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C4F28B9F-2665-4FB9-83C6-ADF35FD7FF3D}" xr6:coauthVersionLast="47" xr6:coauthVersionMax="47" xr10:uidLastSave="{00000000-0000-0000-0000-000000000000}"/>
  <bookViews>
    <workbookView xWindow="-108" yWindow="-108" windowWidth="23256" windowHeight="12576" tabRatio="693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1" i="1" l="1"/>
  <c r="Q87" i="1"/>
  <c r="P87" i="1"/>
  <c r="Q86" i="1"/>
  <c r="P83" i="1"/>
  <c r="Q83" i="1"/>
  <c r="P73" i="1"/>
  <c r="C47" i="9"/>
  <c r="Q81" i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S5" i="1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M16" i="1"/>
  <c r="Q90" i="1"/>
  <c r="P90" i="1"/>
  <c r="S90" i="1"/>
  <c r="T90" i="1"/>
  <c r="U90" i="1"/>
  <c r="S89" i="1"/>
  <c r="T89" i="1"/>
  <c r="U89" i="1"/>
  <c r="S88" i="1"/>
  <c r="T88" i="1"/>
  <c r="U88" i="1"/>
  <c r="S87" i="1"/>
  <c r="T87" i="1"/>
  <c r="U87" i="1"/>
  <c r="P86" i="1"/>
  <c r="S86" i="1"/>
  <c r="T86" i="1"/>
  <c r="U86" i="1"/>
  <c r="S85" i="1"/>
  <c r="T85" i="1"/>
  <c r="U85" i="1"/>
  <c r="S84" i="1"/>
  <c r="T84" i="1"/>
  <c r="U84" i="1"/>
  <c r="S83" i="1"/>
  <c r="T83" i="1"/>
  <c r="U83" i="1"/>
  <c r="S82" i="1"/>
  <c r="T82" i="1"/>
  <c r="U82" i="1"/>
  <c r="S81" i="1"/>
  <c r="T81" i="1"/>
  <c r="U81" i="1"/>
  <c r="S80" i="1"/>
  <c r="T80" i="1"/>
  <c r="U80" i="1"/>
  <c r="S79" i="1"/>
  <c r="T79" i="1"/>
  <c r="U79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Q78" i="1"/>
  <c r="P78" i="1"/>
  <c r="T78" i="1"/>
  <c r="U78" i="1"/>
  <c r="T77" i="1"/>
  <c r="U77" i="1"/>
  <c r="Q76" i="1" l="1"/>
  <c r="P76" i="1"/>
  <c r="U76" i="1" s="1"/>
  <c r="T76" i="1"/>
  <c r="R18" i="1"/>
  <c r="T75" i="1"/>
  <c r="U75" i="1"/>
  <c r="T74" i="1"/>
  <c r="U74" i="1"/>
  <c r="T73" i="1"/>
  <c r="U73" i="1"/>
  <c r="T72" i="1"/>
  <c r="U72" i="1"/>
  <c r="T71" i="1" l="1"/>
  <c r="U71" i="1"/>
  <c r="T70" i="1" l="1"/>
  <c r="U70" i="1"/>
  <c r="T69" i="1"/>
  <c r="U69" i="1"/>
  <c r="T68" i="1"/>
  <c r="U68" i="1"/>
  <c r="T67" i="1"/>
  <c r="U67" i="1"/>
  <c r="T66" i="1"/>
  <c r="U66" i="1"/>
  <c r="T65" i="1"/>
  <c r="U65" i="1"/>
  <c r="T64" i="1"/>
  <c r="U64" i="1"/>
  <c r="T63" i="1"/>
  <c r="U63" i="1"/>
  <c r="T62" i="1"/>
  <c r="U62" i="1"/>
  <c r="T61" i="1" l="1"/>
  <c r="U61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</calcChain>
</file>

<file path=xl/sharedStrings.xml><?xml version="1.0" encoding="utf-8"?>
<sst xmlns="http://schemas.openxmlformats.org/spreadsheetml/2006/main" count="676" uniqueCount="223">
  <si>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</si>
  <si>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</si>
  <si>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</si>
  <si>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</si>
  <si>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</si>
  <si>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</si>
  <si>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</si>
  <si>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</si>
  <si>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</si>
  <si>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</si>
  <si>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</si>
  <si>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</si>
  <si>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</si>
  <si>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</si>
  <si>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</si>
  <si>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</si>
  <si>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</si>
  <si>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</si>
  <si>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</si>
  <si>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</si>
  <si>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</si>
  <si>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</si>
  <si>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</si>
  <si>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</si>
  <si>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</si>
  <si>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</si>
  <si>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</si>
  <si>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</si>
  <si>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</si>
  <si>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</si>
  <si>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</si>
  <si>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</si>
  <si>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</si>
  <si>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</si>
  <si>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</si>
  <si>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</si>
  <si>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</si>
  <si>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</si>
  <si>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</si>
  <si>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</si>
  <si>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</si>
  <si>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</si>
  <si>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BB-Code Single-Thread</t>
  </si>
  <si>
    <t>BB-Code Multi-Thread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</si>
  <si>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</si>
  <si>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</si>
  <si>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</si>
  <si>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</si>
  <si>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</si>
  <si>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</si>
  <si>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</si>
  <si>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</si>
  <si>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</si>
  <si>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</si>
  <si>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</si>
  <si>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</si>
  <si>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</si>
  <si>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</si>
  <si>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</si>
  <si>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</si>
  <si>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</si>
  <si>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</si>
  <si>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</si>
  <si>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</si>
  <si>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</si>
  <si>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</si>
  <si>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</si>
  <si>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</si>
  <si>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</si>
  <si>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</si>
  <si>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</si>
  <si>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</si>
  <si>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</si>
  <si>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</si>
  <si>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</si>
  <si>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</si>
  <si>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</si>
  <si>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</si>
  <si>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</si>
  <si>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</si>
  <si>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</si>
  <si>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</si>
  <si>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</si>
  <si>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</si>
  <si>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</si>
  <si>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</si>
  <si>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</si>
  <si>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</si>
  <si>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</si>
  <si>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</si>
  <si>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</si>
  <si>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</si>
  <si>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</si>
  <si>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</si>
  <si>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</si>
  <si>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</si>
  <si>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</si>
  <si>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</si>
  <si>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</si>
  <si>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</si>
  <si>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</si>
  <si>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</si>
  <si>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</si>
  <si>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</si>
  <si>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</si>
  <si>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</si>
  <si>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</si>
  <si>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</si>
  <si>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</si>
  <si>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</si>
  <si>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</si>
  <si>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</si>
  <si>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</si>
  <si>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</si>
  <si>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</si>
  <si>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</si>
  <si>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</si>
  <si>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</si>
  <si>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</si>
  <si>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</si>
  <si>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</si>
  <si>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</si>
  <si>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</si>
  <si>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</si>
  <si>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</si>
  <si>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</si>
  <si>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</si>
  <si>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</si>
  <si>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</si>
  <si>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</si>
  <si>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</si>
  <si>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Celeron N3450 (Apollo Lake) v0.5.1 [37]</t>
  </si>
  <si>
    <t>i7 2600K (Sandy Bridge) @4,4Ghz v0.5.1 [34]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</si>
  <si>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</si>
  <si>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</si>
  <si>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</si>
  <si>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</si>
  <si>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</si>
  <si>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R9 5900X (Vermeer) v0.5.1 [32]</t>
  </si>
  <si>
    <t>i7 7500U (Kaby Lake) 2C/4T v0.5.1 [36]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</si>
  <si>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</si>
  <si>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</si>
  <si>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</si>
  <si>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</si>
  <si>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</si>
  <si>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</si>
  <si>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</si>
  <si>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</si>
  <si>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</si>
  <si>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</si>
  <si>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</si>
  <si>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</si>
  <si>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</si>
  <si>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</si>
  <si>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</si>
  <si>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</si>
  <si>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</si>
  <si>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</si>
  <si>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</si>
  <si>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</si>
  <si>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</si>
  <si>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</si>
  <si>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</si>
  <si>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</si>
  <si>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</si>
  <si>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</si>
  <si>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</si>
  <si>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</si>
  <si>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</si>
  <si>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</si>
  <si>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</si>
  <si>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</si>
  <si>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</si>
  <si>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</si>
  <si>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</si>
  <si>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</si>
  <si>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</si>
  <si>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</si>
  <si>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</si>
  <si>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</si>
  <si>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</si>
  <si>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</si>
  <si>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i9 11980HK (TigerLake-8C) ES! See Post v0.6.0 [68]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</si>
  <si>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</si>
  <si>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</si>
  <si>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</si>
  <si>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</si>
  <si>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</si>
  <si>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</si>
  <si>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</si>
  <si>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</si>
  <si>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</si>
  <si>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</si>
  <si>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</si>
  <si>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</si>
  <si>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</si>
  <si>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</si>
  <si>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</si>
  <si>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</si>
  <si>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</si>
  <si>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</si>
  <si>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</si>
  <si>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</si>
  <si>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</si>
  <si>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</si>
  <si>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</si>
  <si>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</si>
  <si>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</si>
  <si>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</si>
  <si>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</si>
  <si>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</si>
  <si>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</si>
  <si>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</si>
  <si>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</si>
  <si>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</si>
  <si>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i5 11400F (Rocket Lake) @-95mV [85]</t>
  </si>
  <si>
    <t>Current Vrsn</t>
  </si>
  <si>
    <t>Holgi</t>
  </si>
  <si>
    <t>TR 1900X (Whitehaven)</t>
  </si>
  <si>
    <t>Verangry</t>
  </si>
  <si>
    <t>TR 1900X (Whitehaven) [87]</t>
  </si>
  <si>
    <t>R9 5900X (Vermeer) [88]</t>
  </si>
  <si>
    <t>ExcludeHere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</si>
</sst>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0" borderId="0" xfId="0" applyFill="1" applyBorder="1"/>
    <xf numFmtId="0" fontId="1" fillId="2" borderId="1" xfId="1" quotePrefix="1" applyAlignment="1">
      <alignment wrapText="1"/>
    </xf>
    <xf numFmtId="0" fontId="0" fillId="0" borderId="0" xfId="0" applyNumberFormat="1" applyFill="1" applyBorder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4" fontId="1" fillId="2" borderId="2" xfId="1" applyNumberFormat="1" applyBorder="1"/>
    <xf numFmtId="165" fontId="1" fillId="2" borderId="1" xfId="2" applyNumberFormat="1" applyFont="1" applyFill="1" applyBorder="1"/>
    <xf numFmtId="165" fontId="1" fillId="2" borderId="2" xfId="2" applyNumberFormat="1" applyFont="1" applyFill="1" applyBorder="1"/>
    <xf numFmtId="166" fontId="1" fillId="2" borderId="1" xfId="2" applyNumberFormat="1" applyFont="1" applyFill="1" applyBorder="1"/>
    <xf numFmtId="166" fontId="1" fillId="2" borderId="2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166" fontId="0" fillId="0" borderId="4" xfId="2" applyNumberFormat="1" applyFont="1" applyBorder="1"/>
    <xf numFmtId="165" fontId="0" fillId="0" borderId="4" xfId="2" applyNumberFormat="1" applyFont="1" applyBorder="1"/>
    <xf numFmtId="0" fontId="3" fillId="2" borderId="2" xfId="3" applyFill="1" applyBorder="1"/>
    <xf numFmtId="0" fontId="0" fillId="0" borderId="5" xfId="0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0" borderId="7" xfId="0" applyNumberFormat="1" applyFont="1" applyBorder="1"/>
    <xf numFmtId="164" fontId="1" fillId="2" borderId="1" xfId="1" applyNumberFormat="1" applyFont="1" applyFill="1" applyBorder="1"/>
    <xf numFmtId="0" fontId="4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" fillId="3" borderId="0" xfId="0" applyFont="1" applyFill="1"/>
    <xf numFmtId="0" fontId="0" fillId="0" borderId="0" xfId="0" applyAlignment="1">
      <alignment horizontal="right"/>
    </xf>
  </cellXfs>
  <cellStyles count="4">
    <cellStyle name="Eingabe" xfId="1" builtinId="20"/>
    <cellStyle name="Komma" xfId="2" builtinId="3"/>
    <cellStyle name="Link" xfId="3" builtinId="8"/>
    <cellStyle name="Standard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  <border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ST'!$B$4:$B$51</c:f>
              <c:strCache>
                <c:ptCount val="47"/>
                <c:pt idx="0">
                  <c:v>Celeron N3450 (Apollo Lake) v0.5.1 [37]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TR 1900X (Whitehaven) [87]</c:v>
                </c:pt>
                <c:pt idx="4">
                  <c:v>i7 2600 (Sandy Bridge) v0.6.0 [62]</c:v>
                </c:pt>
                <c:pt idx="5">
                  <c:v>R3 1200 (Summit Ridge) v0.3.1 [17]</c:v>
                </c:pt>
                <c:pt idx="6">
                  <c:v>i7 3770K (Ivy Bridge) v0.6.0 [57]</c:v>
                </c:pt>
                <c:pt idx="7">
                  <c:v>i5 3320M (Ivy Bridge) v0.6.0 [60]</c:v>
                </c:pt>
                <c:pt idx="8">
                  <c:v>i7 4800MQ (Haswell) v0.6.0 [52]</c:v>
                </c:pt>
                <c:pt idx="9">
                  <c:v>R5 2600X (Pinnacle Ridge) v0.5.1 [59]</c:v>
                </c:pt>
                <c:pt idx="10">
                  <c:v>R5 3600 (Matisse) v0.3.1 [2]</c:v>
                </c:pt>
                <c:pt idx="11">
                  <c:v>R7 2700X (Pinnacle Ridge) [72]</c:v>
                </c:pt>
                <c:pt idx="12">
                  <c:v>i5 7500 (Kaby Lake) 4C/4T v0.5.1 [40]</c:v>
                </c:pt>
                <c:pt idx="13">
                  <c:v>i7 5775C (Broadwell) v0.5.1 [28]</c:v>
                </c:pt>
                <c:pt idx="14">
                  <c:v>i5 8600k (Coffee Lake) v0.5.1 [39]</c:v>
                </c:pt>
                <c:pt idx="15">
                  <c:v>i5 4300U (Haswell) v0.6.0 [58]</c:v>
                </c:pt>
                <c:pt idx="16">
                  <c:v>i7 8700k (Coffee Lake) @5Ghz v0.5.1 [41]</c:v>
                </c:pt>
                <c:pt idx="17">
                  <c:v>Celeron N5100 (JasperLake) [80]</c:v>
                </c:pt>
                <c:pt idx="18">
                  <c:v>R9 5950X (Vermeer) v0.5.1 [43]</c:v>
                </c:pt>
                <c:pt idx="19">
                  <c:v>R9 5900X (Vermeer) v0.5.1 [32]</c:v>
                </c:pt>
                <c:pt idx="20">
                  <c:v>R7 5800X (Vermeer) [66]</c:v>
                </c:pt>
                <c:pt idx="21">
                  <c:v>R5 3500U (Picasso) [73]</c:v>
                </c:pt>
                <c:pt idx="22">
                  <c:v>i5 11500 (Rocket Lake) [83]</c:v>
                </c:pt>
                <c:pt idx="23">
                  <c:v>i7 7500U (Kaby Lake) 2C/4T v0.5.1 [36]</c:v>
                </c:pt>
                <c:pt idx="24">
                  <c:v>i7 11700K (Rocket Lake) [84]</c:v>
                </c:pt>
                <c:pt idx="25">
                  <c:v>i5 8365U (WhiskeyLake) v0.3.1 [11]</c:v>
                </c:pt>
                <c:pt idx="26">
                  <c:v>R9 5900X (Vermeer) [88]</c:v>
                </c:pt>
                <c:pt idx="27">
                  <c:v>R5 5600X (Vermeer) [76]</c:v>
                </c:pt>
                <c:pt idx="28">
                  <c:v>P Silver N6000 (JasperLake) [79]</c:v>
                </c:pt>
                <c:pt idx="29">
                  <c:v>R7 3700X (Matisse) v0.6.0 [47]</c:v>
                </c:pt>
                <c:pt idx="30">
                  <c:v>i5 11400F (Rocket Lake) @-95mV [85]</c:v>
                </c:pt>
                <c:pt idx="31">
                  <c:v>i5 8250U (WhiskeyLake) v0.6.0 [51]</c:v>
                </c:pt>
                <c:pt idx="32">
                  <c:v>i7 9750H (Coffee Lake) [71]</c:v>
                </c:pt>
                <c:pt idx="33">
                  <c:v>i3 6157U (Skylake) v0.6.0 [63]</c:v>
                </c:pt>
                <c:pt idx="34">
                  <c:v>R5 2500U (Raven Ridge) [75]</c:v>
                </c:pt>
                <c:pt idx="35">
                  <c:v>i7 1065G (IceLake) v0.3.1 [3]</c:v>
                </c:pt>
                <c:pt idx="36">
                  <c:v>R7 4750U (Renoir) v0.3.1 [7]</c:v>
                </c:pt>
                <c:pt idx="37">
                  <c:v>R7 4700U (Renoir) [1]</c:v>
                </c:pt>
                <c:pt idx="38">
                  <c:v>R5 PRO 4650G (Renoir) v0.3.1 [12]</c:v>
                </c:pt>
                <c:pt idx="39">
                  <c:v>i9 11980HK (TigerLake-8C) ES! See Post v0.6.0 [68]</c:v>
                </c:pt>
                <c:pt idx="40">
                  <c:v>R7 4750G (Renoir) v0.3.1 [5]</c:v>
                </c:pt>
                <c:pt idx="41">
                  <c:v>i7 1165G7 (TigerLake) [82]</c:v>
                </c:pt>
                <c:pt idx="42">
                  <c:v>R5 4600H (Renoir) Win11 v0.6.0 [44]</c:v>
                </c:pt>
                <c:pt idx="43">
                  <c:v>R3 4300G (Renoir) [81]</c:v>
                </c:pt>
                <c:pt idx="44">
                  <c:v>R5 4500U (Renoir) [74]</c:v>
                </c:pt>
                <c:pt idx="45">
                  <c:v>R7 5800H (Cezanne) [77]</c:v>
                </c:pt>
                <c:pt idx="46">
                  <c:v>R9 5900HS (Cezanne) v0.5.0 [30]</c:v>
                </c:pt>
              </c:strCache>
            </c:strRef>
          </c:cat>
          <c:val>
            <c:numRef>
              <c:f>'PES ST'!$C$4:$C$51</c:f>
              <c:numCache>
                <c:formatCode>#,##0.00</c:formatCode>
                <c:ptCount val="47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26.63</c:v>
                </c:pt>
                <c:pt idx="4">
                  <c:v>28.37</c:v>
                </c:pt>
                <c:pt idx="5">
                  <c:v>31.1</c:v>
                </c:pt>
                <c:pt idx="6">
                  <c:v>35.72</c:v>
                </c:pt>
                <c:pt idx="7">
                  <c:v>37.380000000000003</c:v>
                </c:pt>
                <c:pt idx="8">
                  <c:v>40.92</c:v>
                </c:pt>
                <c:pt idx="9">
                  <c:v>41.74</c:v>
                </c:pt>
                <c:pt idx="10">
                  <c:v>45.76</c:v>
                </c:pt>
                <c:pt idx="11">
                  <c:v>50.22</c:v>
                </c:pt>
                <c:pt idx="12">
                  <c:v>54.74</c:v>
                </c:pt>
                <c:pt idx="13">
                  <c:v>55.06</c:v>
                </c:pt>
                <c:pt idx="14">
                  <c:v>58.25</c:v>
                </c:pt>
                <c:pt idx="15">
                  <c:v>58.95</c:v>
                </c:pt>
                <c:pt idx="16">
                  <c:v>61.55</c:v>
                </c:pt>
                <c:pt idx="17">
                  <c:v>65.849999999999994</c:v>
                </c:pt>
                <c:pt idx="18">
                  <c:v>74.44</c:v>
                </c:pt>
                <c:pt idx="19">
                  <c:v>75.569999999999993</c:v>
                </c:pt>
                <c:pt idx="20">
                  <c:v>77.22</c:v>
                </c:pt>
                <c:pt idx="21">
                  <c:v>78.09</c:v>
                </c:pt>
                <c:pt idx="22">
                  <c:v>83.47</c:v>
                </c:pt>
                <c:pt idx="23">
                  <c:v>83.49</c:v>
                </c:pt>
                <c:pt idx="24">
                  <c:v>83.97</c:v>
                </c:pt>
                <c:pt idx="25">
                  <c:v>88.24</c:v>
                </c:pt>
                <c:pt idx="26">
                  <c:v>89.89</c:v>
                </c:pt>
                <c:pt idx="27">
                  <c:v>94.92</c:v>
                </c:pt>
                <c:pt idx="28">
                  <c:v>95.02</c:v>
                </c:pt>
                <c:pt idx="29">
                  <c:v>101.29</c:v>
                </c:pt>
                <c:pt idx="30">
                  <c:v>106.64</c:v>
                </c:pt>
                <c:pt idx="31">
                  <c:v>107.39</c:v>
                </c:pt>
                <c:pt idx="32">
                  <c:v>111.07</c:v>
                </c:pt>
                <c:pt idx="33">
                  <c:v>112.03</c:v>
                </c:pt>
                <c:pt idx="34">
                  <c:v>126.49</c:v>
                </c:pt>
                <c:pt idx="35">
                  <c:v>127.76</c:v>
                </c:pt>
                <c:pt idx="36">
                  <c:v>137.88</c:v>
                </c:pt>
                <c:pt idx="37">
                  <c:v>143.16999999999999</c:v>
                </c:pt>
                <c:pt idx="38">
                  <c:v>146.74</c:v>
                </c:pt>
                <c:pt idx="39">
                  <c:v>147.47999999999999</c:v>
                </c:pt>
                <c:pt idx="40">
                  <c:v>153.88</c:v>
                </c:pt>
                <c:pt idx="41">
                  <c:v>155.84</c:v>
                </c:pt>
                <c:pt idx="42">
                  <c:v>158.59</c:v>
                </c:pt>
                <c:pt idx="43">
                  <c:v>188.44</c:v>
                </c:pt>
                <c:pt idx="44">
                  <c:v>190</c:v>
                </c:pt>
                <c:pt idx="45">
                  <c:v>210.66</c:v>
                </c:pt>
                <c:pt idx="46">
                  <c:v>216.08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ST'!$B$4:$B$51</c:f>
              <c:strCache>
                <c:ptCount val="47"/>
                <c:pt idx="0">
                  <c:v>i7 4820K (Ivy Bridge) @4,5Ghz v0.3.1 [23]</c:v>
                </c:pt>
                <c:pt idx="1">
                  <c:v>TR 1900X (Whitehaven) [87]</c:v>
                </c:pt>
                <c:pt idx="2">
                  <c:v>i7 2600K (Sandy Bridge) @4,4Ghz v0.5.1 [34]</c:v>
                </c:pt>
                <c:pt idx="3">
                  <c:v>R3 1200 (Summit Ridge) v0.3.1 [17]</c:v>
                </c:pt>
                <c:pt idx="4">
                  <c:v>R5 3600 (Matisse) v0.3.1 [2]</c:v>
                </c:pt>
                <c:pt idx="5">
                  <c:v>R5 2600X (Pinnacle Ridge) v0.5.1 [59]</c:v>
                </c:pt>
                <c:pt idx="6">
                  <c:v>i7 2600 (Sandy Bridge) v0.6.0 [62]</c:v>
                </c:pt>
                <c:pt idx="7">
                  <c:v>i5 8600k (Coffee Lake) v0.5.1 [39]</c:v>
                </c:pt>
                <c:pt idx="8">
                  <c:v>i7 3770K (Ivy Bridge) v0.6.0 [57]</c:v>
                </c:pt>
                <c:pt idx="9">
                  <c:v>R9 5950X (Vermeer) v0.5.1 [43]</c:v>
                </c:pt>
                <c:pt idx="10">
                  <c:v>R7 2700X (Pinnacle Ridge) [72]</c:v>
                </c:pt>
                <c:pt idx="11">
                  <c:v>i7 8700k (Coffee Lake) @5Ghz v0.5.1 [41]</c:v>
                </c:pt>
                <c:pt idx="12">
                  <c:v>R9 5900X (Vermeer) v0.5.1 [32]</c:v>
                </c:pt>
                <c:pt idx="13">
                  <c:v>R7 5800X (Vermeer) [66]</c:v>
                </c:pt>
                <c:pt idx="14">
                  <c:v>i7 4800MQ (Haswell) v0.6.0 [52]</c:v>
                </c:pt>
                <c:pt idx="15">
                  <c:v>R9 5900X (Vermeer) [88]</c:v>
                </c:pt>
                <c:pt idx="16">
                  <c:v>i7 11700K (Rocket Lake) [84]</c:v>
                </c:pt>
                <c:pt idx="17">
                  <c:v>i5 11500 (Rocket Lake) [83]</c:v>
                </c:pt>
                <c:pt idx="18">
                  <c:v>i5 7500 (Kaby Lake) 4C/4T v0.5.1 [40]</c:v>
                </c:pt>
                <c:pt idx="19">
                  <c:v>i7 5775C (Broadwell) v0.5.1 [28]</c:v>
                </c:pt>
                <c:pt idx="20">
                  <c:v>R5 5600X (Vermeer) [76]</c:v>
                </c:pt>
                <c:pt idx="21">
                  <c:v>i5 3320M (Ivy Bridge) v0.6.0 [60]</c:v>
                </c:pt>
                <c:pt idx="22">
                  <c:v>Celeron N3450 (Apollo Lake) v0.5.1 [37]</c:v>
                </c:pt>
                <c:pt idx="23">
                  <c:v>i5 11400F (Rocket Lake) @-95mV [85]</c:v>
                </c:pt>
                <c:pt idx="24">
                  <c:v>R7 3700X (Matisse) v0.6.0 [47]</c:v>
                </c:pt>
                <c:pt idx="25">
                  <c:v>R5 3500U (Picasso) [73]</c:v>
                </c:pt>
                <c:pt idx="26">
                  <c:v>i5 4300U (Haswell) v0.6.0 [58]</c:v>
                </c:pt>
                <c:pt idx="27">
                  <c:v>i7 9750H (Coffee Lake) [71]</c:v>
                </c:pt>
                <c:pt idx="28">
                  <c:v>i9 11980HK (TigerLake-8C) ES! See Post v0.6.0 [68]</c:v>
                </c:pt>
                <c:pt idx="29">
                  <c:v>i5 8365U (WhiskeyLake) v0.3.1 [11]</c:v>
                </c:pt>
                <c:pt idx="30">
                  <c:v>i7 1165G7 (TigerLake) [82]</c:v>
                </c:pt>
                <c:pt idx="31">
                  <c:v>i7 7500U (Kaby Lake) 2C/4T v0.5.1 [36]</c:v>
                </c:pt>
                <c:pt idx="32">
                  <c:v>R5 PRO 4650G (Renoir) v0.3.1 [12]</c:v>
                </c:pt>
                <c:pt idx="33">
                  <c:v>R7 4700U (Renoir) [1]</c:v>
                </c:pt>
                <c:pt idx="34">
                  <c:v>R7 4750U (Renoir) v0.3.1 [7]</c:v>
                </c:pt>
                <c:pt idx="35">
                  <c:v>i5 8250U (WhiskeyLake) v0.6.0 [51]</c:v>
                </c:pt>
                <c:pt idx="36">
                  <c:v>R7 4750G (Renoir) v0.3.1 [5]</c:v>
                </c:pt>
                <c:pt idx="37">
                  <c:v>i7 1065G (IceLake) v0.3.1 [3]</c:v>
                </c:pt>
                <c:pt idx="38">
                  <c:v>Celeron N5100 (JasperLake) [80]</c:v>
                </c:pt>
                <c:pt idx="39">
                  <c:v>P Silver N6000 (JasperLake) [79]</c:v>
                </c:pt>
                <c:pt idx="40">
                  <c:v>R5 4600H (Renoir) Win11 v0.6.0 [44]</c:v>
                </c:pt>
                <c:pt idx="41">
                  <c:v>R7 5800H (Cezanne) [77]</c:v>
                </c:pt>
                <c:pt idx="42">
                  <c:v>R5 2500U (Raven Ridge) [75]</c:v>
                </c:pt>
                <c:pt idx="43">
                  <c:v>R9 5900HS (Cezanne) v0.5.0 [30]</c:v>
                </c:pt>
                <c:pt idx="44">
                  <c:v>R5 4500U (Renoir) [74]</c:v>
                </c:pt>
                <c:pt idx="45">
                  <c:v>i3 6157U (Skylake) v0.6.0 [63]</c:v>
                </c:pt>
                <c:pt idx="46">
                  <c:v>R3 4300G (Renoir) [81]</c:v>
                </c:pt>
              </c:strCache>
            </c:strRef>
          </c:cat>
          <c:val>
            <c:numRef>
              <c:f>'Consumption ST'!$C$4:$C$51</c:f>
              <c:numCache>
                <c:formatCode>General</c:formatCode>
                <c:ptCount val="47"/>
                <c:pt idx="0">
                  <c:v>55373</c:v>
                </c:pt>
                <c:pt idx="1">
                  <c:v>48597</c:v>
                </c:pt>
                <c:pt idx="2">
                  <c:v>38525</c:v>
                </c:pt>
                <c:pt idx="3">
                  <c:v>32204</c:v>
                </c:pt>
                <c:pt idx="4">
                  <c:v>32112</c:v>
                </c:pt>
                <c:pt idx="5">
                  <c:v>30535</c:v>
                </c:pt>
                <c:pt idx="6">
                  <c:v>30292</c:v>
                </c:pt>
                <c:pt idx="7">
                  <c:v>27864</c:v>
                </c:pt>
                <c:pt idx="8">
                  <c:v>27072.99</c:v>
                </c:pt>
                <c:pt idx="9">
                  <c:v>26935</c:v>
                </c:pt>
                <c:pt idx="10">
                  <c:v>25952</c:v>
                </c:pt>
                <c:pt idx="11">
                  <c:v>25887</c:v>
                </c:pt>
                <c:pt idx="12">
                  <c:v>25543</c:v>
                </c:pt>
                <c:pt idx="13">
                  <c:v>24558</c:v>
                </c:pt>
                <c:pt idx="14">
                  <c:v>24128.5</c:v>
                </c:pt>
                <c:pt idx="15">
                  <c:v>23660.84</c:v>
                </c:pt>
                <c:pt idx="16">
                  <c:v>23458.63</c:v>
                </c:pt>
                <c:pt idx="17">
                  <c:v>20987</c:v>
                </c:pt>
                <c:pt idx="18">
                  <c:v>20650</c:v>
                </c:pt>
                <c:pt idx="19">
                  <c:v>20078</c:v>
                </c:pt>
                <c:pt idx="20">
                  <c:v>20057.62</c:v>
                </c:pt>
                <c:pt idx="21">
                  <c:v>18966</c:v>
                </c:pt>
                <c:pt idx="22">
                  <c:v>18192</c:v>
                </c:pt>
                <c:pt idx="23">
                  <c:v>16480.22</c:v>
                </c:pt>
                <c:pt idx="24">
                  <c:v>15775</c:v>
                </c:pt>
                <c:pt idx="25">
                  <c:v>13745</c:v>
                </c:pt>
                <c:pt idx="26">
                  <c:v>13379.46</c:v>
                </c:pt>
                <c:pt idx="27">
                  <c:v>13062.5</c:v>
                </c:pt>
                <c:pt idx="28">
                  <c:v>12519</c:v>
                </c:pt>
                <c:pt idx="29">
                  <c:v>11657</c:v>
                </c:pt>
                <c:pt idx="30">
                  <c:v>11590</c:v>
                </c:pt>
                <c:pt idx="31">
                  <c:v>11096</c:v>
                </c:pt>
                <c:pt idx="32">
                  <c:v>10450</c:v>
                </c:pt>
                <c:pt idx="33">
                  <c:v>10432</c:v>
                </c:pt>
                <c:pt idx="34">
                  <c:v>10396</c:v>
                </c:pt>
                <c:pt idx="35">
                  <c:v>10395</c:v>
                </c:pt>
                <c:pt idx="36">
                  <c:v>10352</c:v>
                </c:pt>
                <c:pt idx="37">
                  <c:v>9839</c:v>
                </c:pt>
                <c:pt idx="38">
                  <c:v>9505</c:v>
                </c:pt>
                <c:pt idx="39">
                  <c:v>8577.2000000000007</c:v>
                </c:pt>
                <c:pt idx="40">
                  <c:v>8278</c:v>
                </c:pt>
                <c:pt idx="41">
                  <c:v>8085</c:v>
                </c:pt>
                <c:pt idx="42">
                  <c:v>7799</c:v>
                </c:pt>
                <c:pt idx="43">
                  <c:v>7445</c:v>
                </c:pt>
                <c:pt idx="44">
                  <c:v>7302.14</c:v>
                </c:pt>
                <c:pt idx="45">
                  <c:v>6987</c:v>
                </c:pt>
                <c:pt idx="46">
                  <c:v>6349.88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MT'!$B$4:$B$51</c:f>
              <c:strCache>
                <c:ptCount val="47"/>
                <c:pt idx="0">
                  <c:v>Celeron N3450 (Apollo Lake) v0.5.1 [37]</c:v>
                </c:pt>
                <c:pt idx="1">
                  <c:v>i5 3320M (Ivy Bridge) v0.6.0 [60]</c:v>
                </c:pt>
                <c:pt idx="2">
                  <c:v>i5 4300U (Haswell) v0.6.0 [58]</c:v>
                </c:pt>
                <c:pt idx="3">
                  <c:v>i7 2600 (Sandy Bridge) v0.6.0 [62]</c:v>
                </c:pt>
                <c:pt idx="4">
                  <c:v>i7 4820K (Ivy Bridge) @4,5Ghz v0.3.1 [23]</c:v>
                </c:pt>
                <c:pt idx="5">
                  <c:v>R3 1200 (Summit Ridge) v0.3.1 [17]</c:v>
                </c:pt>
                <c:pt idx="6">
                  <c:v>i7 2600K (Sandy Bridge) @4,4Ghz v0.5.1 [34]</c:v>
                </c:pt>
                <c:pt idx="7">
                  <c:v>Celeron N5100 (JasperLake) [80]</c:v>
                </c:pt>
                <c:pt idx="8">
                  <c:v>i5 7500 (Kaby Lake) 4C/4T v0.5.1 [40]</c:v>
                </c:pt>
                <c:pt idx="9">
                  <c:v>i7 7500U (Kaby Lake) 2C/4T v0.5.1 [36]</c:v>
                </c:pt>
                <c:pt idx="10">
                  <c:v>i3 6157U (Skylake) v0.6.0 [63]</c:v>
                </c:pt>
                <c:pt idx="11">
                  <c:v>i7 3770K (Ivy Bridge) v0.6.0 [57]</c:v>
                </c:pt>
                <c:pt idx="12">
                  <c:v>i7 4800MQ (Haswell) v0.6.0 [52]</c:v>
                </c:pt>
                <c:pt idx="13">
                  <c:v>P Silver N6000 (JasperLake) [79]</c:v>
                </c:pt>
                <c:pt idx="14">
                  <c:v>i7 5775C (Broadwell) v0.5.1 [28]</c:v>
                </c:pt>
                <c:pt idx="15">
                  <c:v>R5 3500U (Picasso) [73]</c:v>
                </c:pt>
                <c:pt idx="16">
                  <c:v>i5 8365U (WhiskeyLake) v0.3.1 [11]</c:v>
                </c:pt>
                <c:pt idx="17">
                  <c:v>i5 8600k (Coffee Lake) v0.5.1 [39]</c:v>
                </c:pt>
                <c:pt idx="18">
                  <c:v>R5 2600X (Pinnacle Ridge) v0.5.1 [59]</c:v>
                </c:pt>
                <c:pt idx="19">
                  <c:v>TR 1900X (Whitehaven) [87]</c:v>
                </c:pt>
                <c:pt idx="20">
                  <c:v>i5 8250U (WhiskeyLake) v0.6.0 [51]</c:v>
                </c:pt>
                <c:pt idx="21">
                  <c:v>i7 1065G (IceLake) v0.3.1 [3]</c:v>
                </c:pt>
                <c:pt idx="22">
                  <c:v>i7 8700k (Coffee Lake) @5Ghz v0.5.1 [41]</c:v>
                </c:pt>
                <c:pt idx="23">
                  <c:v>i7 1165G7 (TigerLake) [82]</c:v>
                </c:pt>
                <c:pt idx="24">
                  <c:v>R5 2500U (Raven Ridge) [75]</c:v>
                </c:pt>
                <c:pt idx="25">
                  <c:v>R5 3600 (Matisse) v0.3.1 [2]</c:v>
                </c:pt>
                <c:pt idx="26">
                  <c:v>i5 11500 (Rocket Lake) [83]</c:v>
                </c:pt>
                <c:pt idx="27">
                  <c:v>i5 11400F (Rocket Lake) @-95mV [85]</c:v>
                </c:pt>
                <c:pt idx="28">
                  <c:v>R7 2700X (Pinnacle Ridge) [72]</c:v>
                </c:pt>
                <c:pt idx="29">
                  <c:v>R3 4300G (Renoir) [81]</c:v>
                </c:pt>
                <c:pt idx="30">
                  <c:v>i7 9750H (Coffee Lake) [71]</c:v>
                </c:pt>
                <c:pt idx="31">
                  <c:v>R5 PRO 4650G (Renoir) v0.3.1 [12]</c:v>
                </c:pt>
                <c:pt idx="32">
                  <c:v>R5 4600H (Renoir) Win11 v0.6.0 [44]</c:v>
                </c:pt>
                <c:pt idx="33">
                  <c:v>i7 11700K (Rocket Lake) [84]</c:v>
                </c:pt>
                <c:pt idx="34">
                  <c:v>R5 4500U (Renoir) [74]</c:v>
                </c:pt>
                <c:pt idx="35">
                  <c:v>R5 5600X (Vermeer) [76]</c:v>
                </c:pt>
                <c:pt idx="36">
                  <c:v>R7 5800X (Vermeer) [66]</c:v>
                </c:pt>
                <c:pt idx="37">
                  <c:v>i9 11980HK (TigerLake-8C) ES! See Post v0.6.0 [68]</c:v>
                </c:pt>
                <c:pt idx="38">
                  <c:v>R7 3700X (Matisse) v0.6.0 [47]</c:v>
                </c:pt>
                <c:pt idx="39">
                  <c:v>R7 4750G (Renoir) v0.3.1 [5]</c:v>
                </c:pt>
                <c:pt idx="40">
                  <c:v>R7 4700U (Renoir) [1]</c:v>
                </c:pt>
                <c:pt idx="41">
                  <c:v>R7 5800H (Cezanne) [77]</c:v>
                </c:pt>
                <c:pt idx="42">
                  <c:v>R7 4750U (Renoir) v0.3.1 [7]</c:v>
                </c:pt>
                <c:pt idx="43">
                  <c:v>R9 5900HS (Cezanne) v0.5.0 [30]</c:v>
                </c:pt>
                <c:pt idx="44">
                  <c:v>R9 5900X (Vermeer) v0.5.1 [32]</c:v>
                </c:pt>
                <c:pt idx="45">
                  <c:v>R9 5900X (Vermeer) [88]</c:v>
                </c:pt>
                <c:pt idx="46">
                  <c:v>R9 5950X (Vermeer) v0.5.1 [43]</c:v>
                </c:pt>
              </c:strCache>
            </c:strRef>
          </c:cat>
          <c:val>
            <c:numRef>
              <c:f>'PES MT'!$C$4:$C$51</c:f>
              <c:numCache>
                <c:formatCode>#,##0.00</c:formatCode>
                <c:ptCount val="47"/>
                <c:pt idx="0">
                  <c:v>35.61</c:v>
                </c:pt>
                <c:pt idx="1">
                  <c:v>177.27</c:v>
                </c:pt>
                <c:pt idx="2">
                  <c:v>184.8</c:v>
                </c:pt>
                <c:pt idx="3">
                  <c:v>226.44</c:v>
                </c:pt>
                <c:pt idx="4">
                  <c:v>237.59</c:v>
                </c:pt>
                <c:pt idx="5">
                  <c:v>262.60000000000002</c:v>
                </c:pt>
                <c:pt idx="6">
                  <c:v>269.61</c:v>
                </c:pt>
                <c:pt idx="7">
                  <c:v>287.18</c:v>
                </c:pt>
                <c:pt idx="8">
                  <c:v>336.42</c:v>
                </c:pt>
                <c:pt idx="9">
                  <c:v>384.59</c:v>
                </c:pt>
                <c:pt idx="10">
                  <c:v>388.05</c:v>
                </c:pt>
                <c:pt idx="11">
                  <c:v>447.21</c:v>
                </c:pt>
                <c:pt idx="12">
                  <c:v>451.85</c:v>
                </c:pt>
                <c:pt idx="13">
                  <c:v>512.39</c:v>
                </c:pt>
                <c:pt idx="14">
                  <c:v>560.07000000000005</c:v>
                </c:pt>
                <c:pt idx="15">
                  <c:v>590.89</c:v>
                </c:pt>
                <c:pt idx="16">
                  <c:v>656.66</c:v>
                </c:pt>
                <c:pt idx="17">
                  <c:v>739.31</c:v>
                </c:pt>
                <c:pt idx="18">
                  <c:v>768.82</c:v>
                </c:pt>
                <c:pt idx="19">
                  <c:v>771.77</c:v>
                </c:pt>
                <c:pt idx="20">
                  <c:v>838.17</c:v>
                </c:pt>
                <c:pt idx="21">
                  <c:v>885.22</c:v>
                </c:pt>
                <c:pt idx="22">
                  <c:v>925.56</c:v>
                </c:pt>
                <c:pt idx="23">
                  <c:v>1136.33</c:v>
                </c:pt>
                <c:pt idx="24">
                  <c:v>1216.69</c:v>
                </c:pt>
                <c:pt idx="25">
                  <c:v>1386.39</c:v>
                </c:pt>
                <c:pt idx="26">
                  <c:v>1480.21</c:v>
                </c:pt>
                <c:pt idx="27">
                  <c:v>1485.51</c:v>
                </c:pt>
                <c:pt idx="28">
                  <c:v>1502.87</c:v>
                </c:pt>
                <c:pt idx="29">
                  <c:v>1513.55</c:v>
                </c:pt>
                <c:pt idx="30">
                  <c:v>1535</c:v>
                </c:pt>
                <c:pt idx="31">
                  <c:v>1818.77</c:v>
                </c:pt>
                <c:pt idx="32">
                  <c:v>1878.68</c:v>
                </c:pt>
                <c:pt idx="33">
                  <c:v>1887.59</c:v>
                </c:pt>
                <c:pt idx="34">
                  <c:v>2061.89</c:v>
                </c:pt>
                <c:pt idx="35">
                  <c:v>2098.9899999999998</c:v>
                </c:pt>
                <c:pt idx="36">
                  <c:v>2341.54</c:v>
                </c:pt>
                <c:pt idx="37">
                  <c:v>2564.7600000000002</c:v>
                </c:pt>
                <c:pt idx="38">
                  <c:v>2569.91</c:v>
                </c:pt>
                <c:pt idx="39">
                  <c:v>2637.56</c:v>
                </c:pt>
                <c:pt idx="40">
                  <c:v>2656.06</c:v>
                </c:pt>
                <c:pt idx="41">
                  <c:v>3492.77</c:v>
                </c:pt>
                <c:pt idx="42">
                  <c:v>3599.63</c:v>
                </c:pt>
                <c:pt idx="43">
                  <c:v>3936.18</c:v>
                </c:pt>
                <c:pt idx="44">
                  <c:v>4461.2299999999996</c:v>
                </c:pt>
                <c:pt idx="45">
                  <c:v>5170.32</c:v>
                </c:pt>
                <c:pt idx="46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MT'!$B$4:$B$51</c:f>
              <c:strCache>
                <c:ptCount val="47"/>
                <c:pt idx="0">
                  <c:v>i7 9750H (Coffee Lake) [71]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4300G (Renoir) [81]</c:v>
                </c:pt>
                <c:pt idx="5">
                  <c:v>TR 1900X (Whitehaven) [87]</c:v>
                </c:pt>
                <c:pt idx="6">
                  <c:v>R3 1200 (Summit Ridge) v0.3.1 [17]</c:v>
                </c:pt>
                <c:pt idx="7">
                  <c:v>Celeron N3450 (Apollo Lake) v0.5.1 [37]</c:v>
                </c:pt>
                <c:pt idx="8">
                  <c:v>i5 8600k (Coffee Lake) v0.5.1 [39]</c:v>
                </c:pt>
                <c:pt idx="9">
                  <c:v>i7 8700k (Coffee Lake) @5Ghz v0.5.1 [41]</c:v>
                </c:pt>
                <c:pt idx="10">
                  <c:v>R5 2600X (Pinnacle Ridge) v0.5.1 [59]</c:v>
                </c:pt>
                <c:pt idx="11">
                  <c:v>i7 3770K (Ivy Bridge) v0.6.0 [57]</c:v>
                </c:pt>
                <c:pt idx="12">
                  <c:v>i5 3320M (Ivy Bridge) v0.6.0 [60]</c:v>
                </c:pt>
                <c:pt idx="13">
                  <c:v>i5 7500 (Kaby Lake) 4C/4T v0.5.1 [40]</c:v>
                </c:pt>
                <c:pt idx="14">
                  <c:v>i7 5775C (Broadwell) v0.5.1 [28]</c:v>
                </c:pt>
                <c:pt idx="15">
                  <c:v>i5 4300U (Haswell) v0.6.0 [58]</c:v>
                </c:pt>
                <c:pt idx="16">
                  <c:v>i7 4800MQ (Haswell) v0.6.0 [52]</c:v>
                </c:pt>
                <c:pt idx="17">
                  <c:v>i7 11700K (Rocket Lake) [84]</c:v>
                </c:pt>
                <c:pt idx="18">
                  <c:v>R7 2700X (Pinnacle Ridge) [72]</c:v>
                </c:pt>
                <c:pt idx="19">
                  <c:v>P Silver N6000 (JasperLake) [79]</c:v>
                </c:pt>
                <c:pt idx="20">
                  <c:v>R5 3600 (Matisse) v0.3.1 [2]</c:v>
                </c:pt>
                <c:pt idx="21">
                  <c:v>R7 5800X (Vermeer) [66]</c:v>
                </c:pt>
                <c:pt idx="22">
                  <c:v>i5 11500 (Rocket Lake) [83]</c:v>
                </c:pt>
                <c:pt idx="23">
                  <c:v>i5 11400F (Rocket Lake) @-95mV [85]</c:v>
                </c:pt>
                <c:pt idx="24">
                  <c:v>R5 5600X (Vermeer) [76]</c:v>
                </c:pt>
                <c:pt idx="25">
                  <c:v>R5 PRO 4650G (Renoir) v0.3.1 [12]</c:v>
                </c:pt>
                <c:pt idx="26">
                  <c:v>R7 3700X (Matisse) v0.6.0 [47]</c:v>
                </c:pt>
                <c:pt idx="27">
                  <c:v>R7 4750G (Renoir) v0.3.1 [5]</c:v>
                </c:pt>
                <c:pt idx="28">
                  <c:v>R5 3500U (Picasso) [73]</c:v>
                </c:pt>
                <c:pt idx="29">
                  <c:v>i7 7500U (Kaby Lake) 2C/4T v0.5.1 [36]</c:v>
                </c:pt>
                <c:pt idx="30">
                  <c:v>i7 1165G7 (TigerLake) [82]</c:v>
                </c:pt>
                <c:pt idx="31">
                  <c:v>R9 5900X (Vermeer) v0.5.1 [32]</c:v>
                </c:pt>
                <c:pt idx="32">
                  <c:v>i5 8250U (WhiskeyLake) v0.6.0 [51]</c:v>
                </c:pt>
                <c:pt idx="33">
                  <c:v>i3 6157U (Skylake) v0.6.0 [63]</c:v>
                </c:pt>
                <c:pt idx="34">
                  <c:v>R9 5900X (Vermeer) [88]</c:v>
                </c:pt>
                <c:pt idx="35">
                  <c:v>i5 8365U (WhiskeyLake) v0.3.1 [11]</c:v>
                </c:pt>
                <c:pt idx="36">
                  <c:v>Celeron N5100 (JasperLake) [80]</c:v>
                </c:pt>
                <c:pt idx="37">
                  <c:v>R9 5950X (Vermeer) v0.5.1 [43]</c:v>
                </c:pt>
                <c:pt idx="38">
                  <c:v>i7 1065G (IceLake) v0.3.1 [3]</c:v>
                </c:pt>
                <c:pt idx="39">
                  <c:v>R5 4600H (Renoir) Win11 v0.6.0 [44]</c:v>
                </c:pt>
                <c:pt idx="40">
                  <c:v>i9 11980HK (TigerLake-8C) ES! See Post v0.6.0 [68]</c:v>
                </c:pt>
                <c:pt idx="41">
                  <c:v>R7 5800H (Cezanne) [77]</c:v>
                </c:pt>
                <c:pt idx="42">
                  <c:v>R9 5900HS (Cezanne) v0.5.0 [30]</c:v>
                </c:pt>
                <c:pt idx="43">
                  <c:v>R5 4500U (Renoir) [74]</c:v>
                </c:pt>
                <c:pt idx="44">
                  <c:v>R5 2500U (Raven Ridge) [75]</c:v>
                </c:pt>
                <c:pt idx="45">
                  <c:v>R7 4700U (Renoir) [1]</c:v>
                </c:pt>
                <c:pt idx="46">
                  <c:v>R7 4750U (Renoir) v0.3.1 [7]</c:v>
                </c:pt>
              </c:strCache>
            </c:strRef>
          </c:cat>
          <c:val>
            <c:numRef>
              <c:f>'Consumption MT'!$C$4:$C$51</c:f>
              <c:numCache>
                <c:formatCode>General</c:formatCode>
                <c:ptCount val="47"/>
                <c:pt idx="0">
                  <c:v>27143.22</c:v>
                </c:pt>
                <c:pt idx="1">
                  <c:v>20531</c:v>
                </c:pt>
                <c:pt idx="2">
                  <c:v>18669</c:v>
                </c:pt>
                <c:pt idx="3">
                  <c:v>17714</c:v>
                </c:pt>
                <c:pt idx="4">
                  <c:v>16300.78</c:v>
                </c:pt>
                <c:pt idx="5">
                  <c:v>14692.8</c:v>
                </c:pt>
                <c:pt idx="6">
                  <c:v>13138</c:v>
                </c:pt>
                <c:pt idx="7">
                  <c:v>12920</c:v>
                </c:pt>
                <c:pt idx="8">
                  <c:v>12266</c:v>
                </c:pt>
                <c:pt idx="9">
                  <c:v>12017</c:v>
                </c:pt>
                <c:pt idx="10">
                  <c:v>11691</c:v>
                </c:pt>
                <c:pt idx="11">
                  <c:v>11189.89</c:v>
                </c:pt>
                <c:pt idx="12">
                  <c:v>10172</c:v>
                </c:pt>
                <c:pt idx="13">
                  <c:v>10055</c:v>
                </c:pt>
                <c:pt idx="14">
                  <c:v>9308</c:v>
                </c:pt>
                <c:pt idx="15">
                  <c:v>9015.32</c:v>
                </c:pt>
                <c:pt idx="16">
                  <c:v>8980.59</c:v>
                </c:pt>
                <c:pt idx="17">
                  <c:v>8241.4330000000009</c:v>
                </c:pt>
                <c:pt idx="18">
                  <c:v>7620</c:v>
                </c:pt>
                <c:pt idx="19">
                  <c:v>7406.61</c:v>
                </c:pt>
                <c:pt idx="20">
                  <c:v>7223</c:v>
                </c:pt>
                <c:pt idx="21">
                  <c:v>6777</c:v>
                </c:pt>
                <c:pt idx="22">
                  <c:v>6750</c:v>
                </c:pt>
                <c:pt idx="23">
                  <c:v>6385</c:v>
                </c:pt>
                <c:pt idx="24">
                  <c:v>5870.3512499999997</c:v>
                </c:pt>
                <c:pt idx="25">
                  <c:v>5785</c:v>
                </c:pt>
                <c:pt idx="26">
                  <c:v>5444</c:v>
                </c:pt>
                <c:pt idx="27">
                  <c:v>5262</c:v>
                </c:pt>
                <c:pt idx="28">
                  <c:v>5238</c:v>
                </c:pt>
                <c:pt idx="29">
                  <c:v>5226</c:v>
                </c:pt>
                <c:pt idx="30">
                  <c:v>5208</c:v>
                </c:pt>
                <c:pt idx="31">
                  <c:v>5187.88</c:v>
                </c:pt>
                <c:pt idx="32">
                  <c:v>5030</c:v>
                </c:pt>
                <c:pt idx="33">
                  <c:v>4965</c:v>
                </c:pt>
                <c:pt idx="34">
                  <c:v>4844.1812499999996</c:v>
                </c:pt>
                <c:pt idx="35">
                  <c:v>4575</c:v>
                </c:pt>
                <c:pt idx="36">
                  <c:v>4550</c:v>
                </c:pt>
                <c:pt idx="37">
                  <c:v>4149</c:v>
                </c:pt>
                <c:pt idx="38">
                  <c:v>3912</c:v>
                </c:pt>
                <c:pt idx="39">
                  <c:v>3886</c:v>
                </c:pt>
                <c:pt idx="40">
                  <c:v>3825</c:v>
                </c:pt>
                <c:pt idx="41">
                  <c:v>3775</c:v>
                </c:pt>
                <c:pt idx="42">
                  <c:v>3010</c:v>
                </c:pt>
                <c:pt idx="43">
                  <c:v>2723.7275</c:v>
                </c:pt>
                <c:pt idx="44">
                  <c:v>2588</c:v>
                </c:pt>
                <c:pt idx="45">
                  <c:v>2410</c:v>
                </c:pt>
                <c:pt idx="46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'Perf-Power-ST'!$F$4</c:f>
              <c:strCache>
                <c:ptCount val="1"/>
                <c:pt idx="0">
                  <c:v>Dur. ST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F06E1893-BD0F-4CAA-8A26-DF7FF54A2AF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619ED5-7951-4C84-800E-D48CCC78907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5170AA-F223-4D6D-AC6E-345C5807CB1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8.0618792386396437E-2"/>
                  <c:y val="3.0152587695754397E-2"/>
                </c:manualLayout>
              </c:layout>
              <c:tx>
                <c:rich>
                  <a:bodyPr/>
                  <a:lstStyle/>
                  <a:p>
                    <a:fld id="{0526B101-91C1-4981-8E19-A3C37FC96C9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4.2430943361261284E-2"/>
                  <c:y val="-3.0152587695754397E-2"/>
                </c:manualLayout>
              </c:layout>
              <c:tx>
                <c:rich>
                  <a:bodyPr/>
                  <a:lstStyle/>
                  <a:p>
                    <a:fld id="{B6F97964-3BC5-4C97-9465-1F6A8BEEF7F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C99EA03-1A43-4380-B02D-A9B1E2156E7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1.2729283008378386E-2"/>
                  <c:y val="1.8665887621181293E-2"/>
                </c:manualLayout>
              </c:layout>
              <c:tx>
                <c:rich>
                  <a:bodyPr/>
                  <a:lstStyle/>
                  <a:p>
                    <a:fld id="{D35BA250-5FFF-41EC-A540-60499A051AC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77190B1-A6B5-4D6F-A7B6-F075AEC7934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52674AA-9DA9-4B15-A9A8-ABF4CA24599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D1E6C61-25F4-4954-BC36-330EC38254F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2.6811111111111112E-2"/>
                  <c:y val="-2.6811111111111112E-2"/>
                </c:manualLayout>
              </c:layout>
              <c:tx>
                <c:rich>
                  <a:bodyPr/>
                  <a:lstStyle/>
                  <a:p>
                    <a:fld id="{DF0995AE-AC13-4087-892A-BA6796D216F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0E97D8B-E38F-4F6F-9F2C-4A6A7337750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FEB88FB-B285-4B0B-A674-BE02E579219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8CE5F43-8113-4886-AB3A-66878C4211C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9B0DE6F-BE1C-4E21-B150-D04EDCAA971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A9DEC10-EEEC-49E1-8940-3FEF3950541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4.2333333333333337E-3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C4EB53BD-8CFC-411A-8A9A-855F2B38739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F98C752-1019-4FAC-8E1D-1F71DD9BBC2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60AD9EE-4BB6-4E98-86A7-1DC98E46666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2A49940-255A-4CFE-AE6C-5628A397C26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6546854-C711-4F9C-A16B-F5F05D6C0E1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40F12D4-EEBD-4563-9482-BEFB3D8CFF1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4.9388888888888892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F8864414-1C1C-49D9-B075-58D0371A383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CAB4233-D42E-49FA-8A66-C95B98457D6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0647064-A6A0-43F8-BFFF-6E76C821140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F12EEB1-9410-454F-A238-17385E9E660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7CBAFB4C-18C7-46AE-A084-272ECA95C5C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F009F6C-9741-4C3E-8BEE-C0CC55DC964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459E930-9A4F-4218-BB57-42DBACC61BB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4.5155555555555657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EE492215-3975-416E-AE6F-268C4BE5D93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5.174014303419325E-17"/>
                  <c:y val="2.5399999999999999E-2"/>
                </c:manualLayout>
              </c:layout>
              <c:tx>
                <c:rich>
                  <a:bodyPr/>
                  <a:lstStyle/>
                  <a:p>
                    <a:fld id="{5CF44290-769F-4454-A76F-37D1C782730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031E2D3-1D85-42E5-B282-572F344793D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1724A6F-24AA-433A-B626-2F563107452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C9E17AA-8D28-4FEB-97A0-77605C57818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EEB262FA-43D9-40B9-96E2-34E91D46246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1340E9B1-2E40-4287-904F-8A68DD0BC03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4DEFBC6E-32EA-4800-A1A5-6CB6BDFE012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7.2132603714144206E-2"/>
                  <c:y val="3.7331775242362586E-2"/>
                </c:manualLayout>
              </c:layout>
              <c:tx>
                <c:rich>
                  <a:bodyPr/>
                  <a:lstStyle/>
                  <a:p>
                    <a:fld id="{AE2B91B0-8573-4C90-B129-0DF23C7CA5A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329380E-D1B0-4E0A-B6DE-6EB416853BB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E4BADA53-3B06-4778-AADE-5A1E9A4BDD8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C1503B1-084C-42E0-9D02-231569DDD61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2.1166666666666615E-2"/>
                  <c:y val="-1.4111111111111111E-2"/>
                </c:manualLayout>
              </c:layout>
              <c:tx>
                <c:rich>
                  <a:bodyPr/>
                  <a:lstStyle/>
                  <a:p>
                    <a:fld id="{0F17E57E-9116-4440-98F9-62DF167134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8.4666666666667698E-3"/>
                  <c:y val="-3.3866666666666767E-2"/>
                </c:manualLayout>
              </c:layout>
              <c:tx>
                <c:rich>
                  <a:bodyPr/>
                  <a:lstStyle/>
                  <a:p>
                    <a:fld id="{D1385357-40AB-460D-93AE-FB38919829E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4.9388888888888892E-2"/>
                  <c:y val="2.5399999999999999E-2"/>
                </c:manualLayout>
              </c:layout>
              <c:tx>
                <c:rich>
                  <a:bodyPr/>
                  <a:lstStyle/>
                  <a:p>
                    <a:fld id="{EF3122F8-7942-4F08-B330-FFCB4CEE99B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30BBAA31-053E-4D78-B65C-A36DC4CEFAD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A289424C-BDEE-4117-B00A-B55BC81DE1F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'Perf-Power-ST'!$E$5:$E$93</c:f>
              <c:numCache>
                <c:formatCode>_-* #,##0_-;\-* #,##0_-;_-* "-"??_-;_-@_-</c:formatCode>
                <c:ptCount val="89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55373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25543</c:v>
                </c:pt>
                <c:pt idx="32">
                  <c:v>#N/A</c:v>
                </c:pt>
                <c:pt idx="33">
                  <c:v>38525</c:v>
                </c:pt>
                <c:pt idx="34">
                  <c:v>#N/A</c:v>
                </c:pt>
                <c:pt idx="35">
                  <c:v>11096</c:v>
                </c:pt>
                <c:pt idx="36">
                  <c:v>18192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12519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16480.22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</c:numCache>
            </c:numRef>
          </c:xVal>
          <c:yVal>
            <c:numRef>
              <c:f>'Perf-Power-ST'!$F$5:$F$93</c:f>
              <c:numCache>
                <c:formatCode>0.0</c:formatCode>
                <c:ptCount val="89"/>
                <c:pt idx="0">
                  <c:v>669.57</c:v>
                </c:pt>
                <c:pt idx="1">
                  <c:v>680.5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998.38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1034.6400000000001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904.59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518.05999999999995</c:v>
                </c:pt>
                <c:pt idx="32">
                  <c:v>#N/A</c:v>
                </c:pt>
                <c:pt idx="33">
                  <c:v>983.86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3293.49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884.67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1012.91</c:v>
                </c:pt>
                <c:pt idx="52">
                  <c:v>#N/A</c:v>
                </c:pt>
                <c:pt idx="53">
                  <c:v>#N/A</c:v>
                </c:pt>
                <c:pt idx="54">
                  <c:v>1034.0899999999999</c:v>
                </c:pt>
                <c:pt idx="55">
                  <c:v>1267.9000000000001</c:v>
                </c:pt>
                <c:pt idx="56">
                  <c:v>784.57</c:v>
                </c:pt>
                <c:pt idx="57">
                  <c:v>1410.7</c:v>
                </c:pt>
                <c:pt idx="58">
                  <c:v>#N/A</c:v>
                </c:pt>
                <c:pt idx="59">
                  <c:v>1163.82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541.62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767.28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568.99</c:v>
                </c:pt>
                <c:pt idx="83">
                  <c:v>#N/A</c:v>
                </c:pt>
                <c:pt idx="84">
                  <c:v>772.61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'Perf-Power-ST'!$C$5:$C$93</c15:f>
                <c15:dlblRangeCache>
                  <c:ptCount val="89"/>
                  <c:pt idx="0">
                    <c:v>R7 4700U (Renoir) [1]</c:v>
                  </c:pt>
                  <c:pt idx="1">
                    <c:v>R5 3600 (Matisse) [2]</c:v>
                  </c:pt>
                  <c:pt idx="2">
                    <c:v>i7 1065G (IceLake) [3]</c:v>
                  </c:pt>
                  <c:pt idx="3">
                    <c:v>#NV</c:v>
                  </c:pt>
                  <c:pt idx="4">
                    <c:v>R7 4750G (Renoir) [5]</c:v>
                  </c:pt>
                  <c:pt idx="5">
                    <c:v>#NV</c:v>
                  </c:pt>
                  <c:pt idx="6">
                    <c:v>R7 4750U (Renoir)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[11]</c:v>
                  </c:pt>
                  <c:pt idx="11">
                    <c:v>R5 PRO 4650G (Renoir)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i7 4820K (Ivy Bridge) [23]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[28]</c:v>
                  </c:pt>
                  <c:pt idx="28">
                    <c:v>#NV</c:v>
                  </c:pt>
                  <c:pt idx="29">
                    <c:v>R9 5900HS (Cezanne) [30]</c:v>
                  </c:pt>
                  <c:pt idx="30">
                    <c:v>#NV</c:v>
                  </c:pt>
                  <c:pt idx="31">
                    <c:v>R9 5900X (Vermeer) [32]</c:v>
                  </c:pt>
                  <c:pt idx="32">
                    <c:v>#NV</c:v>
                  </c:pt>
                  <c:pt idx="33">
                    <c:v>i7 2600K (Sandy Bridge) [34]</c:v>
                  </c:pt>
                  <c:pt idx="34">
                    <c:v>#NV</c:v>
                  </c:pt>
                  <c:pt idx="35">
                    <c:v>i7 7500U (Kaby Lake) [36]</c:v>
                  </c:pt>
                  <c:pt idx="36">
                    <c:v>Celeron N3450 (Apollo Lake) [37]</c:v>
                  </c:pt>
                  <c:pt idx="37">
                    <c:v>#NV</c:v>
                  </c:pt>
                  <c:pt idx="38">
                    <c:v>i5 8600k (Coffee Lake) [39]</c:v>
                  </c:pt>
                  <c:pt idx="39">
                    <c:v>i5 7500 (Kaby Lake) [40]</c:v>
                  </c:pt>
                  <c:pt idx="40">
                    <c:v>i7 8700k (Coffee Lake) [41]</c:v>
                  </c:pt>
                  <c:pt idx="41">
                    <c:v>#NV</c:v>
                  </c:pt>
                  <c:pt idx="42">
                    <c:v>R9 5950X (Vermeer) [43]</c:v>
                  </c:pt>
                  <c:pt idx="43">
                    <c:v>R5 4600H (Renoir)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[51]</c:v>
                  </c:pt>
                  <c:pt idx="51">
                    <c:v>i7 4800MQ (Haswell)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[57]</c:v>
                  </c:pt>
                  <c:pt idx="55">
                    <c:v>i5 4300U (Haswell) [58]</c:v>
                  </c:pt>
                  <c:pt idx="56">
                    <c:v>R5 2600X (Pinnacle Ridge) [59]</c:v>
                  </c:pt>
                  <c:pt idx="57">
                    <c:v>i5 3320M (Ivy Bridge) [60]</c:v>
                  </c:pt>
                  <c:pt idx="58">
                    <c:v>#NV</c:v>
                  </c:pt>
                  <c:pt idx="59">
                    <c:v>i7 2600 (Sandy Bridge) [62]</c:v>
                  </c:pt>
                  <c:pt idx="60">
                    <c:v>i3 6157U (Skylake)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i9 11980HK (TigerLake-8C) [68]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i5 11400F (Rocket Lake) [85]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#NV</c:v>
                  </c:pt>
                  <c:pt idx="88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orientation val="minMax"/>
          <c:max val="25000"/>
          <c:min val="5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(Ws)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orientation val="minMax"/>
          <c:max val="2000"/>
          <c:min val="4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pattFill prst="wdDnDiag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'Perf-Power-MT'!$F$4</c:f>
              <c:strCache>
                <c:ptCount val="1"/>
                <c:pt idx="0">
                  <c:v>Dur. MT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EBEC2AD-FA5D-417D-A35C-132FAC5F577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0378E20-619D-4D23-ACC5-3754D8CF277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8116B91-84AA-4AAB-A4A9-7137CC0E25B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4.6566666666666617E-2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040856A4-FCAE-42BE-A4EB-B7D4D830B5E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0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E25135F0-C058-4A6A-B29E-CD96375727A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7680D7E-A94A-4954-8181-F8A6E576F8A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C63BA58-F579-4687-B39A-69B98B7771B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5.2211111111111111E-2"/>
                  <c:y val="3.1044444444444444E-2"/>
                </c:manualLayout>
              </c:layout>
              <c:tx>
                <c:rich>
                  <a:bodyPr/>
                  <a:lstStyle/>
                  <a:p>
                    <a:fld id="{9206F032-0617-4522-A470-67074E6DDDE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DD6C054-F80F-4DDE-A42E-A5DA31EB370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D45F4B9-933A-4FDC-9915-2ED3745F402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5333055-950D-4652-98AD-3158E995308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7838756-00AA-4208-91EA-D3CC5A2AD05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D271ACA-807F-4734-B179-7421F7B2C7C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607856C-03A6-4001-A7BD-570CB111DA3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5BD63FD-6412-483B-A4B0-355369D0D8E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BCC0E20F-CA5D-4E74-9517-50101ED8378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A31E9C3-52BD-40DC-9D0C-E70444EEE89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75AB457-B805-4E44-BCDC-989D452B945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F4FBC52-9B4F-4B1E-8AE6-2FDA0517875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83B3F75-493F-4AD8-8468-A4BCAC7B396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-7.3377777777777833E-2"/>
                  <c:y val="2.6811111111111008E-2"/>
                </c:manualLayout>
              </c:layout>
              <c:tx>
                <c:rich>
                  <a:bodyPr/>
                  <a:lstStyle/>
                  <a:p>
                    <a:fld id="{A39CF4AA-18E6-4B46-B375-F91E3DD2D34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1229FCF-FAD5-442C-90DF-7E9CF1AE630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308EF5A-AF79-4CC2-8C23-4ABAE58B6D0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BBF9656-0449-4B97-B6DF-B336103C72C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74D7651-2F67-4229-9AFE-494E186381E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1.034802860683865E-16"/>
                  <c:y val="-1.6933333333333335E-2"/>
                </c:manualLayout>
              </c:layout>
              <c:tx>
                <c:rich>
                  <a:bodyPr/>
                  <a:lstStyle/>
                  <a:p>
                    <a:fld id="{8A6F69A0-1FD2-4818-A9F6-FDCEE9FEBA3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99CBDE4-CD34-4C24-865C-37318FF71BA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F2C8222-4514-46AE-9A2B-746441AB80A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5836EB0-B503-451D-9A76-623EC799A51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5.174014303419325E-17"/>
                  <c:y val="8.4666666666666675E-3"/>
                </c:manualLayout>
              </c:layout>
              <c:tx>
                <c:rich>
                  <a:bodyPr/>
                  <a:lstStyle/>
                  <a:p>
                    <a:fld id="{69B97024-4D1A-4EAF-B01A-02A672F2C8F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EB233D86-3915-4A84-8067-68138B42FC3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E3E718D7-804B-4167-BD8A-4C8BFFFCBEB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EB9EAE5D-BE15-4AA2-B2D7-84A4CD8F2CE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B08D102-F477-4E05-B0FD-66AE4CCE647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1A179598-296B-4B9E-8036-4010D4D9EA0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CF5ED06-EE76-42D6-9221-D18E36D647B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D491F0D2-DE50-4FA1-82FA-9A991C09AD8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4194276B-6E29-4B62-BA8D-47A53C45E44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8EA3A9C9-0AC1-4A59-8873-B4B8CED8796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E134F10-B50D-4E16-85C0-FBED67536F2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020704A-E4B6-4229-BDAB-FAAE7E9038D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5A33E84E-0233-4432-A763-D588EC008FB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1.2700000000000104E-2"/>
                  <c:y val="-3.1044444444444548E-2"/>
                </c:manualLayout>
              </c:layout>
              <c:tx>
                <c:rich>
                  <a:bodyPr/>
                  <a:lstStyle/>
                  <a:p>
                    <a:fld id="{17B42555-E455-4F36-83B2-790D6AE6EEB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2.8222222222222221E-3"/>
                  <c:y val="-1.8344444444444444E-2"/>
                </c:manualLayout>
              </c:layout>
              <c:tx>
                <c:rich>
                  <a:bodyPr/>
                  <a:lstStyle/>
                  <a:p>
                    <a:fld id="{77033FF0-3AC6-4F6C-9BAA-CCEC5E36E6B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1.6933333333333335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4955AA20-FA68-4E75-B161-40C820D5750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3.386666666666667E-2"/>
                </c:manualLayout>
              </c:layout>
              <c:tx>
                <c:rich>
                  <a:bodyPr/>
                  <a:lstStyle/>
                  <a:p>
                    <a:fld id="{6A0BB671-E3A7-402A-BB4C-52E28C4B52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'Perf-Power-MT'!$E$5:$E$93</c:f>
              <c:numCache>
                <c:formatCode>_-* #,##0_-;\-* #,##0_-;_-* "-"??_-;_-@_-</c:formatCode>
                <c:ptCount val="89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5187.88</c:v>
                </c:pt>
                <c:pt idx="32">
                  <c:v>#N/A</c:v>
                </c:pt>
                <c:pt idx="33">
                  <c:v>18669</c:v>
                </c:pt>
                <c:pt idx="34">
                  <c:v>#N/A</c:v>
                </c:pt>
                <c:pt idx="35">
                  <c:v>5226</c:v>
                </c:pt>
                <c:pt idx="36">
                  <c:v>12920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3825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7981.25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</c:numCache>
            </c:numRef>
          </c:xVal>
          <c:yVal>
            <c:numRef>
              <c:f>'Perf-Power-MT'!$F$5:$F$93</c:f>
              <c:numCache>
                <c:formatCode>0.0</c:formatCode>
                <c:ptCount val="89"/>
                <c:pt idx="0">
                  <c:v>156.22</c:v>
                </c:pt>
                <c:pt idx="1">
                  <c:v>99.861243102293088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289.86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191.83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43.21</c:v>
                </c:pt>
                <c:pt idx="32">
                  <c:v>#N/A</c:v>
                </c:pt>
                <c:pt idx="33">
                  <c:v>198.68</c:v>
                </c:pt>
                <c:pt idx="34">
                  <c:v>#N/A</c:v>
                </c:pt>
                <c:pt idx="35">
                  <c:v>497.55</c:v>
                </c:pt>
                <c:pt idx="36">
                  <c:v>2173.7800000000002</c:v>
                </c:pt>
                <c:pt idx="37">
                  <c:v>#N/A</c:v>
                </c:pt>
                <c:pt idx="38">
                  <c:v>110.27</c:v>
                </c:pt>
                <c:pt idx="39">
                  <c:v>295.61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246.44</c:v>
                </c:pt>
                <c:pt idx="52">
                  <c:v>#N/A</c:v>
                </c:pt>
                <c:pt idx="53">
                  <c:v>#N/A</c:v>
                </c:pt>
                <c:pt idx="54">
                  <c:v>199.83</c:v>
                </c:pt>
                <c:pt idx="55">
                  <c:v>600.22</c:v>
                </c:pt>
                <c:pt idx="56">
                  <c:v>111.26</c:v>
                </c:pt>
                <c:pt idx="57">
                  <c:v>554.55999999999995</c:v>
                </c:pt>
                <c:pt idx="58">
                  <c:v>#N/A</c:v>
                </c:pt>
                <c:pt idx="59">
                  <c:v>249.31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101.94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87.32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84.342500000000001</c:v>
                </c:pt>
                <c:pt idx="83">
                  <c:v>#N/A</c:v>
                </c:pt>
                <c:pt idx="84">
                  <c:v>88.2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'Perf-Power-MT'!$C$5:$C$93</c15:f>
                <c15:dlblRangeCache>
                  <c:ptCount val="89"/>
                  <c:pt idx="0">
                    <c:v>R7 4700U (Renoir) [1]</c:v>
                  </c:pt>
                  <c:pt idx="1">
                    <c:v>R5 3600 (Matisse) [2]</c:v>
                  </c:pt>
                  <c:pt idx="2">
                    <c:v>i7 1065G (IceLake) [3]</c:v>
                  </c:pt>
                  <c:pt idx="3">
                    <c:v>#NV</c:v>
                  </c:pt>
                  <c:pt idx="4">
                    <c:v>R7 4750G (Renoir) [5]</c:v>
                  </c:pt>
                  <c:pt idx="5">
                    <c:v>#NV</c:v>
                  </c:pt>
                  <c:pt idx="6">
                    <c:v>R7 4750U (Renoir)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[11]</c:v>
                  </c:pt>
                  <c:pt idx="11">
                    <c:v>R5 PRO 4650G (Renoir)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i7 4820K (Ivy Bridge) [23]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[28]</c:v>
                  </c:pt>
                  <c:pt idx="28">
                    <c:v>#NV</c:v>
                  </c:pt>
                  <c:pt idx="29">
                    <c:v>R9 5900HS (Cezanne) [30]</c:v>
                  </c:pt>
                  <c:pt idx="30">
                    <c:v>#NV</c:v>
                  </c:pt>
                  <c:pt idx="31">
                    <c:v>R9 5900X (Vermeer) [32]</c:v>
                  </c:pt>
                  <c:pt idx="32">
                    <c:v>#NV</c:v>
                  </c:pt>
                  <c:pt idx="33">
                    <c:v>i7 2600K (Sandy Bridge) [34]</c:v>
                  </c:pt>
                  <c:pt idx="34">
                    <c:v>#NV</c:v>
                  </c:pt>
                  <c:pt idx="35">
                    <c:v>i7 7500U (Kaby Lake) [36]</c:v>
                  </c:pt>
                  <c:pt idx="36">
                    <c:v>Celeron N3450 (Apollo Lake) [37]</c:v>
                  </c:pt>
                  <c:pt idx="37">
                    <c:v>#NV</c:v>
                  </c:pt>
                  <c:pt idx="38">
                    <c:v>i5 8600k (Coffee Lake) [39]</c:v>
                  </c:pt>
                  <c:pt idx="39">
                    <c:v>i5 7500 (Kaby Lake) [40]</c:v>
                  </c:pt>
                  <c:pt idx="40">
                    <c:v>i7 8700k (Coffee Lake) [41]</c:v>
                  </c:pt>
                  <c:pt idx="41">
                    <c:v>#NV</c:v>
                  </c:pt>
                  <c:pt idx="42">
                    <c:v>R9 5950X (Vermeer) [43]</c:v>
                  </c:pt>
                  <c:pt idx="43">
                    <c:v>R5 4600H (Renoir)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[51]</c:v>
                  </c:pt>
                  <c:pt idx="51">
                    <c:v>i7 4800MQ (Haswell)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[57]</c:v>
                  </c:pt>
                  <c:pt idx="55">
                    <c:v>i5 4300U (Haswell) [58]</c:v>
                  </c:pt>
                  <c:pt idx="56">
                    <c:v>R5 2600X (Pinnacle Ridge) [59]</c:v>
                  </c:pt>
                  <c:pt idx="57">
                    <c:v>i5 3320M (Ivy Bridge) [60]</c:v>
                  </c:pt>
                  <c:pt idx="58">
                    <c:v>#NV</c:v>
                  </c:pt>
                  <c:pt idx="59">
                    <c:v>i7 2600 (Sandy Bridge) [62]</c:v>
                  </c:pt>
                  <c:pt idx="60">
                    <c:v>i3 6157U (Skylake)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i9 11980HK (TigerLake-8C) [68]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i5 11400F (Rocket Lake) [85]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#NV</c:v>
                  </c:pt>
                  <c:pt idx="88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orientation val="minMax"/>
          <c:max val="15000"/>
          <c:min val="1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(Ws)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orientation val="minMax"/>
          <c:max val="300"/>
          <c:min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  <c:majorUnit val="40"/>
      </c:valAx>
      <c:spPr>
        <a:pattFill prst="wdDnDiag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716280</xdr:colOff>
      <xdr:row>3</xdr:row>
      <xdr:rowOff>0</xdr:rowOff>
    </xdr:from>
    <xdr:to>
      <xdr:col>18</xdr:col>
      <xdr:colOff>206520</xdr:colOff>
      <xdr:row>52</xdr:row>
      <xdr:rowOff>38880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106680</xdr:colOff>
      <xdr:row>3</xdr:row>
      <xdr:rowOff>0</xdr:rowOff>
    </xdr:from>
    <xdr:to>
      <xdr:col>19</xdr:col>
      <xdr:colOff>389400</xdr:colOff>
      <xdr:row>52</xdr:row>
      <xdr:rowOff>38880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472.664324884259" createdVersion="7" refreshedVersion="7" minRefreshableVersion="3" recordCount="86" xr:uid="{C24FFD77-3521-4F02-80D3-24DB3F3B062D}">
  <cacheSource type="worksheet">
    <worksheetSource name="GeneralTable"/>
  </cacheSource>
  <cacheFields count="20">
    <cacheField name="Ref." numFmtId="0">
      <sharedItems containsSemiMixedTypes="0" containsString="0" containsNumber="1" containsInteger="1" minValue="1" maxValue="88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279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164">
      <sharedItems containsSemiMixedTypes="0" containsString="0" containsNumber="1" minValue="16.690000000000001" maxValue="256"/>
    </cacheField>
    <cacheField name="Cons. ST" numFmtId="166">
      <sharedItems containsSemiMixedTypes="0" containsString="0" containsNumber="1" minValue="5293" maxValue="55373"/>
    </cacheField>
    <cacheField name="Dur. ST" numFmtId="164">
      <sharedItems containsSemiMixedTypes="0" containsString="0" containsNumber="1" minValue="470.17" maxValue="3293.49"/>
    </cacheField>
    <cacheField name="Avg. Pwr. ST" numFmtId="164">
      <sharedItems containsSemiMixedTypes="0" containsString="0" containsNumber="1" minValue="4.3499999999999996" maxValue="87.69"/>
    </cacheField>
    <cacheField name="PES MT" numFmtId="165">
      <sharedItems containsSemiMixedTypes="0" containsString="0" containsNumber="1" minValue="35.61" maxValue="6668.05"/>
    </cacheField>
    <cacheField name="Cons. MT" numFmtId="166">
      <sharedItems containsSemiMixedTypes="0" containsString="0" containsNumber="1" minValue="1738" maxValue="27143.22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186.22"/>
    </cacheField>
    <cacheField name="GraphLabel" numFmtId="0">
      <sharedItems count="147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R5 5600X (Vermeer) [86]"/>
        <s v="TR 1900X (Whitehaven) [87]"/>
        <s v="R9 5900X (Vermeer) [88]"/>
        <s v="R7 3700X (Matisse) @95W [49]" u="1"/>
        <s v="AMD Ryzen 7 3700X (Matisse) v0.3.1 [6]" u="1"/>
        <s v="i7 7500U (Kaby Lake) [3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R7 5800X (Vermeer) [38]" u="1"/>
        <s v="i7 2600K (Sandy Bridge) @4,4Ghz [34]" u="1"/>
        <s v="i7 8700k (Coffee Lake) @5Ghz [41]" u="1"/>
        <s v="R9 5900HS (Cezanne)@ESM v0.3.1 [9]" u="1"/>
        <s v="R7 5900X (Vermeer) @95W v0.6.0 [45]" u="1"/>
        <s v="AMD Ryzen 7 4750U (Renoir) v0.3.1 [7]" u="1"/>
        <s v="i7 9750H (Coffee Lake) @45W [71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BB-Code Single-Thread" numFmtId="0">
      <sharedItems/>
    </cacheField>
    <cacheField name="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888317413666"/>
    <s v="2|3DC #6|R5 3600 (Matisse)|Lyka||v0.3.1|1386,39|7223|99,8612431022931|72,33036336831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683218101823"/>
    <s v="3|3DC #7|i7 1065G (IceLake)|Naitsabes||v0.3.1|885,22|3912|288,768579428154|13,54718026368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893278114049"/>
    <s v="5|3DC #18|R7 4750G (Renoir)|Poekel||v0.3.1|2637,56|5262|72,0521274200487|73,03045986864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795889771135"/>
    <s v="6|3DC #27|R7 3700X (Matisse)|Tigershark|PBO on|v0.3.1|2058,48|6377|76,1792918515637|83,71041322392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025229357798"/>
    <s v="7|3DC #29|R7 4750U (Renoir)|dosenfisch24||v0.3.1|3599,63|2029|136,917856133582|14,81910436883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69025360932|73,55224596344"/>
    <s v="8|3DC #32|R9 5950X (Vermeer)|Sweepi||v0.3.1|5760,71|4507|38,515578825809|117,01758450479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</r>
  <r>
    <n v="12"/>
    <s v="v0.3.1"/>
    <s v="3DC"/>
    <n v="69"/>
    <s v="R5 PRO 4650G (Renoir)"/>
    <s v="Tigershark"/>
    <m/>
    <m/>
    <x v="0"/>
    <n v="146.74"/>
    <n v="10450"/>
    <n v="653.125"/>
    <n v="16.03"/>
    <n v="1818.77"/>
    <n v="5785"/>
    <n v="95.05"/>
    <n v="60.86"/>
    <x v="11"/>
    <s v="12|3DC #69|R5 PRO 4650G (Renoir)|Tigershark||v0.3.1|146,74|10450|653,125|16,03"/>
    <s v="12|3DC #69|R5 PRO 4650G (Renoir)|Tigershark||v0.3.1|1818,77|5785|95,05|60,86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35820776709|18,15181485876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</r>
  <r>
    <n v="23"/>
    <s v="v0.3.1"/>
    <s v="3DC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4,63|502,51|66,04"/>
    <s v="26|3DC #96|R9 5950X (Vermeer)|Sweepi||v0.3.1|6103,75|4353,56|37,63|115,69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,31|621,43|15,77"/>
    <s v="27|3DC #118|R7 4750G (Renoir)|Poekel|20W|v0.5.1|4760,57|2004,54|104,79|19,13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1,59|707,68|10,71"/>
    <s v="29|3DC #133|R5 4500U (Renoir)|Poekel||v0.5.1|1839,93|3342,48|162,6|20,56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</r>
  <r>
    <n v="32"/>
    <s v="v0.5.1"/>
    <s v="3DC"/>
    <n v="136"/>
    <s v="R9 5900X (Vermeer)"/>
    <s v="Darkearth27"/>
    <m/>
    <m/>
    <x v="0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7,88|43,21|120,07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</r>
  <r>
    <n v="34"/>
    <s v="v0.5.1"/>
    <s v="3DC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</r>
  <r>
    <n v="37"/>
    <s v="v0.5.1"/>
    <s v="3DC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,07|621,27|31,26"/>
    <s v="50|CB #14|R7 3700X (Matisse)|Jon Dohnson|@PBO|v0.6.0|2738,85|5276,69|69,19|76,26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8,5|1012,91|23,82"/>
    <s v="52|CB #36|i7 4800MQ (Haswell)|DrAgOnBaLlOnE||v0.6.0|451,85|8980,59|246,44|36,44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,34|689,41|20,1"/>
    <s v="56|CB #57|i7 9750H (Coffee Lake)|Blende Up||v0.6.0|1370,41|6344,53|115,01|55,16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2,99|1034,09|26,28"/>
    <s v="57|CB #60|i7 3770K (Ivy Bridge)|Blende Up||v0.6.0|447,21|11189,89|199,83|56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,46|1267,9|10,55"/>
    <s v="58|CB #60|i5 4300U (Haswell)|Blende Up||v0.6.0|184,8|9015,32|600,22|15,02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4,61|627,24|47,01"/>
    <s v="64|CB #112|R7 3700X (Matisse)|Fabiano|PBO off?|v0.6.0|1920,89|7361,79|70,72|104,1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</r>
  <r>
    <n v="68"/>
    <s v="v0.6.0"/>
    <s v="CB"/>
    <n v="118"/>
    <s v="i9 11980HK (TigerLake-8C)"/>
    <s v="JeanLegi"/>
    <s v="or 11900H (Eng. Sample)"/>
    <s v="ES! See Post"/>
    <x v="0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27143.22"/>
    <n v="600.03"/>
    <n v="45.24"/>
    <x v="68"/>
    <s v="71|CB #143|i7 9750H (Coffee Lake)|Blende Up||v0.7.0|111,07|13062,5|689,24|18,95"/>
    <s v="71|CB #143|i7 9750H (Coffee Lake)|Blende Up||v0.7.0|1535|27143,22|600,03|45,24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,14|720,78|10,13"/>
    <s v="74|3DC #205|R5 4500U (Renoir)|Poekel||v0.7.0|2061,89|2723,7275|178,0625|15,3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7,62|525,22|38,19"/>
    <s v="76|CB #173|R5 5600X (Vermeer)|Freiheraus||v0.7.0|2098,99|5870,35125|81,1575|72,33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,25|532,31|45,03"/>
    <s v="78|3DC #241|R5 5600X (Vermeer)|Scoty||v0.7.0|2001,77|6042|82,7|73,08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7406.61"/>
    <n v="1054"/>
    <n v="7.03"/>
    <x v="76"/>
    <s v="79|3DC #242|P Silver N6000 (JasperLake)|Tralalak||v0.7.2|95,02|8577,2|1227|6,99"/>
    <s v="79|3DC #242|P Silver N6000 (JasperLake)|Tralalak||v0.7.2|512,39|7406,61|1054|7,03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16300.78"/>
    <n v="648.51"/>
    <n v="25.14"/>
    <x v="78"/>
    <s v="81|CB #178|R3 4300G (Renoir)|Lord Maiki||v0.7.0|188,44|6349,88|835,72|7,6"/>
    <s v="81|CB #178|R3 4300G (Renoir)|Lord Maiki||v0.7.0|1513,55|16300,78|648,51|25,14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2.82000000000005"/>
    <n v="128.21"/>
    <x v="81"/>
    <s v="84|3DC #257|i7 11700K (Rocket Lake)|Triskaine||v0.7.2|83,97|23458,63|507,64|46,21"/>
    <s v="84|3DC #257|i7 11700K (Rocket Lake)|Triskaine||v0.7.2|1887,59|8241,433|642,82|128,21"/>
  </r>
  <r>
    <n v="85"/>
    <s v="v0.7.2"/>
    <s v="CB"/>
    <n v="186"/>
    <s v="i5 11400F (Rocket Lake)"/>
    <s v="zymotic"/>
    <s v="-95mV offset"/>
    <s v="@-95mV"/>
    <x v="0"/>
    <n v="106.64"/>
    <n v="16480.22"/>
    <n v="568.99"/>
    <n v="28.96"/>
    <n v="1485.51"/>
    <n v="6385"/>
    <n v="674.74"/>
    <n v="94.63"/>
    <x v="82"/>
    <s v="85|CB #186|i5 11400F (Rocket Lake)|zymotic|-95mV offset|v0.7.2|106,64|16480,22|568,99|28,96"/>
    <s v="85|CB #186|i5 11400F (Rocket Lake)|zymotic|-95mV offset|v0.7.2|1485,51|6385|674,74|94,63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,13|533,22|46,35"/>
    <s v="86|3DC #261|R5 5600X (Vermeer)|Holgi||v0.7.2|1924,72|6166,54|84,25|73,19"/>
  </r>
  <r>
    <n v="87"/>
    <s v="v0.7.2"/>
    <s v="3DC"/>
    <n v="279"/>
    <s v="TR 1900X (Whitehaven)"/>
    <s v="BlackArchon"/>
    <m/>
    <m/>
    <x v="0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2,8|88,2|166,6"/>
  </r>
  <r>
    <n v="88"/>
    <s v="v0.7.2"/>
    <s v="CB"/>
    <n v="214"/>
    <s v="R9 5900X (Vermeer)"/>
    <s v="Verangry"/>
    <m/>
    <m/>
    <x v="0"/>
    <n v="89.89"/>
    <n v="23660.84"/>
    <n v="470.17"/>
    <n v="50.32"/>
    <n v="5170.32"/>
    <n v="4844.1812499999996"/>
    <n v="39.926875000000003"/>
    <n v="121.33"/>
    <x v="85"/>
    <s v="88|CB #214|R9 5900X (Vermeer)|Verangry||v0.7.2|89,89|23660,84|470,17|50,32"/>
    <s v="88|CB #214|R9 5900X (Vermeer)|Verangry||v0.7.2|5170,32|4844,18125|39,926875|121,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7">
  <location ref="B3:C5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48">
        <item m="1" x="138"/>
        <item m="1" x="119"/>
        <item m="1" x="131"/>
        <item m="1" x="146"/>
        <item m="1" x="141"/>
        <item m="1" x="87"/>
        <item m="1" x="110"/>
        <item m="1" x="89"/>
        <item m="1" x="113"/>
        <item m="1" x="102"/>
        <item m="1" x="144"/>
        <item m="1" x="114"/>
        <item m="1" x="90"/>
        <item m="1" x="92"/>
        <item m="1" x="140"/>
        <item m="1" x="136"/>
        <item m="1" x="132"/>
        <item m="1" x="101"/>
        <item m="1" x="126"/>
        <item m="1" x="122"/>
        <item x="0"/>
        <item x="1"/>
        <item x="2"/>
        <item x="3"/>
        <item x="4"/>
        <item x="5"/>
        <item x="6"/>
        <item x="7"/>
        <item m="1" x="108"/>
        <item x="9"/>
        <item x="10"/>
        <item x="11"/>
        <item m="1" x="143"/>
        <item x="13"/>
        <item x="14"/>
        <item x="15"/>
        <item x="16"/>
        <item x="17"/>
        <item x="18"/>
        <item x="19"/>
        <item m="1" x="120"/>
        <item m="1" x="123"/>
        <item m="1" x="134"/>
        <item m="1" x="139"/>
        <item m="1" x="125"/>
        <item m="1" x="133"/>
        <item x="8"/>
        <item x="12"/>
        <item x="20"/>
        <item x="21"/>
        <item x="22"/>
        <item x="23"/>
        <item x="24"/>
        <item x="25"/>
        <item m="1" x="118"/>
        <item m="1" x="103"/>
        <item m="1" x="121"/>
        <item x="29"/>
        <item m="1" x="91"/>
        <item m="1" x="95"/>
        <item m="1" x="97"/>
        <item m="1" x="106"/>
        <item m="1" x="99"/>
        <item m="1" x="88"/>
        <item m="1" x="100"/>
        <item m="1" x="105"/>
        <item m="1" x="130"/>
        <item m="1" x="93"/>
        <item m="1" x="112"/>
        <item m="1" x="107"/>
        <item m="1" x="127"/>
        <item m="1" x="94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4"/>
        <item m="1" x="124"/>
        <item m="1" x="129"/>
        <item m="1" x="98"/>
        <item m="1" x="137"/>
        <item m="1" x="86"/>
        <item m="1" x="145"/>
        <item m="1" x="135"/>
        <item m="1" x="128"/>
        <item m="1" x="96"/>
        <item m="1" x="142"/>
        <item m="1" x="116"/>
        <item m="1" x="117"/>
        <item m="1" x="115"/>
        <item x="56"/>
        <item x="43"/>
        <item m="1" x="10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8">
    <i>
      <x v="81"/>
    </i>
    <i>
      <x v="50"/>
    </i>
    <i>
      <x v="78"/>
    </i>
    <i>
      <x v="145"/>
    </i>
    <i>
      <x v="118"/>
    </i>
    <i>
      <x v="36"/>
    </i>
    <i>
      <x v="114"/>
    </i>
    <i>
      <x v="116"/>
    </i>
    <i>
      <x v="111"/>
    </i>
    <i>
      <x v="102"/>
    </i>
    <i>
      <x v="21"/>
    </i>
    <i>
      <x v="128"/>
    </i>
    <i>
      <x v="84"/>
    </i>
    <i>
      <x v="73"/>
    </i>
    <i>
      <x v="83"/>
    </i>
    <i>
      <x v="115"/>
    </i>
    <i>
      <x v="85"/>
    </i>
    <i>
      <x v="136"/>
    </i>
    <i>
      <x v="87"/>
    </i>
    <i>
      <x v="76"/>
    </i>
    <i>
      <x v="122"/>
    </i>
    <i>
      <x v="129"/>
    </i>
    <i>
      <x v="139"/>
    </i>
    <i>
      <x v="80"/>
    </i>
    <i>
      <x v="141"/>
    </i>
    <i>
      <x v="30"/>
    </i>
    <i>
      <x v="146"/>
    </i>
    <i>
      <x v="132"/>
    </i>
    <i>
      <x v="135"/>
    </i>
    <i>
      <x v="106"/>
    </i>
    <i>
      <x v="142"/>
    </i>
    <i>
      <x v="110"/>
    </i>
    <i>
      <x v="140"/>
    </i>
    <i>
      <x v="119"/>
    </i>
    <i>
      <x v="131"/>
    </i>
    <i>
      <x v="22"/>
    </i>
    <i>
      <x v="26"/>
    </i>
    <i>
      <x v="20"/>
    </i>
    <i>
      <x v="31"/>
    </i>
    <i>
      <x v="124"/>
    </i>
    <i>
      <x v="24"/>
    </i>
    <i>
      <x v="138"/>
    </i>
    <i>
      <x v="103"/>
    </i>
    <i>
      <x v="137"/>
    </i>
    <i>
      <x v="130"/>
    </i>
    <i>
      <x v="133"/>
    </i>
    <i>
      <x v="57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4">
  <location ref="B3:C5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48">
        <item m="1" x="138"/>
        <item m="1" x="119"/>
        <item m="1" x="131"/>
        <item m="1" x="146"/>
        <item m="1" x="141"/>
        <item m="1" x="87"/>
        <item m="1" x="110"/>
        <item m="1" x="89"/>
        <item m="1" x="113"/>
        <item m="1" x="102"/>
        <item m="1" x="144"/>
        <item m="1" x="114"/>
        <item m="1" x="90"/>
        <item m="1" x="92"/>
        <item m="1" x="140"/>
        <item m="1" x="136"/>
        <item m="1" x="132"/>
        <item m="1" x="101"/>
        <item m="1" x="126"/>
        <item m="1" x="122"/>
        <item x="0"/>
        <item x="1"/>
        <item x="2"/>
        <item x="3"/>
        <item x="4"/>
        <item x="5"/>
        <item x="6"/>
        <item x="7"/>
        <item m="1" x="108"/>
        <item x="9"/>
        <item x="10"/>
        <item x="11"/>
        <item m="1" x="143"/>
        <item x="13"/>
        <item x="14"/>
        <item x="15"/>
        <item x="16"/>
        <item x="17"/>
        <item x="18"/>
        <item x="19"/>
        <item m="1" x="120"/>
        <item m="1" x="123"/>
        <item m="1" x="134"/>
        <item m="1" x="139"/>
        <item m="1" x="125"/>
        <item m="1" x="133"/>
        <item x="8"/>
        <item x="12"/>
        <item x="20"/>
        <item x="21"/>
        <item x="22"/>
        <item x="23"/>
        <item x="24"/>
        <item x="25"/>
        <item m="1" x="118"/>
        <item m="1" x="103"/>
        <item m="1" x="121"/>
        <item x="29"/>
        <item m="1" x="91"/>
        <item m="1" x="95"/>
        <item m="1" x="97"/>
        <item m="1" x="106"/>
        <item m="1" x="99"/>
        <item m="1" x="88"/>
        <item m="1" x="100"/>
        <item m="1" x="105"/>
        <item m="1" x="130"/>
        <item m="1" x="93"/>
        <item m="1" x="112"/>
        <item m="1" x="107"/>
        <item m="1" x="127"/>
        <item m="1" x="94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4"/>
        <item m="1" x="124"/>
        <item m="1" x="129"/>
        <item m="1" x="98"/>
        <item m="1" x="137"/>
        <item m="1" x="86"/>
        <item m="1" x="145"/>
        <item m="1" x="135"/>
        <item m="1" x="128"/>
        <item m="1" x="96"/>
        <item m="1" x="142"/>
        <item m="1" x="116"/>
        <item m="1" x="117"/>
        <item m="1" x="115"/>
        <item x="56"/>
        <item x="43"/>
        <item m="1" x="10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8">
    <i>
      <x v="50"/>
    </i>
    <i>
      <x v="145"/>
    </i>
    <i>
      <x v="78"/>
    </i>
    <i>
      <x v="36"/>
    </i>
    <i>
      <x v="21"/>
    </i>
    <i>
      <x v="102"/>
    </i>
    <i>
      <x v="118"/>
    </i>
    <i>
      <x v="83"/>
    </i>
    <i>
      <x v="114"/>
    </i>
    <i>
      <x v="87"/>
    </i>
    <i>
      <x v="128"/>
    </i>
    <i>
      <x v="85"/>
    </i>
    <i>
      <x v="76"/>
    </i>
    <i>
      <x v="122"/>
    </i>
    <i>
      <x v="111"/>
    </i>
    <i>
      <x v="146"/>
    </i>
    <i>
      <x v="141"/>
    </i>
    <i>
      <x v="139"/>
    </i>
    <i>
      <x v="84"/>
    </i>
    <i>
      <x v="73"/>
    </i>
    <i>
      <x v="132"/>
    </i>
    <i>
      <x v="116"/>
    </i>
    <i>
      <x v="81"/>
    </i>
    <i>
      <x v="142"/>
    </i>
    <i>
      <x v="106"/>
    </i>
    <i>
      <x v="129"/>
    </i>
    <i>
      <x v="115"/>
    </i>
    <i>
      <x v="140"/>
    </i>
    <i>
      <x v="124"/>
    </i>
    <i>
      <x v="30"/>
    </i>
    <i>
      <x v="138"/>
    </i>
    <i>
      <x v="80"/>
    </i>
    <i>
      <x v="31"/>
    </i>
    <i>
      <x v="20"/>
    </i>
    <i>
      <x v="26"/>
    </i>
    <i>
      <x v="110"/>
    </i>
    <i>
      <x v="24"/>
    </i>
    <i>
      <x v="22"/>
    </i>
    <i>
      <x v="136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6">
  <location ref="B3:C5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48">
        <item m="1" x="138"/>
        <item m="1" x="119"/>
        <item m="1" x="131"/>
        <item m="1" x="146"/>
        <item m="1" x="141"/>
        <item m="1" x="87"/>
        <item m="1" x="110"/>
        <item m="1" x="89"/>
        <item m="1" x="113"/>
        <item m="1" x="102"/>
        <item m="1" x="144"/>
        <item m="1" x="114"/>
        <item m="1" x="90"/>
        <item m="1" x="92"/>
        <item m="1" x="140"/>
        <item m="1" x="136"/>
        <item m="1" x="132"/>
        <item m="1" x="101"/>
        <item m="1" x="126"/>
        <item m="1" x="122"/>
        <item x="0"/>
        <item x="1"/>
        <item x="2"/>
        <item x="3"/>
        <item x="4"/>
        <item x="5"/>
        <item x="6"/>
        <item x="7"/>
        <item m="1" x="108"/>
        <item x="9"/>
        <item x="10"/>
        <item x="11"/>
        <item m="1" x="143"/>
        <item x="13"/>
        <item x="14"/>
        <item x="15"/>
        <item x="16"/>
        <item x="17"/>
        <item x="18"/>
        <item x="19"/>
        <item m="1" x="120"/>
        <item m="1" x="123"/>
        <item m="1" x="134"/>
        <item m="1" x="139"/>
        <item m="1" x="125"/>
        <item m="1" x="133"/>
        <item x="8"/>
        <item x="12"/>
        <item x="20"/>
        <item x="21"/>
        <item x="22"/>
        <item x="23"/>
        <item x="24"/>
        <item x="25"/>
        <item m="1" x="118"/>
        <item m="1" x="103"/>
        <item m="1" x="121"/>
        <item x="29"/>
        <item m="1" x="91"/>
        <item m="1" x="95"/>
        <item m="1" x="97"/>
        <item m="1" x="106"/>
        <item m="1" x="99"/>
        <item m="1" x="88"/>
        <item m="1" x="100"/>
        <item m="1" x="105"/>
        <item m="1" x="130"/>
        <item m="1" x="93"/>
        <item m="1" x="112"/>
        <item m="1" x="107"/>
        <item m="1" x="127"/>
        <item m="1" x="94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4"/>
        <item m="1" x="124"/>
        <item m="1" x="129"/>
        <item m="1" x="98"/>
        <item m="1" x="137"/>
        <item m="1" x="86"/>
        <item m="1" x="145"/>
        <item m="1" x="135"/>
        <item m="1" x="128"/>
        <item m="1" x="96"/>
        <item m="1" x="142"/>
        <item m="1" x="116"/>
        <item m="1" x="117"/>
        <item m="1" x="115"/>
        <item x="56"/>
        <item x="43"/>
        <item m="1" x="10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8">
    <i>
      <x v="81"/>
    </i>
    <i>
      <x v="116"/>
    </i>
    <i>
      <x v="115"/>
    </i>
    <i>
      <x v="118"/>
    </i>
    <i>
      <x v="50"/>
    </i>
    <i>
      <x v="36"/>
    </i>
    <i>
      <x v="78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45"/>
    </i>
    <i>
      <x v="110"/>
    </i>
    <i>
      <x v="22"/>
    </i>
    <i>
      <x v="85"/>
    </i>
    <i>
      <x v="138"/>
    </i>
    <i>
      <x v="131"/>
    </i>
    <i>
      <x v="21"/>
    </i>
    <i>
      <x v="139"/>
    </i>
    <i>
      <x v="142"/>
    </i>
    <i>
      <x v="128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22"/>
    </i>
    <i>
      <x v="124"/>
    </i>
    <i>
      <x v="106"/>
    </i>
    <i>
      <x v="24"/>
    </i>
    <i>
      <x v="20"/>
    </i>
    <i>
      <x v="133"/>
    </i>
    <i>
      <x v="26"/>
    </i>
    <i>
      <x v="57"/>
    </i>
    <i>
      <x v="76"/>
    </i>
    <i>
      <x v="146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0">
  <location ref="B3:C51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48">
        <item m="1" x="138"/>
        <item m="1" x="119"/>
        <item m="1" x="131"/>
        <item m="1" x="146"/>
        <item m="1" x="141"/>
        <item m="1" x="87"/>
        <item m="1" x="110"/>
        <item m="1" x="89"/>
        <item m="1" x="113"/>
        <item m="1" x="102"/>
        <item m="1" x="144"/>
        <item m="1" x="114"/>
        <item m="1" x="90"/>
        <item m="1" x="92"/>
        <item m="1" x="140"/>
        <item m="1" x="136"/>
        <item m="1" x="132"/>
        <item m="1" x="101"/>
        <item m="1" x="126"/>
        <item m="1" x="122"/>
        <item x="0"/>
        <item x="1"/>
        <item x="2"/>
        <item x="3"/>
        <item x="4"/>
        <item x="5"/>
        <item x="6"/>
        <item x="7"/>
        <item m="1" x="108"/>
        <item x="9"/>
        <item x="10"/>
        <item x="11"/>
        <item m="1" x="143"/>
        <item x="13"/>
        <item x="14"/>
        <item x="15"/>
        <item x="16"/>
        <item x="17"/>
        <item x="18"/>
        <item x="19"/>
        <item m="1" x="120"/>
        <item m="1" x="123"/>
        <item m="1" x="134"/>
        <item m="1" x="139"/>
        <item m="1" x="125"/>
        <item m="1" x="133"/>
        <item x="8"/>
        <item x="12"/>
        <item x="20"/>
        <item x="21"/>
        <item x="22"/>
        <item x="23"/>
        <item x="24"/>
        <item x="25"/>
        <item m="1" x="118"/>
        <item m="1" x="103"/>
        <item m="1" x="121"/>
        <item x="29"/>
        <item m="1" x="91"/>
        <item m="1" x="95"/>
        <item m="1" x="97"/>
        <item m="1" x="106"/>
        <item m="1" x="99"/>
        <item m="1" x="88"/>
        <item m="1" x="100"/>
        <item m="1" x="105"/>
        <item m="1" x="130"/>
        <item m="1" x="93"/>
        <item m="1" x="112"/>
        <item m="1" x="107"/>
        <item m="1" x="127"/>
        <item m="1" x="94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4"/>
        <item m="1" x="124"/>
        <item m="1" x="129"/>
        <item m="1" x="98"/>
        <item m="1" x="137"/>
        <item m="1" x="86"/>
        <item m="1" x="145"/>
        <item m="1" x="135"/>
        <item m="1" x="128"/>
        <item m="1" x="96"/>
        <item m="1" x="142"/>
        <item m="1" x="116"/>
        <item m="1" x="117"/>
        <item m="1" x="115"/>
        <item x="56"/>
        <item x="43"/>
        <item m="1" x="10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1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8">
    <i>
      <x v="140"/>
    </i>
    <i>
      <x v="50"/>
    </i>
    <i>
      <x v="78"/>
    </i>
    <i>
      <x v="118"/>
    </i>
    <i>
      <x v="137"/>
    </i>
    <i>
      <x v="145"/>
    </i>
    <i>
      <x v="36"/>
    </i>
    <i>
      <x v="81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41"/>
    </i>
    <i>
      <x v="128"/>
    </i>
    <i>
      <x v="135"/>
    </i>
    <i>
      <x v="21"/>
    </i>
    <i>
      <x v="122"/>
    </i>
    <i>
      <x v="139"/>
    </i>
    <i>
      <x v="142"/>
    </i>
    <i>
      <x v="132"/>
    </i>
    <i>
      <x v="31"/>
    </i>
    <i>
      <x v="106"/>
    </i>
    <i>
      <x v="24"/>
    </i>
    <i>
      <x v="129"/>
    </i>
    <i>
      <x v="80"/>
    </i>
    <i>
      <x v="138"/>
    </i>
    <i>
      <x v="76"/>
    </i>
    <i>
      <x v="110"/>
    </i>
    <i>
      <x v="119"/>
    </i>
    <i>
      <x v="146"/>
    </i>
    <i>
      <x v="30"/>
    </i>
    <i>
      <x v="136"/>
    </i>
    <i>
      <x v="87"/>
    </i>
    <i>
      <x v="22"/>
    </i>
    <i>
      <x v="103"/>
    </i>
    <i>
      <x v="124"/>
    </i>
    <i>
      <x v="133"/>
    </i>
    <i>
      <x v="57"/>
    </i>
    <i>
      <x v="130"/>
    </i>
    <i>
      <x v="131"/>
    </i>
    <i>
      <x v="20"/>
    </i>
    <i>
      <x v="26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11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4:U90" totalsRowShown="0">
  <autoFilter ref="B4:U90" xr:uid="{D71527BF-35EF-41E4-9E51-2CB3A9570C24}"/>
  <tableColumns count="20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28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27" dataCellStyle="Eingabe"/>
    <tableColumn id="19" xr3:uid="{94C794A9-6812-467E-9A80-159F40002F47}" name="Chart-Remark" dataDxfId="26" dataCellStyle="Eingabe"/>
    <tableColumn id="17" xr3:uid="{4676CE90-8D18-4367-92DF-8446949D7324}" name="Exclude From Chart" dataDxfId="25" dataCellStyle="Eingabe"/>
    <tableColumn id="4" xr3:uid="{DC9686E4-85C0-47F0-8897-2265DDE0051D}" name="PES ST" dataDxfId="24" dataCellStyle="Eingabe"/>
    <tableColumn id="6" xr3:uid="{374DB514-59D1-4DD5-9B7D-7CBBDA45F154}" name="Cons. ST" dataDxfId="23" dataCellStyle="Komma"/>
    <tableColumn id="13" xr3:uid="{10E1BD7B-CAF9-42F5-8914-D1310D8226D9}" name="Dur. ST" dataDxfId="22" dataCellStyle="Eingabe"/>
    <tableColumn id="14" xr3:uid="{24DAABC1-44C6-41F4-932F-8FE2CC1373D1}" name="Avg. Pwr. ST" dataDxfId="21" dataCellStyle="Eingabe"/>
    <tableColumn id="5" xr3:uid="{12E62267-0D7D-4CE4-BBC7-A7856D373EEC}" name="PES MT" dataDxfId="20" dataCellStyle="Komma"/>
    <tableColumn id="7" xr3:uid="{601EDF6E-3CF8-4495-BCA8-F12B64C740B5}" name="Cons. MT" dataDxfId="19" dataCellStyle="Komma"/>
    <tableColumn id="15" xr3:uid="{CE683E5F-B131-497D-9152-9159DF956534}" name="Dur. MT" dataDxfId="18" dataCellStyle="Eingabe"/>
    <tableColumn id="16" xr3:uid="{27A65197-EB92-4DD2-BC96-E7065F4BE0F9}" name="Avg. Pwr. MT" dataDxfId="17" dataCellStyle="Eingabe"/>
    <tableColumn id="10" xr3:uid="{17D81176-3AE4-44FC-9069-C773914DD128}" name="GraphLabel" dataDxfId="16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BB-Code Single-Thread" dataDxfId="15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calculatedColumnFormula>
    </tableColumn>
    <tableColumn id="18" xr3:uid="{2DDA031F-8F7E-48A0-98C8-72FBF60A28CF}" name="BB-Code Multi-Thread" dataDxfId="14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4:F93" totalsRowShown="0" headerRowDxfId="13" tableBorderDxfId="12">
  <autoFilter ref="B4:F93" xr:uid="{97DB2D71-6F27-4FB7-95C8-FAF945A7A0CC}"/>
  <tableColumns count="5">
    <tableColumn id="5" xr3:uid="{F3E1F3BF-002B-482A-88AD-54C90AC58C6F}" name="Ref." dataDxfId="11">
      <calculatedColumnFormula>IFERROR(GeneralTable[[#This Row],[Ref.]],NA())</calculatedColumnFormula>
    </tableColumn>
    <tableColumn id="1" xr3:uid="{D5C2F3F4-C19A-4236-9BFB-721869560BCA}" name="GraphLabel" dataDxfId="10">
      <calculatedColumnFormula>IFERROR(IF(GeneralTable[[#This Row],[Exclude From Chart]]="X",NA(),GeneralTable[[#This Row],[CPU]]&amp; " [" &amp; GeneralTable[[#This Row],[Ref.]] &amp; "]"),NA())</calculatedColumnFormula>
    </tableColumn>
    <tableColumn id="4" xr3:uid="{78A74983-1B81-4043-9F23-03DF142B7905}" name="ExcludeHere" dataDxfId="9"/>
    <tableColumn id="2" xr3:uid="{01B3B0A8-ADBE-4612-B79B-C28EA6D97BAD}" name="Cons. ST" dataDxfId="8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7" dataCellStyle="Eingabe">
      <calculatedColumnFormula>IFERROR(IF(OR(GeneralTable[[#This Row],[Exclude From Chart]]="X",PerfPowerST[[#This Row],[ExcludeHere]]="X"),NA(),GeneralTable[[#This Row],[Dur. ST]]),NA())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4:F93" totalsRowShown="0" headerRowDxfId="6" tableBorderDxfId="5">
  <autoFilter ref="B4:F93" xr:uid="{97DB2D71-6F27-4FB7-95C8-FAF945A7A0CC}"/>
  <tableColumns count="5">
    <tableColumn id="5" xr3:uid="{93151D86-B2C5-4644-A01F-5738C5969B82}" name="Ref." dataDxfId="4">
      <calculatedColumnFormula>IFERROR(GeneralTable[[#This Row],[Ref.]],NA())</calculatedColumnFormula>
    </tableColumn>
    <tableColumn id="1" xr3:uid="{FC1D4FE0-575B-4079-A322-20E22576692A}" name="GraphLabel" dataDxfId="3">
      <calculatedColumnFormula>IFERROR(IF(GeneralTable[[#This Row],[Exclude From Chart]]="X",NA(),GeneralTable[[#This Row],[CPU]]&amp; " [" &amp; GeneralTable[[#This Row],[Ref.]] &amp; "]"),NA())</calculatedColumnFormula>
    </tableColumn>
    <tableColumn id="4" xr3:uid="{AB77A797-FBA5-4D60-A78A-8A65DE947B8F}" name="ExcludeHere" dataDxfId="2"/>
    <tableColumn id="2" xr3:uid="{65B743FB-D4EA-48F0-9851-F1B02492AB9E}" name="Cons. MT" dataDxfId="1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0" dataCellStyle="Eingabe">
      <calculatedColumnFormula>IFERROR(IF(OR(GeneralTable[[#This Row],[Exclude From Chart]]="X",PerfPowerST4[[#This Row],[ExcludeHere]]="X"),NA(),GeneralTable[[#This Row],[Dur. MT]]),NA())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0"/>
  <sheetViews>
    <sheetView tabSelected="1" zoomScale="86" zoomScaleNormal="10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J91" sqref="J91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0" width="34" customWidth="1"/>
    <col min="21" max="21" width="93.5546875" customWidth="1"/>
    <col min="22" max="22" width="44.33203125" bestFit="1" customWidth="1"/>
    <col min="24" max="24" width="27.44140625" bestFit="1" customWidth="1"/>
    <col min="25" max="25" width="17.21875" bestFit="1" customWidth="1"/>
  </cols>
  <sheetData>
    <row r="1" spans="2:21" x14ac:dyDescent="0.3">
      <c r="B1" s="40" t="s">
        <v>216</v>
      </c>
      <c r="C1" s="40"/>
      <c r="D1" t="s">
        <v>189</v>
      </c>
      <c r="F1" s="14" t="s">
        <v>76</v>
      </c>
      <c r="G1">
        <v>279</v>
      </c>
    </row>
    <row r="2" spans="2:21" x14ac:dyDescent="0.3">
      <c r="B2" s="22"/>
      <c r="C2" s="22"/>
      <c r="D2" s="22"/>
      <c r="F2" s="22" t="s">
        <v>104</v>
      </c>
      <c r="G2">
        <v>214</v>
      </c>
    </row>
    <row r="4" spans="2:21" x14ac:dyDescent="0.3">
      <c r="B4" t="s">
        <v>165</v>
      </c>
      <c r="C4" t="s">
        <v>164</v>
      </c>
      <c r="D4" t="s">
        <v>166</v>
      </c>
      <c r="E4" t="s">
        <v>167</v>
      </c>
      <c r="F4" t="s">
        <v>0</v>
      </c>
      <c r="G4" t="s">
        <v>1</v>
      </c>
      <c r="H4" t="s">
        <v>30</v>
      </c>
      <c r="I4" t="s">
        <v>60</v>
      </c>
      <c r="J4" t="s">
        <v>39</v>
      </c>
      <c r="K4" t="s">
        <v>2</v>
      </c>
      <c r="L4" t="s">
        <v>31</v>
      </c>
      <c r="M4" t="s">
        <v>32</v>
      </c>
      <c r="N4" t="s">
        <v>33</v>
      </c>
      <c r="O4" t="s">
        <v>3</v>
      </c>
      <c r="P4" t="s">
        <v>34</v>
      </c>
      <c r="Q4" t="s">
        <v>35</v>
      </c>
      <c r="R4" t="s">
        <v>36</v>
      </c>
      <c r="S4" t="s">
        <v>7</v>
      </c>
      <c r="T4" t="s">
        <v>42</v>
      </c>
      <c r="U4" t="s">
        <v>43</v>
      </c>
    </row>
    <row r="5" spans="2:21" x14ac:dyDescent="0.3">
      <c r="B5">
        <v>1</v>
      </c>
      <c r="C5" s="4" t="s">
        <v>144</v>
      </c>
      <c r="D5" s="4" t="s">
        <v>107</v>
      </c>
      <c r="E5" s="4">
        <v>3</v>
      </c>
      <c r="F5" s="4" t="s">
        <v>44</v>
      </c>
      <c r="G5" s="4" t="s">
        <v>4</v>
      </c>
      <c r="H5" s="5" t="s">
        <v>75</v>
      </c>
      <c r="I5" s="5"/>
      <c r="J5" s="5"/>
      <c r="K5" s="15">
        <v>143.16999999999999</v>
      </c>
      <c r="L5" s="19">
        <v>10432</v>
      </c>
      <c r="M5" s="15">
        <v>669.57</v>
      </c>
      <c r="N5" s="15">
        <v>15.58</v>
      </c>
      <c r="O5" s="17">
        <v>2656.06</v>
      </c>
      <c r="P5" s="19">
        <v>2410</v>
      </c>
      <c r="Q5" s="15">
        <v>156.22</v>
      </c>
      <c r="R5" s="15">
        <v>15.43</v>
      </c>
      <c r="S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1|3DC #3|R7 4700U (Renoir)|CrazyIvan|AC / Win: Best Perf. / HP: Recmd.|v0.7.0|143,17|10432|669,57|15,58</v>
      </c>
      <c r="U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1|3DC #3|R7 4700U (Renoir)|CrazyIvan|AC / Win: Best Perf. / HP: Recmd.|v0.7.0|2656,06|2410|156,22|15,43</v>
      </c>
    </row>
    <row r="6" spans="2:21" x14ac:dyDescent="0.3">
      <c r="B6">
        <v>2</v>
      </c>
      <c r="C6" s="4" t="s">
        <v>20</v>
      </c>
      <c r="D6" s="4" t="s">
        <v>107</v>
      </c>
      <c r="E6" s="4">
        <v>6</v>
      </c>
      <c r="F6" s="4" t="s">
        <v>45</v>
      </c>
      <c r="G6" s="4" t="s">
        <v>5</v>
      </c>
      <c r="H6" s="5"/>
      <c r="I6" s="5"/>
      <c r="J6" s="5"/>
      <c r="K6" s="15">
        <v>45.76</v>
      </c>
      <c r="L6" s="19">
        <v>32112</v>
      </c>
      <c r="M6" s="15">
        <v>680.5</v>
      </c>
      <c r="N6" s="15">
        <v>47.188831741366641</v>
      </c>
      <c r="O6" s="17">
        <v>1386.39</v>
      </c>
      <c r="P6" s="19">
        <v>7223</v>
      </c>
      <c r="Q6" s="15">
        <v>99.861243102293088</v>
      </c>
      <c r="R6" s="15">
        <v>72.330363368310003</v>
      </c>
      <c r="S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2|3DC #6|R5 3600 (Matisse)|Lyka||v0.3.1|45,76|32112|680,5|47,1888317413666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2|3DC #6|R5 3600 (Matisse)|Lyka||v0.3.1|1386,39|7223|99,8612431022931|72,33036336831</v>
      </c>
    </row>
    <row r="7" spans="2:21" x14ac:dyDescent="0.3">
      <c r="B7">
        <v>3</v>
      </c>
      <c r="C7" s="4" t="s">
        <v>20</v>
      </c>
      <c r="D7" s="4" t="s">
        <v>107</v>
      </c>
      <c r="E7" s="4">
        <v>7</v>
      </c>
      <c r="F7" s="4" t="s">
        <v>54</v>
      </c>
      <c r="G7" s="4" t="s">
        <v>6</v>
      </c>
      <c r="H7" s="5"/>
      <c r="I7" s="5"/>
      <c r="J7" s="5"/>
      <c r="K7" s="15">
        <v>127.76</v>
      </c>
      <c r="L7" s="19">
        <v>9839</v>
      </c>
      <c r="M7" s="15">
        <v>795.5</v>
      </c>
      <c r="N7" s="15">
        <v>12.368321810182275</v>
      </c>
      <c r="O7" s="17">
        <v>885.22</v>
      </c>
      <c r="P7" s="19">
        <v>3912</v>
      </c>
      <c r="Q7" s="15">
        <v>288.76857942815411</v>
      </c>
      <c r="R7" s="15">
        <v>13.547180263680001</v>
      </c>
      <c r="S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3|3DC #7|i7 1065G (IceLake)|Naitsabes||v0.3.1|127,76|9839|795,5|12,3683218101823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3|3DC #7|i7 1065G (IceLake)|Naitsabes||v0.3.1|885,22|3912|288,768579428154|13,54718026368</v>
      </c>
    </row>
    <row r="8" spans="2:21" x14ac:dyDescent="0.3">
      <c r="B8">
        <v>4</v>
      </c>
      <c r="C8" s="4" t="s">
        <v>20</v>
      </c>
      <c r="D8" s="4" t="s">
        <v>107</v>
      </c>
      <c r="E8" s="4">
        <v>14</v>
      </c>
      <c r="F8" s="4" t="s">
        <v>46</v>
      </c>
      <c r="G8" s="4" t="s">
        <v>14</v>
      </c>
      <c r="H8" s="5"/>
      <c r="I8" s="5"/>
      <c r="J8" s="5" t="s">
        <v>40</v>
      </c>
      <c r="K8" s="15">
        <v>55.41</v>
      </c>
      <c r="L8" s="19">
        <v>35920</v>
      </c>
      <c r="M8" s="15">
        <v>502.43</v>
      </c>
      <c r="N8" s="15">
        <v>71.489999999999995</v>
      </c>
      <c r="O8" s="17">
        <v>4779.3</v>
      </c>
      <c r="P8" s="19">
        <v>6242</v>
      </c>
      <c r="Q8" s="15">
        <v>33.520000000000003</v>
      </c>
      <c r="R8" s="15">
        <v>186.22</v>
      </c>
      <c r="S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4|3DC #14|R9 5950X (Vermeer)|dosenfisch24||v0.3.1|55,41|35920|502,43|71,49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4|3DC #14|R9 5950X (Vermeer)|dosenfisch24||v0.3.1|4779,3|6242|33,52|186,22</v>
      </c>
    </row>
    <row r="9" spans="2:21" x14ac:dyDescent="0.3">
      <c r="B9">
        <v>5</v>
      </c>
      <c r="C9" s="4" t="s">
        <v>20</v>
      </c>
      <c r="D9" s="4" t="s">
        <v>107</v>
      </c>
      <c r="E9" s="4">
        <v>18</v>
      </c>
      <c r="F9" s="4" t="s">
        <v>47</v>
      </c>
      <c r="G9" s="4" t="s">
        <v>11</v>
      </c>
      <c r="H9" s="5"/>
      <c r="I9" s="5"/>
      <c r="J9" s="5"/>
      <c r="K9" s="15">
        <v>153.88</v>
      </c>
      <c r="L9" s="19">
        <v>10352</v>
      </c>
      <c r="M9" s="15">
        <v>627.79999999999995</v>
      </c>
      <c r="N9" s="15">
        <v>16.489327811404909</v>
      </c>
      <c r="O9" s="17">
        <v>2637.56</v>
      </c>
      <c r="P9" s="19">
        <v>5262</v>
      </c>
      <c r="Q9" s="15">
        <v>72.052127420048677</v>
      </c>
      <c r="R9" s="15">
        <v>73.030459868639994</v>
      </c>
      <c r="S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5|3DC #18|R7 4750G (Renoir)|Poekel||v0.3.1|153,88|10352|627,8|16,4893278114049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5|3DC #18|R7 4750G (Renoir)|Poekel||v0.3.1|2637,56|5262|72,0521274200487|73,03045986864</v>
      </c>
    </row>
    <row r="10" spans="2:21" x14ac:dyDescent="0.3">
      <c r="B10">
        <v>6</v>
      </c>
      <c r="C10" s="4" t="s">
        <v>20</v>
      </c>
      <c r="D10" s="4" t="s">
        <v>107</v>
      </c>
      <c r="E10" s="4">
        <v>27</v>
      </c>
      <c r="F10" s="4" t="s">
        <v>48</v>
      </c>
      <c r="G10" s="4" t="s">
        <v>13</v>
      </c>
      <c r="H10" s="5" t="s">
        <v>25</v>
      </c>
      <c r="I10" s="5"/>
      <c r="J10" s="5" t="s">
        <v>40</v>
      </c>
      <c r="K10" s="15">
        <v>51.8</v>
      </c>
      <c r="L10" s="19">
        <v>30057</v>
      </c>
      <c r="M10" s="15">
        <v>642.29999999999995</v>
      </c>
      <c r="N10" s="15">
        <v>46.795889771134988</v>
      </c>
      <c r="O10" s="17">
        <v>2058.48</v>
      </c>
      <c r="P10" s="19">
        <v>6377</v>
      </c>
      <c r="Q10" s="15">
        <v>76.179291851563704</v>
      </c>
      <c r="R10" s="15">
        <v>83.710413223920014</v>
      </c>
      <c r="S1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6|3DC #27|R7 3700X (Matisse)|Tigershark|PBO on|v0.3.1|51,8|30057|642,3|46,795889771135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6|3DC #27|R7 3700X (Matisse)|Tigershark|PBO on|v0.3.1|2058,48|6377|76,1792918515637|83,71041322392</v>
      </c>
    </row>
    <row r="11" spans="2:21" x14ac:dyDescent="0.3">
      <c r="B11">
        <v>7</v>
      </c>
      <c r="C11" s="4" t="s">
        <v>20</v>
      </c>
      <c r="D11" s="4" t="s">
        <v>107</v>
      </c>
      <c r="E11" s="4">
        <v>29</v>
      </c>
      <c r="F11" s="4" t="s">
        <v>49</v>
      </c>
      <c r="G11" s="4" t="s">
        <v>14</v>
      </c>
      <c r="H11" s="5"/>
      <c r="I11" s="5"/>
      <c r="J11" s="5"/>
      <c r="K11" s="15">
        <v>137.88</v>
      </c>
      <c r="L11" s="19">
        <v>10396</v>
      </c>
      <c r="M11" s="15">
        <v>697.6</v>
      </c>
      <c r="N11" s="15">
        <v>14.902522935779816</v>
      </c>
      <c r="O11" s="17">
        <v>3599.63</v>
      </c>
      <c r="P11" s="19">
        <v>2029</v>
      </c>
      <c r="Q11" s="15">
        <v>136.91785613358184</v>
      </c>
      <c r="R11" s="15">
        <v>14.819104368830001</v>
      </c>
      <c r="S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7|3DC #29|R7 4750U (Renoir)|dosenfisch24||v0.3.1|137,88|10396|697,6|14,9025229357798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7|3DC #29|R7 4750U (Renoir)|dosenfisch24||v0.3.1|3599,63|2029|136,917856133582|14,81910436883</v>
      </c>
    </row>
    <row r="12" spans="2:21" x14ac:dyDescent="0.3">
      <c r="B12">
        <v>8</v>
      </c>
      <c r="C12" s="4" t="s">
        <v>20</v>
      </c>
      <c r="D12" s="4" t="s">
        <v>107</v>
      </c>
      <c r="E12" s="4">
        <v>32</v>
      </c>
      <c r="F12" s="4" t="s">
        <v>46</v>
      </c>
      <c r="G12" s="4" t="s">
        <v>15</v>
      </c>
      <c r="H12" s="5"/>
      <c r="I12" s="5"/>
      <c r="J12" s="5" t="s">
        <v>40</v>
      </c>
      <c r="K12" s="15">
        <v>52.94</v>
      </c>
      <c r="L12" s="19">
        <v>37274</v>
      </c>
      <c r="M12" s="15">
        <v>506.76902536093161</v>
      </c>
      <c r="N12" s="15">
        <v>73.552245963439987</v>
      </c>
      <c r="O12" s="17">
        <v>5760.71</v>
      </c>
      <c r="P12" s="19">
        <v>4507</v>
      </c>
      <c r="Q12" s="15">
        <v>38.515578825808959</v>
      </c>
      <c r="R12" s="15">
        <v>117.01758450478999</v>
      </c>
      <c r="S1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8|3DC #32|R9 5950X (Vermeer)|Sweepi||v0.3.1|52,94|37274|506,769025360932|73,55224596344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8|3DC #32|R9 5950X (Vermeer)|Sweepi||v0.3.1|5760,71|4507|38,515578825809|117,01758450479</v>
      </c>
    </row>
    <row r="13" spans="2:21" x14ac:dyDescent="0.3">
      <c r="B13">
        <v>9</v>
      </c>
      <c r="C13" s="4" t="s">
        <v>20</v>
      </c>
      <c r="D13" s="4" t="s">
        <v>107</v>
      </c>
      <c r="E13" s="4">
        <v>42</v>
      </c>
      <c r="F13" s="4" t="s">
        <v>50</v>
      </c>
      <c r="G13" s="4" t="s">
        <v>16</v>
      </c>
      <c r="H13" s="5" t="s">
        <v>22</v>
      </c>
      <c r="I13" s="10" t="s">
        <v>62</v>
      </c>
      <c r="J13" s="5" t="s">
        <v>40</v>
      </c>
      <c r="K13" s="15">
        <v>111.79</v>
      </c>
      <c r="L13" s="19">
        <v>6239</v>
      </c>
      <c r="M13" s="15">
        <v>1433.91</v>
      </c>
      <c r="N13" s="15">
        <v>4.3499999999999996</v>
      </c>
      <c r="O13" s="17">
        <v>3815.05</v>
      </c>
      <c r="P13" s="19">
        <v>1738</v>
      </c>
      <c r="Q13" s="15">
        <v>150.85</v>
      </c>
      <c r="R13" s="15">
        <v>11.52</v>
      </c>
      <c r="S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9|3DC #42|R9 5900HS (Cezanne)|Monkey|Win: Energy Saving|v0.3.1|111,79|6239|1433,91|4,35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9|3DC #42|R9 5900HS (Cezanne)|Monkey|Win: Energy Saving|v0.3.1|3815,05|1738|150,85|11,52</v>
      </c>
    </row>
    <row r="14" spans="2:21" x14ac:dyDescent="0.3">
      <c r="B14">
        <v>10</v>
      </c>
      <c r="C14" s="4" t="s">
        <v>20</v>
      </c>
      <c r="D14" s="4" t="s">
        <v>107</v>
      </c>
      <c r="E14" s="4">
        <v>44</v>
      </c>
      <c r="F14" s="4" t="s">
        <v>50</v>
      </c>
      <c r="G14" s="4" t="s">
        <v>16</v>
      </c>
      <c r="H14" s="5"/>
      <c r="I14" s="5"/>
      <c r="J14" s="5" t="s">
        <v>40</v>
      </c>
      <c r="K14" s="15">
        <v>165.09</v>
      </c>
      <c r="L14" s="19">
        <v>10936</v>
      </c>
      <c r="M14" s="15">
        <v>553.86</v>
      </c>
      <c r="N14" s="15">
        <v>19.75</v>
      </c>
      <c r="O14" s="17">
        <v>3481.64</v>
      </c>
      <c r="P14" s="19">
        <v>4085</v>
      </c>
      <c r="Q14" s="15">
        <v>70.3</v>
      </c>
      <c r="R14" s="15">
        <v>58.11</v>
      </c>
      <c r="S1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10|3DC #44|R9 5900HS (Cezanne)|Monkey||v0.3.1|165,09|10936|553,86|19,75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10|3DC #44|R9 5900HS (Cezanne)|Monkey||v0.3.1|3481,64|4085|70,3|58,11</v>
      </c>
    </row>
    <row r="15" spans="2:21" x14ac:dyDescent="0.3">
      <c r="B15">
        <v>11</v>
      </c>
      <c r="C15" s="4" t="s">
        <v>20</v>
      </c>
      <c r="D15" s="4" t="s">
        <v>107</v>
      </c>
      <c r="E15" s="4">
        <v>54</v>
      </c>
      <c r="F15" s="4" t="s">
        <v>55</v>
      </c>
      <c r="G15" s="4" t="s">
        <v>17</v>
      </c>
      <c r="H15" s="5"/>
      <c r="I15" s="5"/>
      <c r="J15" s="5"/>
      <c r="K15" s="15">
        <v>88.24</v>
      </c>
      <c r="L15" s="19">
        <v>11657</v>
      </c>
      <c r="M15" s="15">
        <v>972.15</v>
      </c>
      <c r="N15" s="15">
        <v>11.99</v>
      </c>
      <c r="O15" s="17">
        <v>656.66</v>
      </c>
      <c r="P15" s="19">
        <v>4575</v>
      </c>
      <c r="Q15" s="15">
        <v>332.85</v>
      </c>
      <c r="R15" s="15">
        <v>13.75</v>
      </c>
      <c r="S1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11|3DC #54|i5 8365U (WhiskeyLake)|MD_Enigma||v0.3.1|88,24|11657|972,15|11,99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11|3DC #54|i5 8365U (WhiskeyLake)|MD_Enigma||v0.3.1|656,66|4575|332,85|13,75</v>
      </c>
    </row>
    <row r="16" spans="2:21" x14ac:dyDescent="0.3">
      <c r="B16">
        <v>12</v>
      </c>
      <c r="C16" s="4" t="s">
        <v>20</v>
      </c>
      <c r="D16" s="4" t="s">
        <v>107</v>
      </c>
      <c r="E16" s="4">
        <v>69</v>
      </c>
      <c r="F16" s="4" t="s">
        <v>51</v>
      </c>
      <c r="G16" s="4" t="s">
        <v>13</v>
      </c>
      <c r="H16" s="5"/>
      <c r="I16" s="5"/>
      <c r="J16" s="5"/>
      <c r="K16" s="15">
        <v>146.74</v>
      </c>
      <c r="L16" s="19">
        <v>10450</v>
      </c>
      <c r="M16" s="15">
        <f>10450/16</f>
        <v>653.125</v>
      </c>
      <c r="N16" s="15">
        <v>16.03</v>
      </c>
      <c r="O16" s="17">
        <v>1818.77</v>
      </c>
      <c r="P16" s="19">
        <v>5785</v>
      </c>
      <c r="Q16" s="15">
        <v>95.05</v>
      </c>
      <c r="R16" s="15">
        <v>60.86</v>
      </c>
      <c r="S1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12|3DC #69|R5 PRO 4650G (Renoir)|Tigershark||v0.3.1|146,74|10450|653,125|16,03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12|3DC #69|R5 PRO 4650G (Renoir)|Tigershark||v0.3.1|1818,77|5785|95,05|60,86</v>
      </c>
    </row>
    <row r="17" spans="2:21" x14ac:dyDescent="0.3">
      <c r="B17">
        <v>13</v>
      </c>
      <c r="C17" s="4" t="s">
        <v>20</v>
      </c>
      <c r="D17" s="4" t="s">
        <v>107</v>
      </c>
      <c r="E17" s="4">
        <v>47</v>
      </c>
      <c r="F17" s="4" t="s">
        <v>47</v>
      </c>
      <c r="G17" s="4" t="s">
        <v>11</v>
      </c>
      <c r="H17" s="5" t="s">
        <v>18</v>
      </c>
      <c r="I17" s="10" t="s">
        <v>61</v>
      </c>
      <c r="J17" s="5" t="s">
        <v>40</v>
      </c>
      <c r="K17" s="15">
        <v>173.7</v>
      </c>
      <c r="L17" s="19">
        <v>9122</v>
      </c>
      <c r="M17" s="15">
        <v>631.12</v>
      </c>
      <c r="N17" s="15">
        <v>14.45</v>
      </c>
      <c r="O17" s="17">
        <v>4670.05</v>
      </c>
      <c r="P17" s="19">
        <v>2227</v>
      </c>
      <c r="Q17" s="15">
        <v>96.17</v>
      </c>
      <c r="R17" s="15">
        <v>23.15</v>
      </c>
      <c r="S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13|3DC #47|R7 4750G (Renoir)|Poekel|25W|v0.3.1|173,7|9122|631,12|14,45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13|3DC #47|R7 4750G (Renoir)|Poekel|25W|v0.3.1|4670,05|2227|96,17|23,15</v>
      </c>
    </row>
    <row r="18" spans="2:21" x14ac:dyDescent="0.3">
      <c r="B18">
        <v>14</v>
      </c>
      <c r="C18" s="4" t="s">
        <v>20</v>
      </c>
      <c r="D18" s="4" t="s">
        <v>107</v>
      </c>
      <c r="E18" s="4">
        <v>3</v>
      </c>
      <c r="F18" s="4" t="s">
        <v>44</v>
      </c>
      <c r="G18" s="4" t="s">
        <v>4</v>
      </c>
      <c r="H18" s="5" t="s">
        <v>23</v>
      </c>
      <c r="I18" s="5"/>
      <c r="J18" s="5" t="s">
        <v>40</v>
      </c>
      <c r="K18" s="15">
        <v>133.62</v>
      </c>
      <c r="L18" s="19">
        <v>10168</v>
      </c>
      <c r="M18" s="15">
        <v>736</v>
      </c>
      <c r="N18" s="15">
        <v>13.8</v>
      </c>
      <c r="O18" s="17">
        <v>2586.7600000000002</v>
      </c>
      <c r="P18" s="19">
        <v>2649</v>
      </c>
      <c r="Q18" s="15">
        <v>145.93582077670885</v>
      </c>
      <c r="R18" s="15">
        <f>GeneralTable[[#This Row],[Cons. MT]]/GeneralTable[[#This Row],[Dur. MT]]</f>
        <v>18.151814858759998</v>
      </c>
      <c r="S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14|3DC #3|R7 4700U (Renoir)|CrazyIvan|Batt. / Win: Better Eff. / HP: Recmd.|v0.3.1|133,62|10168|736|13,8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14|3DC #3|R7 4700U (Renoir)|CrazyIvan|Batt. / Win: Better Eff. / HP: Recmd.|v0.3.1|2586,76|2649|145,935820776709|18,15181485876</v>
      </c>
    </row>
    <row r="19" spans="2:21" x14ac:dyDescent="0.3">
      <c r="B19">
        <v>15</v>
      </c>
      <c r="C19" s="4" t="s">
        <v>20</v>
      </c>
      <c r="D19" s="4" t="s">
        <v>107</v>
      </c>
      <c r="E19" s="4">
        <v>38</v>
      </c>
      <c r="F19" s="4" t="s">
        <v>46</v>
      </c>
      <c r="G19" s="4" t="s">
        <v>15</v>
      </c>
      <c r="H19" s="5"/>
      <c r="I19" s="5"/>
      <c r="J19" s="5" t="s">
        <v>40</v>
      </c>
      <c r="K19" s="15">
        <v>59</v>
      </c>
      <c r="L19" s="19">
        <v>33870</v>
      </c>
      <c r="M19" s="15">
        <v>500.42</v>
      </c>
      <c r="N19" s="15">
        <v>67.680000000000007</v>
      </c>
      <c r="O19" s="17">
        <v>5578.81</v>
      </c>
      <c r="P19" s="19">
        <v>4561</v>
      </c>
      <c r="Q19" s="15">
        <v>39.299999999999997</v>
      </c>
      <c r="R19" s="15">
        <v>116.04</v>
      </c>
      <c r="S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15|3DC #38|R9 5950X (Vermeer)|Sweepi||v0.3.1|59|33870|500,42|67,68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15|3DC #38|R9 5950X (Vermeer)|Sweepi||v0.3.1|5578,81|4561|39,3|116,04</v>
      </c>
    </row>
    <row r="20" spans="2:21" x14ac:dyDescent="0.3">
      <c r="B20">
        <v>16</v>
      </c>
      <c r="C20" s="4" t="s">
        <v>20</v>
      </c>
      <c r="D20" s="4" t="s">
        <v>107</v>
      </c>
      <c r="E20" s="4">
        <v>65</v>
      </c>
      <c r="F20" s="4" t="s">
        <v>50</v>
      </c>
      <c r="G20" s="4" t="s">
        <v>16</v>
      </c>
      <c r="H20" s="5" t="s">
        <v>21</v>
      </c>
      <c r="I20" s="5"/>
      <c r="J20" s="5" t="s">
        <v>40</v>
      </c>
      <c r="K20" s="15">
        <v>169.55</v>
      </c>
      <c r="L20" s="19">
        <v>10364</v>
      </c>
      <c r="M20" s="15">
        <v>569.12</v>
      </c>
      <c r="N20" s="15">
        <v>18.21</v>
      </c>
      <c r="O20" s="17">
        <v>3498.15</v>
      </c>
      <c r="P20" s="19">
        <v>3831</v>
      </c>
      <c r="Q20" s="15">
        <v>74.63</v>
      </c>
      <c r="R20" s="15">
        <v>51.33</v>
      </c>
      <c r="S2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16|3DC #65|R9 5900HS (Cezanne)|Monkey|Win: Best Perf.|v0.3.1|169,55|10364|569,12|18,21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16|3DC #65|R9 5900HS (Cezanne)|Monkey|Win: Best Perf.|v0.3.1|3498,15|3831|74,63|51,33</v>
      </c>
    </row>
    <row r="21" spans="2:21" x14ac:dyDescent="0.3">
      <c r="B21">
        <v>17</v>
      </c>
      <c r="C21" s="4" t="s">
        <v>20</v>
      </c>
      <c r="D21" s="4" t="s">
        <v>107</v>
      </c>
      <c r="E21" s="4">
        <v>64</v>
      </c>
      <c r="F21" s="4" t="s">
        <v>52</v>
      </c>
      <c r="G21" s="4" t="s">
        <v>24</v>
      </c>
      <c r="H21" s="5"/>
      <c r="I21" s="5"/>
      <c r="J21" s="5"/>
      <c r="K21" s="15">
        <v>31.1</v>
      </c>
      <c r="L21" s="19">
        <v>32204</v>
      </c>
      <c r="M21" s="15">
        <v>998.38</v>
      </c>
      <c r="N21" s="15">
        <v>32.26</v>
      </c>
      <c r="O21" s="17">
        <v>262.60000000000002</v>
      </c>
      <c r="P21" s="19">
        <v>13138</v>
      </c>
      <c r="Q21" s="15">
        <v>289.86</v>
      </c>
      <c r="R21" s="15">
        <v>45.32</v>
      </c>
      <c r="S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17|3DC #64|R3 1200 (Summit Ridge)|BlackArchon||v0.3.1|31,1|32204|998,38|32,26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17|3DC #64|R3 1200 (Summit Ridge)|BlackArchon||v0.3.1|262,6|13138|289,86|45,32</v>
      </c>
    </row>
    <row r="22" spans="2:21" x14ac:dyDescent="0.3">
      <c r="B22">
        <v>18</v>
      </c>
      <c r="C22" s="4" t="s">
        <v>20</v>
      </c>
      <c r="D22" s="4" t="s">
        <v>107</v>
      </c>
      <c r="E22" s="4">
        <v>67</v>
      </c>
      <c r="F22" s="4" t="s">
        <v>48</v>
      </c>
      <c r="G22" s="4" t="s">
        <v>13</v>
      </c>
      <c r="H22" s="5" t="s">
        <v>26</v>
      </c>
      <c r="I22" s="5"/>
      <c r="J22" s="5" t="s">
        <v>40</v>
      </c>
      <c r="K22" s="15">
        <v>55.08</v>
      </c>
      <c r="L22" s="19">
        <v>23918</v>
      </c>
      <c r="M22" s="15">
        <v>759.07</v>
      </c>
      <c r="N22" s="15">
        <v>31.51</v>
      </c>
      <c r="O22" s="17">
        <v>2787.1</v>
      </c>
      <c r="P22" s="19">
        <v>4404</v>
      </c>
      <c r="Q22" s="15">
        <v>81.48</v>
      </c>
      <c r="R22" s="15">
        <v>54.05</v>
      </c>
      <c r="S2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18|3DC #67|R7 3700X (Matisse)|Tigershark|PBO off|v0.3.1|55,08|23918|759,07|31,51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18|3DC #67|R7 3700X (Matisse)|Tigershark|PBO off|v0.3.1|2787,1|4404|81,48|54,05</v>
      </c>
    </row>
    <row r="23" spans="2:21" x14ac:dyDescent="0.3">
      <c r="B23">
        <v>19</v>
      </c>
      <c r="C23" s="4" t="s">
        <v>20</v>
      </c>
      <c r="D23" s="4" t="s">
        <v>107</v>
      </c>
      <c r="E23" s="4">
        <v>68</v>
      </c>
      <c r="F23" s="4" t="s">
        <v>53</v>
      </c>
      <c r="G23" s="4" t="s">
        <v>27</v>
      </c>
      <c r="H23" s="5"/>
      <c r="I23" s="5"/>
      <c r="J23" s="5" t="s">
        <v>40</v>
      </c>
      <c r="K23" s="15">
        <v>41.55</v>
      </c>
      <c r="L23" s="19">
        <v>45942</v>
      </c>
      <c r="M23" s="15">
        <v>523.91</v>
      </c>
      <c r="N23" s="15">
        <v>87.69</v>
      </c>
      <c r="O23" s="17">
        <v>3983</v>
      </c>
      <c r="P23" s="19">
        <v>5607</v>
      </c>
      <c r="Q23" s="15">
        <v>44.78</v>
      </c>
      <c r="R23" s="15">
        <v>125.22</v>
      </c>
      <c r="S2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19|3DC #68|R9 5900X (Vermeer)|Krischi||v0.3.1|41,55|45942|523,91|87,69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19|3DC #68|R9 5900X (Vermeer)|Krischi||v0.3.1|3983|5607|44,78|125,22</v>
      </c>
    </row>
    <row r="24" spans="2:21" x14ac:dyDescent="0.3">
      <c r="B24">
        <v>20</v>
      </c>
      <c r="C24" s="4" t="s">
        <v>20</v>
      </c>
      <c r="D24" s="4" t="s">
        <v>107</v>
      </c>
      <c r="E24" s="4">
        <v>70</v>
      </c>
      <c r="F24" s="4" t="s">
        <v>46</v>
      </c>
      <c r="G24" s="4" t="s">
        <v>28</v>
      </c>
      <c r="H24" s="5" t="s">
        <v>29</v>
      </c>
      <c r="I24" s="5"/>
      <c r="J24" s="5" t="s">
        <v>40</v>
      </c>
      <c r="K24" s="15">
        <v>60.29</v>
      </c>
      <c r="L24" s="19">
        <v>33002</v>
      </c>
      <c r="M24" s="15">
        <v>502.56</v>
      </c>
      <c r="N24" s="15">
        <v>65.67</v>
      </c>
      <c r="O24" s="17">
        <v>5295.16</v>
      </c>
      <c r="P24" s="19">
        <v>5633</v>
      </c>
      <c r="Q24" s="15">
        <v>33.520000000000003</v>
      </c>
      <c r="R24" s="15">
        <v>168.04</v>
      </c>
      <c r="S2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20|3DC #70|R9 5950X (Vermeer)|LeiwandEr|manual Curve Optimization|v0.3.1|60,29|33002|502,56|65,67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20|3DC #70|R9 5950X (Vermeer)|LeiwandEr|manual Curve Optimization|v0.3.1|5295,16|5633|33,52|168,04</v>
      </c>
    </row>
    <row r="25" spans="2:21" x14ac:dyDescent="0.3">
      <c r="B25">
        <v>21</v>
      </c>
      <c r="C25" s="7" t="s">
        <v>19</v>
      </c>
      <c r="D25" s="4" t="s">
        <v>107</v>
      </c>
      <c r="E25" s="7">
        <v>88</v>
      </c>
      <c r="F25" s="4" t="s">
        <v>46</v>
      </c>
      <c r="G25" s="7" t="s">
        <v>56</v>
      </c>
      <c r="H25" s="8"/>
      <c r="I25" s="8"/>
      <c r="J25" s="8" t="s">
        <v>40</v>
      </c>
      <c r="K25" s="16">
        <v>62.61</v>
      </c>
      <c r="L25" s="20">
        <v>32182</v>
      </c>
      <c r="M25" s="16">
        <v>496.32</v>
      </c>
      <c r="N25" s="16">
        <v>64.84</v>
      </c>
      <c r="O25" s="18">
        <v>5945.36</v>
      </c>
      <c r="P25" s="20">
        <v>4356</v>
      </c>
      <c r="Q25" s="16">
        <v>38.61</v>
      </c>
      <c r="R25" s="16">
        <v>112.84</v>
      </c>
      <c r="S2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21|3DC #88|R9 5950X (Vermeer)|Lowkey||v0.5.0|62,61|32182|496,32|64,84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21|3DC #88|R9 5950X (Vermeer)|Lowkey||v0.5.0|5945,36|4356|38,61|112,84</v>
      </c>
    </row>
    <row r="26" spans="2:21" x14ac:dyDescent="0.3">
      <c r="B26">
        <v>22</v>
      </c>
      <c r="C26" s="7" t="s">
        <v>19</v>
      </c>
      <c r="D26" s="4" t="s">
        <v>107</v>
      </c>
      <c r="E26" s="7">
        <v>90</v>
      </c>
      <c r="F26" s="4" t="s">
        <v>46</v>
      </c>
      <c r="G26" s="7" t="s">
        <v>57</v>
      </c>
      <c r="H26" s="8"/>
      <c r="I26" s="8"/>
      <c r="J26" s="8" t="s">
        <v>40</v>
      </c>
      <c r="K26" s="16">
        <v>63.92</v>
      </c>
      <c r="L26" s="20">
        <v>30783</v>
      </c>
      <c r="M26" s="16">
        <v>508.2</v>
      </c>
      <c r="N26" s="16">
        <v>60.57</v>
      </c>
      <c r="O26" s="18">
        <v>4834.1899999999996</v>
      </c>
      <c r="P26" s="20">
        <v>5902</v>
      </c>
      <c r="Q26" s="16">
        <v>35.049999999999997</v>
      </c>
      <c r="R26" s="16">
        <v>168.38</v>
      </c>
      <c r="S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22|3DC #90|R9 5950X (Vermeer)|misterh||v0.5.0|63,92|30783|508,2|60,57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22|3DC #90|R9 5950X (Vermeer)|misterh||v0.5.0|4834,19|5902|35,05|168,38</v>
      </c>
    </row>
    <row r="27" spans="2:21" x14ac:dyDescent="0.3">
      <c r="B27" s="6">
        <v>23</v>
      </c>
      <c r="C27" s="4" t="s">
        <v>20</v>
      </c>
      <c r="D27" s="4" t="s">
        <v>107</v>
      </c>
      <c r="E27" s="7">
        <v>108</v>
      </c>
      <c r="F27" s="7" t="s">
        <v>73</v>
      </c>
      <c r="G27" s="7" t="s">
        <v>58</v>
      </c>
      <c r="H27" s="12" t="s">
        <v>74</v>
      </c>
      <c r="I27" s="12" t="s">
        <v>74</v>
      </c>
      <c r="J27" s="8"/>
      <c r="K27" s="16">
        <v>17.45</v>
      </c>
      <c r="L27" s="20">
        <v>55373</v>
      </c>
      <c r="M27" s="16">
        <v>1034.6400000000001</v>
      </c>
      <c r="N27" s="16">
        <v>53.52</v>
      </c>
      <c r="O27" s="18">
        <v>237.59</v>
      </c>
      <c r="P27" s="20">
        <v>20531</v>
      </c>
      <c r="Q27" s="16">
        <v>205</v>
      </c>
      <c r="R27" s="16">
        <v>100.15</v>
      </c>
      <c r="S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23|3DC #108|i7 4820K (Ivy Bridge)|Platos|@4,5Ghz|v0.3.1|17,45|55373|1034,64|53,52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23|3DC #108|i7 4820K (Ivy Bridge)|Platos|@4,5Ghz|v0.3.1|237,59|20531|205|100,15</v>
      </c>
    </row>
    <row r="28" spans="2:21" x14ac:dyDescent="0.3">
      <c r="B28" s="6">
        <v>24</v>
      </c>
      <c r="C28" s="7" t="s">
        <v>19</v>
      </c>
      <c r="D28" s="4" t="s">
        <v>107</v>
      </c>
      <c r="E28" s="4">
        <v>102</v>
      </c>
      <c r="F28" s="7" t="s">
        <v>59</v>
      </c>
      <c r="G28" s="7" t="s">
        <v>57</v>
      </c>
      <c r="H28" s="8" t="s">
        <v>21</v>
      </c>
      <c r="I28" s="8"/>
      <c r="J28" s="8" t="s">
        <v>40</v>
      </c>
      <c r="K28" s="16">
        <v>172.46</v>
      </c>
      <c r="L28" s="20">
        <v>10777</v>
      </c>
      <c r="M28" s="16">
        <v>538.05999999999995</v>
      </c>
      <c r="N28" s="16">
        <v>20.03</v>
      </c>
      <c r="O28" s="18">
        <v>1438.78</v>
      </c>
      <c r="P28" s="20">
        <v>3774</v>
      </c>
      <c r="Q28" s="16">
        <v>184.18</v>
      </c>
      <c r="R28" s="16">
        <v>20.49</v>
      </c>
      <c r="S28" s="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24|3DC #102|i7 1165G7 (TigerLake)|misterh|Win: Best Perf.|v0.5.0|172,46|10777|538,06|20,03</v>
      </c>
      <c r="U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24|3DC #102|i7 1165G7 (TigerLake)|misterh|Win: Best Perf.|v0.5.0|1438,78|3774|184,18|20,49</v>
      </c>
    </row>
    <row r="29" spans="2:21" x14ac:dyDescent="0.3">
      <c r="B29" s="6">
        <v>25</v>
      </c>
      <c r="C29" s="7" t="s">
        <v>19</v>
      </c>
      <c r="D29" s="4" t="s">
        <v>107</v>
      </c>
      <c r="E29" s="7">
        <v>94</v>
      </c>
      <c r="F29" s="4" t="s">
        <v>46</v>
      </c>
      <c r="G29" s="7" t="s">
        <v>57</v>
      </c>
      <c r="H29" s="12" t="s">
        <v>64</v>
      </c>
      <c r="I29" s="12" t="s">
        <v>63</v>
      </c>
      <c r="J29" s="8" t="s">
        <v>40</v>
      </c>
      <c r="K29" s="16">
        <v>63.04</v>
      </c>
      <c r="L29" s="20">
        <v>28707</v>
      </c>
      <c r="M29" s="16">
        <v>552.55999999999995</v>
      </c>
      <c r="N29" s="16">
        <v>51.95</v>
      </c>
      <c r="O29" s="18">
        <v>5167.0600000000004</v>
      </c>
      <c r="P29" s="20">
        <v>5332</v>
      </c>
      <c r="Q29" s="16">
        <v>36.299999999999997</v>
      </c>
      <c r="R29" s="16">
        <v>146.87</v>
      </c>
      <c r="S29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25|3DC #94|R9 5950X (Vermeer)|misterh|-0,1V Curve Optimization|v0.5.0|63,04|28707|552,56|51,95</v>
      </c>
      <c r="U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25|3DC #94|R9 5950X (Vermeer)|misterh|-0,1V Curve Optimization|v0.5.0|5167,06|5332|36,3|146,87</v>
      </c>
    </row>
    <row r="30" spans="2:21" x14ac:dyDescent="0.3">
      <c r="B30" s="6">
        <v>26</v>
      </c>
      <c r="C30" s="7" t="s">
        <v>20</v>
      </c>
      <c r="D30" s="4" t="s">
        <v>107</v>
      </c>
      <c r="E30" s="7">
        <v>96</v>
      </c>
      <c r="F30" s="7" t="s">
        <v>46</v>
      </c>
      <c r="G30" s="7" t="s">
        <v>15</v>
      </c>
      <c r="H30" s="8"/>
      <c r="I30" s="8"/>
      <c r="J30" s="8" t="s">
        <v>40</v>
      </c>
      <c r="K30" s="16">
        <v>59.97</v>
      </c>
      <c r="L30" s="20">
        <v>33184.629999999997</v>
      </c>
      <c r="M30" s="16">
        <v>502.51</v>
      </c>
      <c r="N30" s="16">
        <v>66.040000000000006</v>
      </c>
      <c r="O30" s="18">
        <v>6103.75</v>
      </c>
      <c r="P30" s="20">
        <v>4353.5600000000004</v>
      </c>
      <c r="Q30" s="16">
        <v>37.630000000000003</v>
      </c>
      <c r="R30" s="16">
        <v>115.69</v>
      </c>
      <c r="S30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26|3DC #96|R9 5950X (Vermeer)|Sweepi||v0.3.1|59,97|33184,63|502,51|66,04</v>
      </c>
      <c r="U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26|3DC #96|R9 5950X (Vermeer)|Sweepi||v0.3.1|6103,75|4353,56|37,63|115,69</v>
      </c>
    </row>
    <row r="31" spans="2:21" x14ac:dyDescent="0.3">
      <c r="B31" s="6">
        <v>27</v>
      </c>
      <c r="C31" s="7" t="s">
        <v>72</v>
      </c>
      <c r="D31" s="4" t="s">
        <v>107</v>
      </c>
      <c r="E31" s="7">
        <v>118</v>
      </c>
      <c r="F31" s="4" t="s">
        <v>47</v>
      </c>
      <c r="G31" s="4" t="s">
        <v>11</v>
      </c>
      <c r="H31" s="8" t="s">
        <v>79</v>
      </c>
      <c r="I31" s="12" t="s">
        <v>78</v>
      </c>
      <c r="J31" s="8" t="s">
        <v>40</v>
      </c>
      <c r="K31" s="16">
        <v>164.2</v>
      </c>
      <c r="L31" s="20">
        <v>9800.31</v>
      </c>
      <c r="M31" s="16">
        <v>621.42999999999995</v>
      </c>
      <c r="N31" s="16">
        <v>15.77</v>
      </c>
      <c r="O31" s="18">
        <v>4760.57</v>
      </c>
      <c r="P31" s="20">
        <v>2004.54</v>
      </c>
      <c r="Q31" s="16">
        <v>104.79</v>
      </c>
      <c r="R31" s="16">
        <v>19.13</v>
      </c>
      <c r="S31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27|3DC #118|R7 4750G (Renoir)|Poekel|20W|v0.5.1|164,2|9800,31|621,43|15,77</v>
      </c>
      <c r="U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27|3DC #118|R7 4750G (Renoir)|Poekel|20W|v0.5.1|4760,57|2004,54|104,79|19,13</v>
      </c>
    </row>
    <row r="32" spans="2:21" x14ac:dyDescent="0.3">
      <c r="B32" s="6">
        <v>28</v>
      </c>
      <c r="C32" s="7" t="s">
        <v>72</v>
      </c>
      <c r="D32" s="4" t="s">
        <v>107</v>
      </c>
      <c r="E32" s="7">
        <v>129</v>
      </c>
      <c r="F32" s="7" t="s">
        <v>80</v>
      </c>
      <c r="G32" s="7" t="s">
        <v>17</v>
      </c>
      <c r="H32" s="8"/>
      <c r="I32" s="8"/>
      <c r="J32" s="8"/>
      <c r="K32" s="16">
        <v>55.06</v>
      </c>
      <c r="L32" s="20">
        <v>20078</v>
      </c>
      <c r="M32" s="16">
        <v>904.59</v>
      </c>
      <c r="N32" s="16">
        <v>22.2</v>
      </c>
      <c r="O32" s="18">
        <v>560.07000000000005</v>
      </c>
      <c r="P32" s="20">
        <v>9308</v>
      </c>
      <c r="Q32" s="16">
        <v>191.83</v>
      </c>
      <c r="R32" s="16">
        <v>48.52</v>
      </c>
      <c r="S32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28|3DC #129|i7 5775C (Broadwell)|MD_Enigma||v0.5.1|55,06|20078|904,59|22,2</v>
      </c>
      <c r="U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28|3DC #129|i7 5775C (Broadwell)|MD_Enigma||v0.5.1|560,07|9308|191,83|48,52</v>
      </c>
    </row>
    <row r="33" spans="2:21" x14ac:dyDescent="0.3">
      <c r="B33" s="6">
        <v>29</v>
      </c>
      <c r="C33" s="7" t="s">
        <v>72</v>
      </c>
      <c r="D33" s="4" t="s">
        <v>107</v>
      </c>
      <c r="E33" s="7">
        <v>133</v>
      </c>
      <c r="F33" s="7" t="s">
        <v>81</v>
      </c>
      <c r="G33" s="7" t="s">
        <v>11</v>
      </c>
      <c r="H33" s="8"/>
      <c r="I33" s="8"/>
      <c r="J33" s="8" t="s">
        <v>40</v>
      </c>
      <c r="K33" s="16">
        <v>186.38</v>
      </c>
      <c r="L33" s="20">
        <v>7581.59</v>
      </c>
      <c r="M33" s="16">
        <v>707.68</v>
      </c>
      <c r="N33" s="16">
        <v>10.71</v>
      </c>
      <c r="O33" s="18">
        <v>1839.93</v>
      </c>
      <c r="P33" s="20">
        <v>3342.48</v>
      </c>
      <c r="Q33" s="16">
        <v>162.6</v>
      </c>
      <c r="R33" s="16">
        <v>20.56</v>
      </c>
      <c r="S33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29|3DC #133|R5 4500U (Renoir)|Poekel||v0.5.1|186,38|7581,59|707,68|10,71</v>
      </c>
      <c r="U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29|3DC #133|R5 4500U (Renoir)|Poekel||v0.5.1|1839,93|3342,48|162,6|20,56</v>
      </c>
    </row>
    <row r="34" spans="2:21" x14ac:dyDescent="0.3">
      <c r="B34" s="6">
        <v>30</v>
      </c>
      <c r="C34" s="7" t="s">
        <v>19</v>
      </c>
      <c r="D34" s="4" t="s">
        <v>107</v>
      </c>
      <c r="E34" s="7">
        <v>134</v>
      </c>
      <c r="F34" s="4" t="s">
        <v>50</v>
      </c>
      <c r="G34" s="7" t="s">
        <v>16</v>
      </c>
      <c r="H34" s="8" t="s">
        <v>82</v>
      </c>
      <c r="I34" s="8"/>
      <c r="J34" s="8"/>
      <c r="K34" s="16">
        <v>216.08</v>
      </c>
      <c r="L34" s="20">
        <v>7445</v>
      </c>
      <c r="M34" s="16">
        <v>621.65</v>
      </c>
      <c r="N34" s="16">
        <v>11.98</v>
      </c>
      <c r="O34" s="18">
        <v>3936.18</v>
      </c>
      <c r="P34" s="20">
        <v>3010</v>
      </c>
      <c r="Q34" s="16">
        <v>84.41</v>
      </c>
      <c r="R34" s="16">
        <v>35.659999999999997</v>
      </c>
      <c r="S34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30|3DC #134|R9 5900HS (Cezanne)|Monkey|Win: Better Eff.|v0.5.0|216,08|7445|621,65|11,98</v>
      </c>
      <c r="U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30|3DC #134|R9 5900HS (Cezanne)|Monkey|Win: Better Eff.|v0.5.0|3936,18|3010|84,41|35,66</v>
      </c>
    </row>
    <row r="35" spans="2:21" x14ac:dyDescent="0.3">
      <c r="B35" s="6">
        <v>31</v>
      </c>
      <c r="C35" s="7" t="s">
        <v>72</v>
      </c>
      <c r="D35" s="4" t="s">
        <v>107</v>
      </c>
      <c r="E35" s="7">
        <v>135</v>
      </c>
      <c r="F35" s="7" t="s">
        <v>53</v>
      </c>
      <c r="G35" s="7" t="s">
        <v>83</v>
      </c>
      <c r="H35" s="8" t="s">
        <v>84</v>
      </c>
      <c r="I35" s="8"/>
      <c r="J35" s="8" t="s">
        <v>40</v>
      </c>
      <c r="K35" s="16">
        <v>60.14</v>
      </c>
      <c r="L35" s="20">
        <v>24336</v>
      </c>
      <c r="M35" s="16">
        <v>683.23</v>
      </c>
      <c r="N35" s="16">
        <v>35.619999999999997</v>
      </c>
      <c r="O35" s="18">
        <v>4414.66</v>
      </c>
      <c r="P35" s="20">
        <v>4151</v>
      </c>
      <c r="Q35" s="16">
        <v>54.57</v>
      </c>
      <c r="R35" s="16">
        <v>76.08</v>
      </c>
      <c r="S35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31|3DC #135|R9 5900X (Vermeer)|harzer_knaller|Balanced Power Plan|v0.5.1|60,14|24336|683,23|35,62</v>
      </c>
      <c r="U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31|3DC #135|R9 5900X (Vermeer)|harzer_knaller|Balanced Power Plan|v0.5.1|4414,66|4151|54,57|76,08</v>
      </c>
    </row>
    <row r="36" spans="2:21" x14ac:dyDescent="0.3">
      <c r="B36" s="6">
        <v>32</v>
      </c>
      <c r="C36" s="7" t="s">
        <v>72</v>
      </c>
      <c r="D36" s="4" t="s">
        <v>107</v>
      </c>
      <c r="E36" s="7">
        <v>136</v>
      </c>
      <c r="F36" s="7" t="s">
        <v>53</v>
      </c>
      <c r="G36" s="7" t="s">
        <v>85</v>
      </c>
      <c r="H36" s="8"/>
      <c r="I36" s="8"/>
      <c r="J36" s="8"/>
      <c r="K36" s="16">
        <v>75.569999999999993</v>
      </c>
      <c r="L36" s="20">
        <v>25543</v>
      </c>
      <c r="M36" s="16">
        <v>518.05999999999995</v>
      </c>
      <c r="N36" s="16">
        <v>49.31</v>
      </c>
      <c r="O36" s="18">
        <v>4461.2299999999996</v>
      </c>
      <c r="P36" s="20">
        <v>5187.88</v>
      </c>
      <c r="Q36" s="16">
        <v>43.21</v>
      </c>
      <c r="R36" s="16">
        <v>120.07</v>
      </c>
      <c r="S36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32|3DC #136|R9 5900X (Vermeer)|Darkearth27||v0.5.1|75,57|25543|518,06|49,31</v>
      </c>
      <c r="U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32|3DC #136|R9 5900X (Vermeer)|Darkearth27||v0.5.1|4461,23|5187,88|43,21|120,07</v>
      </c>
    </row>
    <row r="37" spans="2:21" x14ac:dyDescent="0.3">
      <c r="B37">
        <v>33</v>
      </c>
      <c r="C37" s="4" t="s">
        <v>72</v>
      </c>
      <c r="D37" s="4" t="s">
        <v>107</v>
      </c>
      <c r="E37" s="4">
        <v>140</v>
      </c>
      <c r="F37" s="4" t="s">
        <v>53</v>
      </c>
      <c r="G37" s="4" t="s">
        <v>27</v>
      </c>
      <c r="H37" s="5" t="s">
        <v>86</v>
      </c>
      <c r="I37" s="5"/>
      <c r="J37" s="5" t="s">
        <v>40</v>
      </c>
      <c r="K37" s="15">
        <v>52.3</v>
      </c>
      <c r="L37" s="19">
        <v>38103</v>
      </c>
      <c r="M37" s="15">
        <v>501.84</v>
      </c>
      <c r="N37" s="15">
        <v>75.930000000000007</v>
      </c>
      <c r="O37" s="17">
        <v>3945.77</v>
      </c>
      <c r="P37" s="19">
        <v>5760</v>
      </c>
      <c r="Q37" s="15">
        <v>44</v>
      </c>
      <c r="R37" s="15">
        <v>130.91999999999999</v>
      </c>
      <c r="S3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33|3DC #140|R9 5900X (Vermeer)|Krischi|CTR|v0.5.1|52,3|38103|501,84|75,93</v>
      </c>
      <c r="U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33|3DC #140|R9 5900X (Vermeer)|Krischi|CTR|v0.5.1|3945,77|5760|44|130,92</v>
      </c>
    </row>
    <row r="38" spans="2:21" x14ac:dyDescent="0.3">
      <c r="B38" s="6">
        <v>34</v>
      </c>
      <c r="C38" s="4" t="s">
        <v>72</v>
      </c>
      <c r="D38" s="4" t="s">
        <v>107</v>
      </c>
      <c r="E38" s="7">
        <v>141</v>
      </c>
      <c r="F38" s="7" t="s">
        <v>88</v>
      </c>
      <c r="G38" s="7" t="s">
        <v>87</v>
      </c>
      <c r="H38" s="12" t="s">
        <v>89</v>
      </c>
      <c r="I38" s="12" t="s">
        <v>89</v>
      </c>
      <c r="J38" s="8"/>
      <c r="K38" s="16">
        <v>26.38</v>
      </c>
      <c r="L38" s="19">
        <v>38525</v>
      </c>
      <c r="M38" s="16">
        <v>983.86</v>
      </c>
      <c r="N38" s="16">
        <v>39.159999999999997</v>
      </c>
      <c r="O38" s="17">
        <v>269.61</v>
      </c>
      <c r="P38" s="19">
        <v>18669</v>
      </c>
      <c r="Q38" s="16">
        <v>198.68</v>
      </c>
      <c r="R38" s="16">
        <v>93.96</v>
      </c>
      <c r="S3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34|3DC #141|i7 2600K (Sandy Bridge)|Tyrann|@4,4Ghz|v0.5.1|26,38|38525|983,86|39,16</v>
      </c>
      <c r="U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34|3DC #141|i7 2600K (Sandy Bridge)|Tyrann|@4,4Ghz|v0.5.1|269,61|18669|198,68|93,96</v>
      </c>
    </row>
    <row r="39" spans="2:21" x14ac:dyDescent="0.3">
      <c r="B39" s="6">
        <v>35</v>
      </c>
      <c r="C39" s="4" t="s">
        <v>72</v>
      </c>
      <c r="D39" s="4" t="s">
        <v>107</v>
      </c>
      <c r="E39" s="7">
        <v>145</v>
      </c>
      <c r="F39" s="7" t="s">
        <v>91</v>
      </c>
      <c r="G39" s="7" t="s">
        <v>92</v>
      </c>
      <c r="H39" s="8"/>
      <c r="I39" s="8"/>
      <c r="J39" s="8" t="s">
        <v>40</v>
      </c>
      <c r="K39" s="16">
        <v>57.13</v>
      </c>
      <c r="L39" s="19">
        <v>34236</v>
      </c>
      <c r="M39" s="16">
        <v>511.24</v>
      </c>
      <c r="N39" s="16">
        <v>66.97</v>
      </c>
      <c r="O39" s="17">
        <v>2347.02</v>
      </c>
      <c r="P39" s="19">
        <v>7508</v>
      </c>
      <c r="Q39" s="16">
        <v>56.75</v>
      </c>
      <c r="R39" s="16">
        <v>132.29</v>
      </c>
      <c r="S3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35|3DC #145|R7 5800X (Vermeer)|hq-hq||v0.5.1|57,13|34236|511,24|66,97</v>
      </c>
      <c r="U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35|3DC #145|R7 5800X (Vermeer)|hq-hq||v0.5.1|2347,02|7508|56,75|132,29</v>
      </c>
    </row>
    <row r="40" spans="2:21" x14ac:dyDescent="0.3">
      <c r="B40" s="6">
        <v>36</v>
      </c>
      <c r="C40" s="4" t="s">
        <v>72</v>
      </c>
      <c r="D40" s="4" t="s">
        <v>107</v>
      </c>
      <c r="E40" s="7">
        <v>146</v>
      </c>
      <c r="F40" s="7" t="s">
        <v>93</v>
      </c>
      <c r="G40" s="7" t="s">
        <v>87</v>
      </c>
      <c r="H40" s="8"/>
      <c r="I40" s="8" t="s">
        <v>98</v>
      </c>
      <c r="J40" s="8"/>
      <c r="K40" s="16">
        <v>83.49</v>
      </c>
      <c r="L40" s="19">
        <v>11096</v>
      </c>
      <c r="M40" s="16">
        <v>1079.3699999999999</v>
      </c>
      <c r="N40" s="16">
        <v>10.28</v>
      </c>
      <c r="O40" s="17">
        <v>384.59</v>
      </c>
      <c r="P40" s="19">
        <v>5226</v>
      </c>
      <c r="Q40" s="16">
        <v>497.55</v>
      </c>
      <c r="R40" s="16">
        <v>10.5</v>
      </c>
      <c r="S4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36|3DC #146|i7 7500U (Kaby Lake)|Tyrann||v0.5.1|83,49|11096|1079,37|10,28</v>
      </c>
      <c r="U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36|3DC #146|i7 7500U (Kaby Lake)|Tyrann||v0.5.1|384,59|5226|497,55|10,5</v>
      </c>
    </row>
    <row r="41" spans="2:21" x14ac:dyDescent="0.3">
      <c r="B41" s="6">
        <v>37</v>
      </c>
      <c r="C41" s="7" t="s">
        <v>72</v>
      </c>
      <c r="D41" s="4" t="s">
        <v>107</v>
      </c>
      <c r="E41" s="7">
        <v>146</v>
      </c>
      <c r="F41" s="7" t="s">
        <v>94</v>
      </c>
      <c r="G41" s="7" t="s">
        <v>87</v>
      </c>
      <c r="H41" s="8"/>
      <c r="I41" s="8"/>
      <c r="J41" s="8"/>
      <c r="K41" s="16">
        <v>16.690000000000001</v>
      </c>
      <c r="L41" s="19">
        <v>18192</v>
      </c>
      <c r="M41" s="16">
        <v>3293.49</v>
      </c>
      <c r="N41" s="16">
        <v>5.52</v>
      </c>
      <c r="O41" s="17">
        <v>35.61</v>
      </c>
      <c r="P41" s="19">
        <v>12920</v>
      </c>
      <c r="Q41" s="16">
        <v>2173.7800000000002</v>
      </c>
      <c r="R41" s="16">
        <v>5.94</v>
      </c>
      <c r="S4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37|3DC #146|Celeron N3450 (Apollo Lake)|Tyrann||v0.5.1|16,69|18192|3293,49|5,52</v>
      </c>
      <c r="U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37|3DC #146|Celeron N3450 (Apollo Lake)|Tyrann||v0.5.1|35,61|12920|2173,78|5,94</v>
      </c>
    </row>
    <row r="42" spans="2:21" x14ac:dyDescent="0.3">
      <c r="B42" s="6">
        <v>38</v>
      </c>
      <c r="C42" s="7" t="s">
        <v>72</v>
      </c>
      <c r="D42" s="4" t="s">
        <v>107</v>
      </c>
      <c r="E42" s="7">
        <v>148</v>
      </c>
      <c r="F42" s="7" t="s">
        <v>91</v>
      </c>
      <c r="G42" s="7" t="s">
        <v>95</v>
      </c>
      <c r="H42" s="8"/>
      <c r="I42" s="8"/>
      <c r="J42" s="8" t="s">
        <v>40</v>
      </c>
      <c r="K42" s="16">
        <v>68.06</v>
      </c>
      <c r="L42" s="19">
        <v>28138</v>
      </c>
      <c r="M42" s="16">
        <v>522.16999999999996</v>
      </c>
      <c r="N42" s="16">
        <v>53.89</v>
      </c>
      <c r="O42" s="17">
        <v>1876.01</v>
      </c>
      <c r="P42" s="19">
        <v>7902</v>
      </c>
      <c r="Q42" s="16">
        <v>67.459999999999994</v>
      </c>
      <c r="R42" s="16">
        <v>117.13</v>
      </c>
      <c r="S4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38|3DC #148|R7 5800X (Vermeer)|patrock84||v0.5.1|68,06|28138|522,17|53,89</v>
      </c>
      <c r="U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38|3DC #148|R7 5800X (Vermeer)|patrock84||v0.5.1|1876,01|7902|67,46|117,13</v>
      </c>
    </row>
    <row r="43" spans="2:21" x14ac:dyDescent="0.3">
      <c r="B43" s="6">
        <v>39</v>
      </c>
      <c r="C43" s="7" t="s">
        <v>72</v>
      </c>
      <c r="D43" s="4" t="s">
        <v>107</v>
      </c>
      <c r="E43" s="7">
        <v>154</v>
      </c>
      <c r="F43" s="7" t="s">
        <v>96</v>
      </c>
      <c r="G43" s="7" t="s">
        <v>92</v>
      </c>
      <c r="H43" s="8"/>
      <c r="I43" s="8"/>
      <c r="J43" s="8"/>
      <c r="K43" s="16">
        <v>58.25</v>
      </c>
      <c r="L43" s="19">
        <v>27864</v>
      </c>
      <c r="M43" s="16">
        <v>616.08000000000004</v>
      </c>
      <c r="N43" s="16">
        <v>45.23</v>
      </c>
      <c r="O43" s="17">
        <v>739.31</v>
      </c>
      <c r="P43" s="19">
        <v>12266</v>
      </c>
      <c r="Q43" s="16">
        <v>110.27</v>
      </c>
      <c r="R43" s="16">
        <v>111.24</v>
      </c>
      <c r="S4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39|3DC #154|i5 8600k (Coffee Lake)|hq-hq||v0.5.1|58,25|27864|616,08|45,23</v>
      </c>
      <c r="U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39|3DC #154|i5 8600k (Coffee Lake)|hq-hq||v0.5.1|739,31|12266|110,27|111,24</v>
      </c>
    </row>
    <row r="44" spans="2:21" x14ac:dyDescent="0.3">
      <c r="B44" s="6">
        <v>40</v>
      </c>
      <c r="C44" s="7" t="s">
        <v>72</v>
      </c>
      <c r="D44" s="4" t="s">
        <v>107</v>
      </c>
      <c r="E44" s="7">
        <v>154</v>
      </c>
      <c r="F44" s="7" t="s">
        <v>97</v>
      </c>
      <c r="G44" s="7" t="s">
        <v>92</v>
      </c>
      <c r="H44" s="8"/>
      <c r="I44" s="8" t="s">
        <v>99</v>
      </c>
      <c r="J44" s="8"/>
      <c r="K44" s="16">
        <v>54.74</v>
      </c>
      <c r="L44" s="19">
        <v>20650</v>
      </c>
      <c r="M44" s="16">
        <v>884.67</v>
      </c>
      <c r="N44" s="16">
        <v>23.34</v>
      </c>
      <c r="O44" s="17">
        <v>336.42</v>
      </c>
      <c r="P44" s="19">
        <v>10055</v>
      </c>
      <c r="Q44" s="16">
        <v>295.61</v>
      </c>
      <c r="R44" s="16">
        <v>34.020000000000003</v>
      </c>
      <c r="S4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40|3DC #154|i5 7500 (Kaby Lake)|hq-hq||v0.5.1|54,74|20650|884,67|23,34</v>
      </c>
      <c r="U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40|3DC #154|i5 7500 (Kaby Lake)|hq-hq||v0.5.1|336,42|10055|295,61|34,02</v>
      </c>
    </row>
    <row r="45" spans="2:21" x14ac:dyDescent="0.3">
      <c r="B45" s="6">
        <v>41</v>
      </c>
      <c r="C45" s="7" t="s">
        <v>72</v>
      </c>
      <c r="D45" s="4" t="s">
        <v>107</v>
      </c>
      <c r="E45" s="7">
        <v>155</v>
      </c>
      <c r="F45" s="7" t="s">
        <v>102</v>
      </c>
      <c r="G45" s="7" t="s">
        <v>100</v>
      </c>
      <c r="H45" s="12" t="s">
        <v>101</v>
      </c>
      <c r="I45" s="12" t="s">
        <v>101</v>
      </c>
      <c r="J45" s="8"/>
      <c r="K45" s="16">
        <v>61.55</v>
      </c>
      <c r="L45" s="19">
        <v>25887</v>
      </c>
      <c r="M45" s="16">
        <v>627.62</v>
      </c>
      <c r="N45" s="16">
        <v>41.25</v>
      </c>
      <c r="O45" s="17">
        <v>925.56</v>
      </c>
      <c r="P45" s="19">
        <v>12017</v>
      </c>
      <c r="Q45" s="16">
        <v>89.91</v>
      </c>
      <c r="R45" s="16">
        <v>133.65</v>
      </c>
      <c r="S4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41|3DC #155|i7 8700k (Coffee Lake)|Bernman|@5Ghz|v0.5.1|61,55|25887|627,62|41,25</v>
      </c>
      <c r="U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41|3DC #155|i7 8700k (Coffee Lake)|Bernman|@5Ghz|v0.5.1|925,56|12017|89,91|133,65</v>
      </c>
    </row>
    <row r="46" spans="2:21" x14ac:dyDescent="0.3">
      <c r="B46" s="6">
        <v>42</v>
      </c>
      <c r="C46" s="7" t="s">
        <v>72</v>
      </c>
      <c r="D46" s="4" t="s">
        <v>107</v>
      </c>
      <c r="E46" s="7">
        <v>156</v>
      </c>
      <c r="F46" s="7" t="s">
        <v>103</v>
      </c>
      <c r="G46" s="7" t="s">
        <v>85</v>
      </c>
      <c r="H46" s="8"/>
      <c r="I46" s="8"/>
      <c r="J46" s="8" t="s">
        <v>40</v>
      </c>
      <c r="K46" s="16">
        <v>168.79</v>
      </c>
      <c r="L46" s="19">
        <v>10124</v>
      </c>
      <c r="M46" s="16">
        <v>585.17999999999995</v>
      </c>
      <c r="N46" s="16">
        <v>17.3</v>
      </c>
      <c r="O46" s="17">
        <v>3171.28</v>
      </c>
      <c r="P46" s="19">
        <v>4516</v>
      </c>
      <c r="Q46" s="16">
        <v>69.83</v>
      </c>
      <c r="R46" s="16">
        <v>64.67</v>
      </c>
      <c r="S4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42|3DC #156|R7 5800H (Cezanne)|Darkearth27||v0.5.1|168,79|10124|585,18|17,3</v>
      </c>
      <c r="U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42|3DC #156|R7 5800H (Cezanne)|Darkearth27||v0.5.1|3171,28|4516|69,83|64,67</v>
      </c>
    </row>
    <row r="47" spans="2:21" x14ac:dyDescent="0.3">
      <c r="B47" s="6">
        <v>43</v>
      </c>
      <c r="C47" s="7" t="s">
        <v>72</v>
      </c>
      <c r="D47" s="4" t="s">
        <v>107</v>
      </c>
      <c r="E47" s="7">
        <v>160</v>
      </c>
      <c r="F47" s="7" t="s">
        <v>46</v>
      </c>
      <c r="G47" s="7" t="s">
        <v>106</v>
      </c>
      <c r="H47" s="8"/>
      <c r="I47" s="8"/>
      <c r="J47" s="8"/>
      <c r="K47" s="16">
        <v>74.44</v>
      </c>
      <c r="L47" s="19">
        <v>26935</v>
      </c>
      <c r="M47" s="16">
        <v>498.76</v>
      </c>
      <c r="N47" s="16">
        <v>54</v>
      </c>
      <c r="O47" s="17">
        <v>6668.05</v>
      </c>
      <c r="P47" s="19">
        <v>4149</v>
      </c>
      <c r="Q47" s="16">
        <v>36.14</v>
      </c>
      <c r="R47" s="16">
        <v>114.8</v>
      </c>
      <c r="S4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43|3DC #160|R9 5950X (Vermeer)|GaryX||v0.5.1|74,44|26935|498,76|54</v>
      </c>
      <c r="U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43|3DC #160|R9 5950X (Vermeer)|GaryX||v0.5.1|6668,05|4149|36,14|114,8</v>
      </c>
    </row>
    <row r="48" spans="2:21" x14ac:dyDescent="0.3">
      <c r="B48" s="6">
        <v>44</v>
      </c>
      <c r="C48" s="7" t="s">
        <v>105</v>
      </c>
      <c r="D48" s="4" t="s">
        <v>107</v>
      </c>
      <c r="E48" s="7">
        <v>165</v>
      </c>
      <c r="F48" s="7" t="s">
        <v>109</v>
      </c>
      <c r="G48" s="7" t="s">
        <v>108</v>
      </c>
      <c r="H48" s="8" t="s">
        <v>110</v>
      </c>
      <c r="I48" s="8" t="s">
        <v>111</v>
      </c>
      <c r="J48" s="8"/>
      <c r="K48" s="16">
        <v>158.59</v>
      </c>
      <c r="L48" s="19">
        <v>8278</v>
      </c>
      <c r="M48" s="16">
        <v>761.74</v>
      </c>
      <c r="N48" s="16">
        <v>10.87</v>
      </c>
      <c r="O48" s="17">
        <v>1878.68</v>
      </c>
      <c r="P48" s="19">
        <v>3886</v>
      </c>
      <c r="Q48" s="16">
        <v>136.99</v>
      </c>
      <c r="R48" s="16">
        <v>28.36</v>
      </c>
      <c r="S4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44|3DC #165|R5 4600H (Renoir)|Groschi|Win 11|v0.6.0|158,59|8278|761,74|10,87</v>
      </c>
      <c r="U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44|3DC #165|R5 4600H (Renoir)|Groschi|Win 11|v0.6.0|1878,68|3886|136,99|28,36</v>
      </c>
    </row>
    <row r="49" spans="2:21" x14ac:dyDescent="0.3">
      <c r="B49" s="6">
        <v>45</v>
      </c>
      <c r="C49" s="7" t="s">
        <v>105</v>
      </c>
      <c r="D49" s="7" t="s">
        <v>112</v>
      </c>
      <c r="E49" s="7">
        <v>4</v>
      </c>
      <c r="F49" s="7" t="s">
        <v>53</v>
      </c>
      <c r="G49" s="7" t="s">
        <v>113</v>
      </c>
      <c r="H49" s="12" t="s">
        <v>114</v>
      </c>
      <c r="I49" s="12" t="s">
        <v>114</v>
      </c>
      <c r="J49" s="8" t="s">
        <v>40</v>
      </c>
      <c r="K49" s="16">
        <v>58.15</v>
      </c>
      <c r="L49" s="19">
        <v>33913</v>
      </c>
      <c r="M49" s="16">
        <v>507.07</v>
      </c>
      <c r="N49" s="16">
        <v>66.88</v>
      </c>
      <c r="O49" s="17">
        <v>4388.1099999999997</v>
      </c>
      <c r="P49" s="19">
        <v>4868</v>
      </c>
      <c r="Q49" s="16">
        <v>46.82</v>
      </c>
      <c r="R49" s="16">
        <v>103.97</v>
      </c>
      <c r="S4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45|CB #4|R9 5900X (Vermeer)|Asghan|@95W|v0.6.0|58,15|33913|507,07|66,88</v>
      </c>
      <c r="U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45|CB #4|R9 5900X (Vermeer)|Asghan|@95W|v0.6.0|4388,11|4868|46,82|103,97</v>
      </c>
    </row>
    <row r="50" spans="2:21" x14ac:dyDescent="0.3">
      <c r="B50" s="6">
        <v>46</v>
      </c>
      <c r="C50" s="7" t="s">
        <v>105</v>
      </c>
      <c r="D50" s="7" t="s">
        <v>112</v>
      </c>
      <c r="E50" s="7">
        <v>5</v>
      </c>
      <c r="F50" s="7" t="s">
        <v>117</v>
      </c>
      <c r="G50" s="7" t="s">
        <v>115</v>
      </c>
      <c r="H50" s="8"/>
      <c r="I50" s="8"/>
      <c r="J50" s="8" t="s">
        <v>40</v>
      </c>
      <c r="K50" s="16">
        <v>90.06</v>
      </c>
      <c r="L50" s="19">
        <v>21193</v>
      </c>
      <c r="M50" s="16">
        <v>523.91999999999996</v>
      </c>
      <c r="N50" s="16">
        <v>40.450000000000003</v>
      </c>
      <c r="O50" s="17">
        <v>1843</v>
      </c>
      <c r="P50" s="19">
        <v>7230</v>
      </c>
      <c r="Q50" s="16">
        <v>75.05</v>
      </c>
      <c r="R50" s="16">
        <v>96.34</v>
      </c>
      <c r="S5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46|CB #5|R5 5600X (Vermeer)|mesohorny||v0.6.0|90,06|21193|523,92|40,45</v>
      </c>
      <c r="U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46|CB #5|R5 5600X (Vermeer)|mesohorny||v0.6.0|1843|7230|75,05|96,34</v>
      </c>
    </row>
    <row r="51" spans="2:21" x14ac:dyDescent="0.3">
      <c r="B51" s="6">
        <v>47</v>
      </c>
      <c r="C51" s="7" t="s">
        <v>105</v>
      </c>
      <c r="D51" s="7" t="s">
        <v>112</v>
      </c>
      <c r="E51" s="7">
        <v>9</v>
      </c>
      <c r="F51" s="7" t="s">
        <v>48</v>
      </c>
      <c r="G51" s="7" t="s">
        <v>116</v>
      </c>
      <c r="H51" s="8" t="s">
        <v>151</v>
      </c>
      <c r="I51" s="8"/>
      <c r="J51" s="8"/>
      <c r="K51" s="16">
        <v>101.29</v>
      </c>
      <c r="L51" s="19">
        <v>15775</v>
      </c>
      <c r="M51" s="16">
        <v>625.84</v>
      </c>
      <c r="N51" s="16">
        <v>25.21</v>
      </c>
      <c r="O51" s="17">
        <v>2569.91</v>
      </c>
      <c r="P51" s="19">
        <v>5444</v>
      </c>
      <c r="Q51" s="16">
        <v>71.48</v>
      </c>
      <c r="R51" s="16">
        <v>76.150000000000006</v>
      </c>
      <c r="S5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47|CB #9|R7 3700X (Matisse)|Puffer0815|Outlier?|v0.6.0|101,29|15775|625,84|25,21</v>
      </c>
      <c r="U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47|CB #9|R7 3700X (Matisse)|Puffer0815|Outlier?|v0.6.0|2569,91|5444|71,48|76,15</v>
      </c>
    </row>
    <row r="52" spans="2:21" x14ac:dyDescent="0.3">
      <c r="B52" s="6">
        <v>48</v>
      </c>
      <c r="C52" s="7" t="s">
        <v>105</v>
      </c>
      <c r="D52" s="7" t="s">
        <v>112</v>
      </c>
      <c r="E52" s="7">
        <v>10</v>
      </c>
      <c r="F52" s="7" t="s">
        <v>126</v>
      </c>
      <c r="G52" s="7" t="s">
        <v>118</v>
      </c>
      <c r="H52" s="8" t="s">
        <v>151</v>
      </c>
      <c r="I52" s="8"/>
      <c r="J52" s="8" t="s">
        <v>40</v>
      </c>
      <c r="K52" s="16">
        <v>147.36000000000001</v>
      </c>
      <c r="L52" s="19">
        <v>6619</v>
      </c>
      <c r="M52" s="16">
        <v>1025.22</v>
      </c>
      <c r="N52" s="16">
        <v>6.46</v>
      </c>
      <c r="O52" s="17">
        <v>1538.34</v>
      </c>
      <c r="P52" s="19">
        <v>2529</v>
      </c>
      <c r="Q52" s="16">
        <v>257.01</v>
      </c>
      <c r="R52" s="16">
        <v>9.84</v>
      </c>
      <c r="S5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48|CB #10|R5 3500U (Picasso)|Tenferenzu|Outlier?|v0.6.0|147,36|6619|1025,22|6,46</v>
      </c>
      <c r="U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48|CB #10|R5 3500U (Picasso)|Tenferenzu|Outlier?|v0.6.0|1538,34|2529|257,01|9,84</v>
      </c>
    </row>
    <row r="53" spans="2:21" x14ac:dyDescent="0.3">
      <c r="B53" s="6">
        <v>49</v>
      </c>
      <c r="C53" s="7" t="s">
        <v>105</v>
      </c>
      <c r="D53" s="7" t="s">
        <v>112</v>
      </c>
      <c r="E53" s="7">
        <v>13</v>
      </c>
      <c r="F53" s="7" t="s">
        <v>48</v>
      </c>
      <c r="G53" s="7" t="s">
        <v>119</v>
      </c>
      <c r="H53" s="12" t="s">
        <v>114</v>
      </c>
      <c r="I53" s="12" t="s">
        <v>114</v>
      </c>
      <c r="J53" s="8" t="s">
        <v>40</v>
      </c>
      <c r="K53" s="16">
        <v>69.31</v>
      </c>
      <c r="L53" s="19">
        <v>22812</v>
      </c>
      <c r="M53" s="16">
        <v>632.5</v>
      </c>
      <c r="N53" s="16">
        <v>36.07</v>
      </c>
      <c r="O53" s="17">
        <v>2268.8000000000002</v>
      </c>
      <c r="P53" s="19">
        <v>6201</v>
      </c>
      <c r="Q53" s="16">
        <v>71.08</v>
      </c>
      <c r="R53" s="16">
        <v>87.23</v>
      </c>
      <c r="S5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49|CB #13|R7 3700X (Matisse)|Hardy72|@95W|v0.6.0|69,31|22812|632,5|36,07</v>
      </c>
      <c r="U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49|CB #13|R7 3700X (Matisse)|Hardy72|@95W|v0.6.0|2268,8|6201|71,08|87,23</v>
      </c>
    </row>
    <row r="54" spans="2:21" x14ac:dyDescent="0.3">
      <c r="B54" s="6">
        <v>50</v>
      </c>
      <c r="C54" s="7" t="s">
        <v>105</v>
      </c>
      <c r="D54" s="7" t="s">
        <v>112</v>
      </c>
      <c r="E54" s="7">
        <v>14</v>
      </c>
      <c r="F54" s="7" t="s">
        <v>48</v>
      </c>
      <c r="G54" s="7" t="s">
        <v>120</v>
      </c>
      <c r="H54" s="12" t="s">
        <v>121</v>
      </c>
      <c r="I54" s="12" t="s">
        <v>121</v>
      </c>
      <c r="J54" s="8" t="s">
        <v>40</v>
      </c>
      <c r="K54" s="16">
        <v>82.88</v>
      </c>
      <c r="L54" s="19">
        <v>19421.07</v>
      </c>
      <c r="M54" s="16">
        <v>621.27</v>
      </c>
      <c r="N54" s="16">
        <v>31.26</v>
      </c>
      <c r="O54" s="17">
        <v>2738.85</v>
      </c>
      <c r="P54" s="19">
        <v>5276.69</v>
      </c>
      <c r="Q54" s="16">
        <v>69.19</v>
      </c>
      <c r="R54" s="16">
        <v>76.260000000000005</v>
      </c>
      <c r="S5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50|CB #14|R7 3700X (Matisse)|Jon Dohnson|@PBO|v0.6.0|82,88|19421,07|621,27|31,26</v>
      </c>
      <c r="U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50|CB #14|R7 3700X (Matisse)|Jon Dohnson|@PBO|v0.6.0|2738,85|5276,69|69,19|76,26</v>
      </c>
    </row>
    <row r="55" spans="2:21" x14ac:dyDescent="0.3">
      <c r="B55" s="6">
        <v>51</v>
      </c>
      <c r="C55" s="7" t="s">
        <v>105</v>
      </c>
      <c r="D55" s="7" t="s">
        <v>112</v>
      </c>
      <c r="E55" s="7">
        <v>20</v>
      </c>
      <c r="F55" s="7" t="s">
        <v>122</v>
      </c>
      <c r="G55" s="7" t="s">
        <v>123</v>
      </c>
      <c r="H55" s="8"/>
      <c r="I55" s="8"/>
      <c r="J55" s="8"/>
      <c r="K55" s="16">
        <v>107.39</v>
      </c>
      <c r="L55" s="19">
        <v>10395</v>
      </c>
      <c r="M55" s="16">
        <v>895.74</v>
      </c>
      <c r="N55" s="16">
        <v>11.63</v>
      </c>
      <c r="O55" s="17">
        <v>838.17</v>
      </c>
      <c r="P55" s="19">
        <v>5030</v>
      </c>
      <c r="Q55" s="16">
        <v>237.2</v>
      </c>
      <c r="R55" s="16">
        <v>21.21</v>
      </c>
      <c r="S5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51|CB #20|i5 8250U (WhiskeyLake)|Rabrogo||v0.6.0|107,39|10395|895,74|11,63</v>
      </c>
      <c r="U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51|CB #20|i5 8250U (WhiskeyLake)|Rabrogo||v0.6.0|838,17|5030|237,2|21,21</v>
      </c>
    </row>
    <row r="56" spans="2:21" x14ac:dyDescent="0.3">
      <c r="B56" s="6">
        <v>52</v>
      </c>
      <c r="C56" s="7" t="s">
        <v>105</v>
      </c>
      <c r="D56" s="7" t="s">
        <v>112</v>
      </c>
      <c r="E56" s="7">
        <v>36</v>
      </c>
      <c r="F56" s="7" t="s">
        <v>124</v>
      </c>
      <c r="G56" s="7" t="s">
        <v>125</v>
      </c>
      <c r="H56" s="8"/>
      <c r="I56" s="8"/>
      <c r="J56" s="8"/>
      <c r="K56" s="16">
        <v>40.92</v>
      </c>
      <c r="L56" s="19">
        <v>24128.5</v>
      </c>
      <c r="M56" s="16">
        <v>1012.91</v>
      </c>
      <c r="N56" s="16">
        <v>23.82</v>
      </c>
      <c r="O56" s="17">
        <v>451.85</v>
      </c>
      <c r="P56" s="19">
        <v>8980.59</v>
      </c>
      <c r="Q56" s="16">
        <v>246.44</v>
      </c>
      <c r="R56" s="16">
        <v>36.44</v>
      </c>
      <c r="S5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52|CB #36|i7 4800MQ (Haswell)|DrAgOnBaLlOnE||v0.6.0|40,92|24128,5|1012,91|23,82</v>
      </c>
      <c r="U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52|CB #36|i7 4800MQ (Haswell)|DrAgOnBaLlOnE||v0.6.0|451,85|8980,59|246,44|36,44</v>
      </c>
    </row>
    <row r="57" spans="2:21" x14ac:dyDescent="0.3">
      <c r="B57" s="6">
        <v>53</v>
      </c>
      <c r="C57" s="7" t="s">
        <v>105</v>
      </c>
      <c r="D57" s="7" t="s">
        <v>112</v>
      </c>
      <c r="E57" s="7">
        <v>49</v>
      </c>
      <c r="F57" s="7" t="s">
        <v>126</v>
      </c>
      <c r="G57" s="7" t="s">
        <v>113</v>
      </c>
      <c r="H57" s="8" t="s">
        <v>174</v>
      </c>
      <c r="I57" s="8"/>
      <c r="J57" s="8" t="s">
        <v>40</v>
      </c>
      <c r="K57" s="16">
        <v>91.97</v>
      </c>
      <c r="L57" s="19">
        <v>9072</v>
      </c>
      <c r="M57" s="16">
        <v>1198.55</v>
      </c>
      <c r="N57" s="16">
        <v>7.57</v>
      </c>
      <c r="O57" s="17">
        <v>935.44</v>
      </c>
      <c r="P57" s="19">
        <v>3335</v>
      </c>
      <c r="Q57" s="16">
        <v>320.52999999999997</v>
      </c>
      <c r="R57" s="16">
        <v>10.41</v>
      </c>
      <c r="S5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53|CB #49|R5 3500U (Picasso)|Asghan|ThinkPad E495|v0.6.0|91,97|9072|1198,55|7,57</v>
      </c>
      <c r="U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53|CB #49|R5 3500U (Picasso)|Asghan|ThinkPad E495|v0.6.0|935,44|3335|320,53|10,41</v>
      </c>
    </row>
    <row r="58" spans="2:21" x14ac:dyDescent="0.3">
      <c r="B58" s="6">
        <v>56</v>
      </c>
      <c r="C58" s="7" t="s">
        <v>105</v>
      </c>
      <c r="D58" s="7" t="s">
        <v>112</v>
      </c>
      <c r="E58" s="7">
        <v>57</v>
      </c>
      <c r="F58" s="7" t="s">
        <v>130</v>
      </c>
      <c r="G58" s="7" t="s">
        <v>127</v>
      </c>
      <c r="H58" s="8"/>
      <c r="I58" s="12" t="s">
        <v>128</v>
      </c>
      <c r="J58" s="8" t="s">
        <v>40</v>
      </c>
      <c r="K58" s="16">
        <v>104.65</v>
      </c>
      <c r="L58" s="19">
        <v>13860.34</v>
      </c>
      <c r="M58" s="16">
        <v>689.41</v>
      </c>
      <c r="N58" s="16">
        <v>20.100000000000001</v>
      </c>
      <c r="O58" s="17">
        <v>1370.41</v>
      </c>
      <c r="P58" s="19">
        <v>6344.53</v>
      </c>
      <c r="Q58" s="16">
        <v>115.01</v>
      </c>
      <c r="R58" s="16">
        <v>55.16</v>
      </c>
      <c r="S5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56|CB #57|i7 9750H (Coffee Lake)|Blende Up||v0.6.0|104,65|13860,34|689,41|20,1</v>
      </c>
      <c r="U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56|CB #57|i7 9750H (Coffee Lake)|Blende Up||v0.6.0|1370,41|6344,53|115,01|55,16</v>
      </c>
    </row>
    <row r="59" spans="2:21" x14ac:dyDescent="0.3">
      <c r="B59" s="6">
        <v>57</v>
      </c>
      <c r="C59" s="7" t="s">
        <v>105</v>
      </c>
      <c r="D59" s="7" t="s">
        <v>112</v>
      </c>
      <c r="E59" s="7">
        <v>60</v>
      </c>
      <c r="F59" s="7" t="s">
        <v>129</v>
      </c>
      <c r="G59" s="7" t="s">
        <v>127</v>
      </c>
      <c r="H59" s="8"/>
      <c r="I59" s="8"/>
      <c r="J59" s="8"/>
      <c r="K59" s="16">
        <v>35.72</v>
      </c>
      <c r="L59" s="19">
        <v>27072.99</v>
      </c>
      <c r="M59" s="16">
        <v>1034.0899999999999</v>
      </c>
      <c r="N59" s="16">
        <v>26.28</v>
      </c>
      <c r="O59" s="17">
        <v>447.21</v>
      </c>
      <c r="P59" s="19">
        <v>11189.89</v>
      </c>
      <c r="Q59" s="16">
        <v>199.83</v>
      </c>
      <c r="R59" s="16">
        <v>56</v>
      </c>
      <c r="S5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57|CB #60|i7 3770K (Ivy Bridge)|Blende Up||v0.6.0|35,72|27072,99|1034,09|26,28</v>
      </c>
      <c r="U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57|CB #60|i7 3770K (Ivy Bridge)|Blende Up||v0.6.0|447,21|11189,89|199,83|56</v>
      </c>
    </row>
    <row r="60" spans="2:21" x14ac:dyDescent="0.3">
      <c r="B60" s="6">
        <v>58</v>
      </c>
      <c r="C60" s="7" t="s">
        <v>105</v>
      </c>
      <c r="D60" s="7" t="s">
        <v>112</v>
      </c>
      <c r="E60" s="7">
        <v>60</v>
      </c>
      <c r="F60" s="7" t="s">
        <v>140</v>
      </c>
      <c r="G60" s="7" t="s">
        <v>127</v>
      </c>
      <c r="H60" s="8"/>
      <c r="I60" s="8"/>
      <c r="J60" s="8"/>
      <c r="K60" s="16">
        <v>58.95</v>
      </c>
      <c r="L60" s="19">
        <v>13379.46</v>
      </c>
      <c r="M60" s="16">
        <v>1267.9000000000001</v>
      </c>
      <c r="N60" s="16">
        <v>10.55</v>
      </c>
      <c r="O60" s="17">
        <v>184.8</v>
      </c>
      <c r="P60" s="19">
        <v>9015.32</v>
      </c>
      <c r="Q60" s="16">
        <v>600.22</v>
      </c>
      <c r="R60" s="16">
        <v>15.02</v>
      </c>
      <c r="S6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58|CB #60|i5 4300U (Haswell)|Blende Up||v0.6.0|58,95|13379,46|1267,9|10,55</v>
      </c>
      <c r="U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58|CB #60|i5 4300U (Haswell)|Blende Up||v0.6.0|184,8|9015,32|600,22|15,02</v>
      </c>
    </row>
    <row r="61" spans="2:21" x14ac:dyDescent="0.3">
      <c r="B61" s="6">
        <v>59</v>
      </c>
      <c r="C61" s="7" t="s">
        <v>72</v>
      </c>
      <c r="D61" s="7" t="s">
        <v>112</v>
      </c>
      <c r="E61" s="7">
        <v>39</v>
      </c>
      <c r="F61" s="7" t="s">
        <v>141</v>
      </c>
      <c r="G61" s="7" t="s">
        <v>142</v>
      </c>
      <c r="H61" s="8"/>
      <c r="I61" s="8"/>
      <c r="J61" s="8"/>
      <c r="K61" s="16">
        <v>41.74</v>
      </c>
      <c r="L61" s="23">
        <v>30535</v>
      </c>
      <c r="M61" s="16">
        <v>784.57</v>
      </c>
      <c r="N61" s="16">
        <v>38.92</v>
      </c>
      <c r="O61" s="24">
        <v>768.82</v>
      </c>
      <c r="P61" s="23">
        <v>11691</v>
      </c>
      <c r="Q61" s="16">
        <v>111.26</v>
      </c>
      <c r="R61" s="16">
        <v>105.08</v>
      </c>
      <c r="S6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59|CB #39|R5 2600X (Pinnacle Ridge)|HasseLadebalken||v0.5.1|41,74|30535|784,57|38,92</v>
      </c>
      <c r="U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59|CB #39|R5 2600X (Pinnacle Ridge)|HasseLadebalken||v0.5.1|768,82|11691|111,26|105,08</v>
      </c>
    </row>
    <row r="62" spans="2:21" x14ac:dyDescent="0.3">
      <c r="B62" s="6">
        <v>60</v>
      </c>
      <c r="C62" s="7" t="s">
        <v>105</v>
      </c>
      <c r="D62" s="7" t="s">
        <v>112</v>
      </c>
      <c r="E62" s="7">
        <v>63</v>
      </c>
      <c r="F62" s="7" t="s">
        <v>145</v>
      </c>
      <c r="G62" s="7" t="s">
        <v>146</v>
      </c>
      <c r="H62" s="8"/>
      <c r="I62" s="8"/>
      <c r="J62" s="8"/>
      <c r="K62" s="16">
        <v>37.380000000000003</v>
      </c>
      <c r="L62" s="23">
        <v>18966</v>
      </c>
      <c r="M62" s="16">
        <v>1410.7</v>
      </c>
      <c r="N62" s="16">
        <v>13.44</v>
      </c>
      <c r="O62" s="24">
        <v>177.27</v>
      </c>
      <c r="P62" s="23">
        <v>10172</v>
      </c>
      <c r="Q62" s="16">
        <v>554.55999999999995</v>
      </c>
      <c r="R62" s="16">
        <v>18.34</v>
      </c>
      <c r="S6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60|CB #63|i5 3320M (Ivy Bridge)|noplan724||v0.6.0|37,38|18966|1410,7|13,44</v>
      </c>
      <c r="U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60|CB #63|i5 3320M (Ivy Bridge)|noplan724||v0.6.0|177,27|10172|554,56|18,34</v>
      </c>
    </row>
    <row r="63" spans="2:21" x14ac:dyDescent="0.3">
      <c r="B63" s="6">
        <v>61</v>
      </c>
      <c r="C63" s="7" t="s">
        <v>105</v>
      </c>
      <c r="D63" s="7" t="s">
        <v>112</v>
      </c>
      <c r="E63" s="7">
        <v>83</v>
      </c>
      <c r="F63" s="7" t="s">
        <v>126</v>
      </c>
      <c r="G63" s="7" t="s">
        <v>147</v>
      </c>
      <c r="H63" s="8" t="s">
        <v>151</v>
      </c>
      <c r="I63" s="8"/>
      <c r="J63" s="8" t="s">
        <v>40</v>
      </c>
      <c r="K63" s="16">
        <v>43.45</v>
      </c>
      <c r="L63" s="23">
        <v>19568</v>
      </c>
      <c r="M63" s="16">
        <v>1239.32</v>
      </c>
      <c r="N63" s="16">
        <v>14.98</v>
      </c>
      <c r="O63" s="24">
        <v>458.58</v>
      </c>
      <c r="P63" s="23">
        <v>5880</v>
      </c>
      <c r="Q63" s="16">
        <v>370.88</v>
      </c>
      <c r="R63" s="16">
        <v>15.85</v>
      </c>
      <c r="S6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61|CB #83|R5 3500U (Picasso)|andi_sco|Outlier?|v0.6.0|43,45|19568|1239,32|14,98</v>
      </c>
      <c r="U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61|CB #83|R5 3500U (Picasso)|andi_sco|Outlier?|v0.6.0|458,58|5880|370,88|15,85</v>
      </c>
    </row>
    <row r="64" spans="2:21" x14ac:dyDescent="0.3">
      <c r="B64" s="6">
        <v>62</v>
      </c>
      <c r="C64" s="7" t="s">
        <v>105</v>
      </c>
      <c r="D64" s="7" t="s">
        <v>112</v>
      </c>
      <c r="E64" s="7">
        <v>102</v>
      </c>
      <c r="F64" s="7" t="s">
        <v>149</v>
      </c>
      <c r="G64" s="7" t="s">
        <v>148</v>
      </c>
      <c r="H64" s="8"/>
      <c r="I64" s="8"/>
      <c r="J64" s="8"/>
      <c r="K64" s="16">
        <v>28.37</v>
      </c>
      <c r="L64" s="23">
        <v>30292</v>
      </c>
      <c r="M64" s="16">
        <v>1163.82</v>
      </c>
      <c r="N64" s="16">
        <v>26.03</v>
      </c>
      <c r="O64" s="24">
        <v>226.44</v>
      </c>
      <c r="P64" s="23">
        <v>17714</v>
      </c>
      <c r="Q64" s="16">
        <v>249.31</v>
      </c>
      <c r="R64" s="16">
        <v>71.05</v>
      </c>
      <c r="S6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62|CB #102|i7 2600 (Sandy Bridge)|raser0248||v0.6.0|28,37|30292|1163,82|26,03</v>
      </c>
      <c r="U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62|CB #102|i7 2600 (Sandy Bridge)|raser0248||v0.6.0|226,44|17714|249,31|71,05</v>
      </c>
    </row>
    <row r="65" spans="2:21" x14ac:dyDescent="0.3">
      <c r="B65" s="6">
        <v>63</v>
      </c>
      <c r="C65" s="7" t="s">
        <v>105</v>
      </c>
      <c r="D65" s="7" t="s">
        <v>112</v>
      </c>
      <c r="E65" s="7">
        <v>102</v>
      </c>
      <c r="F65" s="7" t="s">
        <v>150</v>
      </c>
      <c r="G65" s="7" t="s">
        <v>148</v>
      </c>
      <c r="H65" s="8"/>
      <c r="I65" s="8"/>
      <c r="J65" s="8"/>
      <c r="K65" s="16">
        <v>112.03</v>
      </c>
      <c r="L65" s="23">
        <v>6987</v>
      </c>
      <c r="M65" s="16">
        <v>1277.45</v>
      </c>
      <c r="N65" s="16">
        <v>5.47</v>
      </c>
      <c r="O65" s="24">
        <v>388.05</v>
      </c>
      <c r="P65" s="23">
        <v>4965</v>
      </c>
      <c r="Q65" s="16">
        <v>519.01</v>
      </c>
      <c r="R65" s="16">
        <v>9.57</v>
      </c>
      <c r="S6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63|CB #102|i3 6157U (Skylake)|raser0248||v0.6.0|112,03|6987|1277,45|5,47</v>
      </c>
      <c r="U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63|CB #102|i3 6157U (Skylake)|raser0248||v0.6.0|388,05|4965|519,01|9,57</v>
      </c>
    </row>
    <row r="66" spans="2:21" x14ac:dyDescent="0.3">
      <c r="B66" s="6">
        <v>64</v>
      </c>
      <c r="C66" s="7" t="s">
        <v>105</v>
      </c>
      <c r="D66" s="7" t="s">
        <v>112</v>
      </c>
      <c r="E66" s="7">
        <v>112</v>
      </c>
      <c r="F66" s="7" t="s">
        <v>48</v>
      </c>
      <c r="G66" s="7" t="s">
        <v>152</v>
      </c>
      <c r="H66" s="8" t="s">
        <v>153</v>
      </c>
      <c r="I66" s="8"/>
      <c r="J66" s="8" t="s">
        <v>40</v>
      </c>
      <c r="K66" s="16">
        <v>54.07</v>
      </c>
      <c r="L66" s="23">
        <v>29484.61</v>
      </c>
      <c r="M66" s="16">
        <v>627.24</v>
      </c>
      <c r="N66" s="16">
        <v>47.01</v>
      </c>
      <c r="O66" s="24">
        <v>1920.89</v>
      </c>
      <c r="P66" s="23">
        <v>7361.79</v>
      </c>
      <c r="Q66" s="16">
        <v>70.72</v>
      </c>
      <c r="R66" s="16">
        <v>104.1</v>
      </c>
      <c r="S6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64|CB #112|R7 3700X (Matisse)|Fabiano|PBO off?|v0.6.0|54,07|29484,61|627,24|47,01</v>
      </c>
      <c r="U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64|CB #112|R7 3700X (Matisse)|Fabiano|PBO off?|v0.6.0|1920,89|7361,79|70,72|104,1</v>
      </c>
    </row>
    <row r="67" spans="2:21" x14ac:dyDescent="0.3">
      <c r="B67" s="6">
        <v>65</v>
      </c>
      <c r="C67" s="7" t="s">
        <v>105</v>
      </c>
      <c r="D67" s="4" t="s">
        <v>107</v>
      </c>
      <c r="E67" s="7">
        <v>190</v>
      </c>
      <c r="F67" s="4" t="s">
        <v>50</v>
      </c>
      <c r="G67" s="7" t="s">
        <v>16</v>
      </c>
      <c r="H67" s="8" t="s">
        <v>22</v>
      </c>
      <c r="I67" s="12" t="s">
        <v>62</v>
      </c>
      <c r="J67" s="8" t="s">
        <v>40</v>
      </c>
      <c r="K67" s="16">
        <v>256</v>
      </c>
      <c r="L67" s="23">
        <v>5293</v>
      </c>
      <c r="M67" s="16">
        <v>737.97</v>
      </c>
      <c r="N67" s="16">
        <v>7.17</v>
      </c>
      <c r="O67" s="24">
        <v>4673.21</v>
      </c>
      <c r="P67" s="23">
        <v>2530</v>
      </c>
      <c r="Q67" s="16">
        <v>84.58</v>
      </c>
      <c r="R67" s="16">
        <v>29.91</v>
      </c>
      <c r="S6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65|3DC #190|R9 5900HS (Cezanne)|Monkey|Win: Energy Saving|v0.6.0|256|5293|737,97|7,17</v>
      </c>
      <c r="U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65|3DC #190|R9 5900HS (Cezanne)|Monkey|Win: Energy Saving|v0.6.0|4673,21|2530|84,58|29,91</v>
      </c>
    </row>
    <row r="68" spans="2:21" x14ac:dyDescent="0.3">
      <c r="B68" s="6">
        <v>66</v>
      </c>
      <c r="C68" s="7" t="s">
        <v>144</v>
      </c>
      <c r="D68" s="4" t="s">
        <v>107</v>
      </c>
      <c r="E68" s="7">
        <v>204</v>
      </c>
      <c r="F68" s="7" t="s">
        <v>91</v>
      </c>
      <c r="G68" s="7" t="s">
        <v>95</v>
      </c>
      <c r="H68" s="8"/>
      <c r="I68" s="8"/>
      <c r="J68" s="8"/>
      <c r="K68" s="16">
        <v>77.22</v>
      </c>
      <c r="L68" s="23">
        <v>24558</v>
      </c>
      <c r="M68" s="16">
        <v>527.33000000000004</v>
      </c>
      <c r="N68" s="16">
        <v>46.57</v>
      </c>
      <c r="O68" s="24">
        <v>2341.54</v>
      </c>
      <c r="P68" s="23">
        <v>6777</v>
      </c>
      <c r="Q68" s="16">
        <v>63.01</v>
      </c>
      <c r="R68" s="16">
        <v>107.56</v>
      </c>
      <c r="S6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66|3DC #204|R7 5800X (Vermeer)|patrock84||v0.7.0|77,22|24558|527,33|46,57</v>
      </c>
      <c r="U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66|3DC #204|R7 5800X (Vermeer)|patrock84||v0.7.0|2341,54|6777|63,01|107,56</v>
      </c>
    </row>
    <row r="69" spans="2:21" x14ac:dyDescent="0.3">
      <c r="B69" s="6">
        <v>67</v>
      </c>
      <c r="C69" s="7" t="s">
        <v>144</v>
      </c>
      <c r="D69" s="7" t="s">
        <v>112</v>
      </c>
      <c r="E69" s="7">
        <v>132</v>
      </c>
      <c r="F69" s="7" t="s">
        <v>126</v>
      </c>
      <c r="G69" s="7" t="s">
        <v>118</v>
      </c>
      <c r="H69" s="8" t="s">
        <v>168</v>
      </c>
      <c r="I69" s="8" t="s">
        <v>175</v>
      </c>
      <c r="J69" s="8" t="s">
        <v>40</v>
      </c>
      <c r="K69" s="16">
        <v>180.54</v>
      </c>
      <c r="L69" s="23">
        <v>5863</v>
      </c>
      <c r="M69" s="16">
        <v>944.68</v>
      </c>
      <c r="N69" s="16">
        <v>6.21</v>
      </c>
      <c r="O69" s="24">
        <v>1709.41</v>
      </c>
      <c r="P69" s="23">
        <v>2399</v>
      </c>
      <c r="Q69" s="16">
        <v>243.84</v>
      </c>
      <c r="R69" s="16">
        <v>9.84</v>
      </c>
      <c r="S6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67|CB #132|R5 3500U (Picasso)|Tenferenzu|ThinkPad E495 default|v0.7.0|180,54|5863|944,68|6,21</v>
      </c>
      <c r="U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67|CB #132|R5 3500U (Picasso)|Tenferenzu|ThinkPad E495 default|v0.7.0|1709,41|2399|243,84|9,84</v>
      </c>
    </row>
    <row r="70" spans="2:21" x14ac:dyDescent="0.3">
      <c r="B70" s="6">
        <v>68</v>
      </c>
      <c r="C70" s="7" t="s">
        <v>105</v>
      </c>
      <c r="D70" s="7" t="s">
        <v>112</v>
      </c>
      <c r="E70" s="7">
        <v>118</v>
      </c>
      <c r="F70" s="7" t="s">
        <v>172</v>
      </c>
      <c r="G70" s="7" t="s">
        <v>169</v>
      </c>
      <c r="H70" s="8" t="s">
        <v>171</v>
      </c>
      <c r="I70" s="8" t="s">
        <v>170</v>
      </c>
      <c r="J70" s="8"/>
      <c r="K70" s="16">
        <v>147.47999999999999</v>
      </c>
      <c r="L70" s="23">
        <v>12519</v>
      </c>
      <c r="M70" s="16">
        <v>541.62</v>
      </c>
      <c r="N70" s="16">
        <v>23.11</v>
      </c>
      <c r="O70" s="24">
        <v>2564.7600000000002</v>
      </c>
      <c r="P70" s="23">
        <v>3825</v>
      </c>
      <c r="Q70" s="16">
        <v>101.94</v>
      </c>
      <c r="R70" s="16">
        <v>37.520000000000003</v>
      </c>
      <c r="S7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68|CB #118|i9 11980HK (TigerLake-8C)|JeanLegi|or 11900H (Eng. Sample)|v0.6.0|147,48|12519|541,62|23,11</v>
      </c>
      <c r="U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68|CB #118|i9 11980HK (TigerLake-8C)|JeanLegi|or 11900H (Eng. Sample)|v0.6.0|2564,76|3825|101,94|37,52</v>
      </c>
    </row>
    <row r="71" spans="2:21" x14ac:dyDescent="0.3">
      <c r="B71" s="6">
        <v>69</v>
      </c>
      <c r="C71" s="7" t="s">
        <v>144</v>
      </c>
      <c r="D71" s="7" t="s">
        <v>112</v>
      </c>
      <c r="E71" s="7">
        <v>137</v>
      </c>
      <c r="F71" s="7" t="s">
        <v>126</v>
      </c>
      <c r="G71" s="7" t="s">
        <v>147</v>
      </c>
      <c r="H71" s="8"/>
      <c r="I71" s="8"/>
      <c r="J71" s="8" t="s">
        <v>40</v>
      </c>
      <c r="K71" s="16">
        <v>35.340000000000003</v>
      </c>
      <c r="L71" s="23">
        <v>20603</v>
      </c>
      <c r="M71" s="16">
        <v>1373.38</v>
      </c>
      <c r="N71" s="16">
        <v>15</v>
      </c>
      <c r="O71" s="24">
        <v>443.88</v>
      </c>
      <c r="P71" s="23">
        <v>6048</v>
      </c>
      <c r="Q71" s="16">
        <v>372.52</v>
      </c>
      <c r="R71" s="16">
        <v>16.23</v>
      </c>
      <c r="S7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69|CB #137|R5 3500U (Picasso)|andi_sco||v0.7.0|35,34|20603|1373,38|15</v>
      </c>
      <c r="U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69|CB #137|R5 3500U (Picasso)|andi_sco||v0.7.0|443,88|6048|372,52|16,23</v>
      </c>
    </row>
    <row r="72" spans="2:21" x14ac:dyDescent="0.3">
      <c r="B72" s="6">
        <v>70</v>
      </c>
      <c r="C72" s="7" t="s">
        <v>144</v>
      </c>
      <c r="D72" s="7" t="s">
        <v>112</v>
      </c>
      <c r="E72" s="7">
        <v>140</v>
      </c>
      <c r="F72" s="7" t="s">
        <v>126</v>
      </c>
      <c r="G72" s="7" t="s">
        <v>113</v>
      </c>
      <c r="H72" s="8" t="s">
        <v>173</v>
      </c>
      <c r="I72" s="8"/>
      <c r="J72" s="8" t="s">
        <v>40</v>
      </c>
      <c r="K72" s="16">
        <v>144.37</v>
      </c>
      <c r="L72" s="23">
        <v>6717</v>
      </c>
      <c r="M72" s="16">
        <v>1031.19</v>
      </c>
      <c r="N72" s="16">
        <v>6.51</v>
      </c>
      <c r="O72" s="24">
        <v>1517.62</v>
      </c>
      <c r="P72" s="23">
        <v>2129</v>
      </c>
      <c r="Q72" s="16">
        <v>309.45999999999998</v>
      </c>
      <c r="R72" s="16">
        <v>6.88</v>
      </c>
      <c r="S7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70|CB #140|R5 3500U (Picasso)|Asghan|ThinkPad E495 cool and quiet|v0.7.0|144,37|6717|1031,19|6,51</v>
      </c>
      <c r="U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70|CB #140|R5 3500U (Picasso)|Asghan|ThinkPad E495 cool and quiet|v0.7.0|1517,62|2129|309,46|6,88</v>
      </c>
    </row>
    <row r="73" spans="2:21" x14ac:dyDescent="0.3">
      <c r="B73" s="6">
        <v>71</v>
      </c>
      <c r="C73" s="7" t="s">
        <v>144</v>
      </c>
      <c r="D73" s="7" t="s">
        <v>112</v>
      </c>
      <c r="E73" s="7">
        <v>143</v>
      </c>
      <c r="F73" s="7" t="s">
        <v>130</v>
      </c>
      <c r="G73" s="7" t="s">
        <v>127</v>
      </c>
      <c r="H73" s="8"/>
      <c r="I73" s="12"/>
      <c r="J73" s="8"/>
      <c r="K73" s="16">
        <v>111.07</v>
      </c>
      <c r="L73" s="23">
        <v>13062.5</v>
      </c>
      <c r="M73" s="16">
        <v>689.24</v>
      </c>
      <c r="N73" s="16">
        <v>18.95</v>
      </c>
      <c r="O73" s="24">
        <v>1535</v>
      </c>
      <c r="P73" s="23">
        <f>27143.22/5</f>
        <v>5428.6440000000002</v>
      </c>
      <c r="Q73" s="16">
        <v>120</v>
      </c>
      <c r="R73" s="16">
        <v>45.24</v>
      </c>
      <c r="S7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71|CB #143|i7 9750H (Coffee Lake)|Blende Up||v0.7.0|111,07|13062,5|689,24|18,95</v>
      </c>
      <c r="U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71|CB #143|i7 9750H (Coffee Lake)|Blende Up||v0.7.0|1535|5428,644|120|45,24</v>
      </c>
    </row>
    <row r="74" spans="2:21" x14ac:dyDescent="0.3">
      <c r="B74" s="6">
        <v>72</v>
      </c>
      <c r="C74" s="7" t="s">
        <v>144</v>
      </c>
      <c r="D74" s="7" t="s">
        <v>112</v>
      </c>
      <c r="E74" s="7">
        <v>149</v>
      </c>
      <c r="F74" s="7" t="s">
        <v>176</v>
      </c>
      <c r="G74" s="7" t="s">
        <v>177</v>
      </c>
      <c r="H74" s="8"/>
      <c r="I74" s="8"/>
      <c r="J74" s="8"/>
      <c r="K74" s="16">
        <v>50.22</v>
      </c>
      <c r="L74" s="23">
        <v>25952</v>
      </c>
      <c r="M74" s="16">
        <v>767.28</v>
      </c>
      <c r="N74" s="16">
        <v>33.82</v>
      </c>
      <c r="O74" s="24">
        <v>1502.87</v>
      </c>
      <c r="P74" s="23">
        <v>7620</v>
      </c>
      <c r="Q74" s="16">
        <v>87.32</v>
      </c>
      <c r="R74" s="16">
        <v>87.26</v>
      </c>
      <c r="S7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72|CB #149|R7 2700X (Pinnacle Ridge)|Tanzmusikus||v0.7.0|50,22|25952|767,28|33,82</v>
      </c>
      <c r="U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72|CB #149|R7 2700X (Pinnacle Ridge)|Tanzmusikus||v0.7.0|1502,87|7620|87,32|87,26</v>
      </c>
    </row>
    <row r="75" spans="2:21" x14ac:dyDescent="0.3">
      <c r="B75" s="6">
        <v>73</v>
      </c>
      <c r="C75" s="7" t="s">
        <v>144</v>
      </c>
      <c r="D75" s="7" t="s">
        <v>112</v>
      </c>
      <c r="E75" s="7">
        <v>152</v>
      </c>
      <c r="F75" s="7" t="s">
        <v>126</v>
      </c>
      <c r="G75" s="7" t="s">
        <v>177</v>
      </c>
      <c r="H75" s="8" t="s">
        <v>178</v>
      </c>
      <c r="I75" s="8"/>
      <c r="J75" s="8"/>
      <c r="K75" s="16">
        <v>78.09</v>
      </c>
      <c r="L75" s="23">
        <v>13745</v>
      </c>
      <c r="M75" s="16">
        <v>931.73</v>
      </c>
      <c r="N75" s="16">
        <v>14.75</v>
      </c>
      <c r="O75" s="24">
        <v>590.89</v>
      </c>
      <c r="P75" s="23">
        <v>5238</v>
      </c>
      <c r="Q75" s="16">
        <v>323.11</v>
      </c>
      <c r="R75" s="16">
        <v>16.21</v>
      </c>
      <c r="S7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73|CB #152|R5 3500U (Picasso)|Tanzmusikus|Win = Balanced|v0.7.0|78,09|13745|931,73|14,75</v>
      </c>
      <c r="U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73|CB #152|R5 3500U (Picasso)|Tanzmusikus|Win = Balanced|v0.7.0|590,89|5238|323,11|16,21</v>
      </c>
    </row>
    <row r="76" spans="2:21" x14ac:dyDescent="0.3">
      <c r="B76" s="6">
        <v>74</v>
      </c>
      <c r="C76" s="7" t="s">
        <v>144</v>
      </c>
      <c r="D76" s="4" t="s">
        <v>107</v>
      </c>
      <c r="E76" s="7">
        <v>205</v>
      </c>
      <c r="F76" s="7" t="s">
        <v>81</v>
      </c>
      <c r="G76" s="7" t="s">
        <v>11</v>
      </c>
      <c r="H76" s="8"/>
      <c r="I76" s="8"/>
      <c r="J76" s="8"/>
      <c r="K76" s="16">
        <v>190</v>
      </c>
      <c r="L76" s="23">
        <v>7302.14</v>
      </c>
      <c r="M76" s="16">
        <v>720.78</v>
      </c>
      <c r="N76" s="16">
        <v>10.130000000000001</v>
      </c>
      <c r="O76" s="24">
        <v>2061.89</v>
      </c>
      <c r="P76" s="23">
        <f>10894.91/4</f>
        <v>2723.7275</v>
      </c>
      <c r="Q76" s="16">
        <f>712.25/4</f>
        <v>178.0625</v>
      </c>
      <c r="R76" s="16">
        <v>15.3</v>
      </c>
      <c r="S7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74|3DC #205|R5 4500U (Renoir)|Poekel||v0.7.0|190|7302,14|720,78|10,13</v>
      </c>
      <c r="U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74|3DC #205|R5 4500U (Renoir)|Poekel||v0.7.0|2061,89|2723,7275|178,0625|15,3</v>
      </c>
    </row>
    <row r="77" spans="2:21" x14ac:dyDescent="0.3">
      <c r="B77" s="6">
        <v>75</v>
      </c>
      <c r="C77" s="7" t="s">
        <v>144</v>
      </c>
      <c r="D77" s="7" t="s">
        <v>107</v>
      </c>
      <c r="E77" s="7">
        <v>212</v>
      </c>
      <c r="F77" s="7" t="s">
        <v>183</v>
      </c>
      <c r="G77" s="7" t="s">
        <v>184</v>
      </c>
      <c r="H77" s="8"/>
      <c r="I77" s="8"/>
      <c r="J77" s="8"/>
      <c r="K77" s="16">
        <v>126.49</v>
      </c>
      <c r="L77" s="23">
        <v>7799</v>
      </c>
      <c r="M77" s="16">
        <v>1013.61</v>
      </c>
      <c r="N77" s="16">
        <v>7.69</v>
      </c>
      <c r="O77" s="24">
        <v>1216.69</v>
      </c>
      <c r="P77" s="23">
        <v>2588</v>
      </c>
      <c r="Q77" s="16">
        <v>317.62</v>
      </c>
      <c r="R77" s="16">
        <v>8.15</v>
      </c>
      <c r="S7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75|3DC #212|R5 2500U (Raven Ridge)|Tiberius||v0.7.0|126,49|7799|1013,61|7,69</v>
      </c>
      <c r="U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75|3DC #212|R5 2500U (Raven Ridge)|Tiberius||v0.7.0|1216,69|2588|317,62|8,15</v>
      </c>
    </row>
    <row r="78" spans="2:21" x14ac:dyDescent="0.3">
      <c r="B78" s="6">
        <v>76</v>
      </c>
      <c r="C78" s="7" t="s">
        <v>144</v>
      </c>
      <c r="D78" s="7" t="s">
        <v>112</v>
      </c>
      <c r="E78" s="7">
        <v>173</v>
      </c>
      <c r="F78" s="7" t="s">
        <v>117</v>
      </c>
      <c r="G78" s="7" t="s">
        <v>185</v>
      </c>
      <c r="H78" s="8"/>
      <c r="I78" s="8"/>
      <c r="J78" s="8"/>
      <c r="K78" s="16">
        <v>94.92</v>
      </c>
      <c r="L78" s="23">
        <v>20057.62</v>
      </c>
      <c r="M78" s="16">
        <v>525.22</v>
      </c>
      <c r="N78" s="16">
        <v>38.19</v>
      </c>
      <c r="O78" s="24">
        <v>2098.9899999999998</v>
      </c>
      <c r="P78" s="23">
        <f>46962.81/8</f>
        <v>5870.3512499999997</v>
      </c>
      <c r="Q78" s="16">
        <f>649.26/8</f>
        <v>81.157499999999999</v>
      </c>
      <c r="R78" s="16">
        <v>72.33</v>
      </c>
      <c r="S7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76|CB #173|R5 5600X (Vermeer)|Freiheraus||v0.7.0|94,92|20057,62|525,22|38,19</v>
      </c>
      <c r="U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76|CB #173|R5 5600X (Vermeer)|Freiheraus||v0.7.0|2098,99|5870,35125|81,1575|72,33</v>
      </c>
    </row>
    <row r="79" spans="2:21" x14ac:dyDescent="0.3">
      <c r="B79" s="6">
        <v>77</v>
      </c>
      <c r="C79" s="7" t="s">
        <v>144</v>
      </c>
      <c r="D79" s="7" t="s">
        <v>107</v>
      </c>
      <c r="E79" s="7">
        <v>234</v>
      </c>
      <c r="F79" s="7" t="s">
        <v>103</v>
      </c>
      <c r="G79" s="7" t="s">
        <v>190</v>
      </c>
      <c r="H79" s="8"/>
      <c r="I79" s="8"/>
      <c r="J79" s="8"/>
      <c r="K79" s="16">
        <v>210.66</v>
      </c>
      <c r="L79" s="23">
        <v>8085</v>
      </c>
      <c r="M79" s="16">
        <v>587.17999999999995</v>
      </c>
      <c r="N79" s="16">
        <v>13.77</v>
      </c>
      <c r="O79" s="24">
        <v>3492.77</v>
      </c>
      <c r="P79" s="23">
        <v>3775</v>
      </c>
      <c r="Q79" s="16">
        <v>75.84</v>
      </c>
      <c r="R79" s="16">
        <v>49.77</v>
      </c>
      <c r="S7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7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77|3DC #234|R7 5800H (Cezanne)|Fondness||v0.7.0|210,66|8085|587,18|13,77</v>
      </c>
      <c r="U7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77|3DC #234|R7 5800H (Cezanne)|Fondness||v0.7.0|3492,77|3775|75,84|49,77</v>
      </c>
    </row>
    <row r="80" spans="2:21" x14ac:dyDescent="0.3">
      <c r="B80" s="6">
        <v>78</v>
      </c>
      <c r="C80" s="7" t="s">
        <v>144</v>
      </c>
      <c r="D80" s="7" t="s">
        <v>107</v>
      </c>
      <c r="E80" s="7">
        <v>241</v>
      </c>
      <c r="F80" s="7" t="s">
        <v>117</v>
      </c>
      <c r="G80" s="7" t="s">
        <v>191</v>
      </c>
      <c r="H80" s="8"/>
      <c r="I80" s="8"/>
      <c r="J80" s="8" t="s">
        <v>40</v>
      </c>
      <c r="K80" s="16">
        <v>78.38</v>
      </c>
      <c r="L80" s="23">
        <v>23969.25</v>
      </c>
      <c r="M80" s="16">
        <v>532.30999999999995</v>
      </c>
      <c r="N80" s="16">
        <v>45.03</v>
      </c>
      <c r="O80" s="24">
        <v>2001.77</v>
      </c>
      <c r="P80" s="23">
        <v>6042</v>
      </c>
      <c r="Q80" s="16">
        <v>82.7</v>
      </c>
      <c r="R80" s="16">
        <v>73.08</v>
      </c>
      <c r="S8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78|3DC #241|R5 5600X (Vermeer)|Scoty||v0.7.0|78,38|23969,25|532,31|45,03</v>
      </c>
      <c r="U8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78|3DC #241|R5 5600X (Vermeer)|Scoty||v0.7.0|2001,77|6042|82,7|73,08</v>
      </c>
    </row>
    <row r="81" spans="2:21" x14ac:dyDescent="0.3">
      <c r="B81" s="6">
        <v>79</v>
      </c>
      <c r="C81" s="7" t="s">
        <v>192</v>
      </c>
      <c r="D81" s="7" t="s">
        <v>107</v>
      </c>
      <c r="E81" s="7">
        <v>242</v>
      </c>
      <c r="F81" s="7" t="s">
        <v>193</v>
      </c>
      <c r="G81" s="7" t="s">
        <v>194</v>
      </c>
      <c r="H81" s="8"/>
      <c r="I81" s="8"/>
      <c r="J81" s="8"/>
      <c r="K81" s="16">
        <v>95.02</v>
      </c>
      <c r="L81" s="23">
        <v>8577.2000000000007</v>
      </c>
      <c r="M81" s="16">
        <v>1227</v>
      </c>
      <c r="N81" s="16">
        <v>6.99</v>
      </c>
      <c r="O81" s="24">
        <v>512.39</v>
      </c>
      <c r="P81" s="23">
        <f>7406.61/2</f>
        <v>3703.3049999999998</v>
      </c>
      <c r="Q81" s="16">
        <f>1054/2</f>
        <v>527</v>
      </c>
      <c r="R81" s="16">
        <v>7.03</v>
      </c>
      <c r="S8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79|3DC #242|P Silver N6000 (JasperLake)|Tralalak||v0.7.2|95,02|8577,2|1227|6,99</v>
      </c>
      <c r="U8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79|3DC #242|P Silver N6000 (JasperLake)|Tralalak||v0.7.2|512,39|3703,305|527|7,03</v>
      </c>
    </row>
    <row r="82" spans="2:21" x14ac:dyDescent="0.3">
      <c r="B82" s="6">
        <v>80</v>
      </c>
      <c r="C82" s="7" t="s">
        <v>192</v>
      </c>
      <c r="D82" s="7" t="s">
        <v>107</v>
      </c>
      <c r="E82" s="7">
        <v>244</v>
      </c>
      <c r="F82" s="4" t="s">
        <v>196</v>
      </c>
      <c r="G82" s="25" t="s">
        <v>195</v>
      </c>
      <c r="H82" s="8"/>
      <c r="I82" s="8"/>
      <c r="J82" s="8"/>
      <c r="K82" s="16">
        <v>65.849999999999994</v>
      </c>
      <c r="L82" s="23">
        <v>9505</v>
      </c>
      <c r="M82" s="16">
        <v>1597.64</v>
      </c>
      <c r="N82" s="16">
        <v>5.95</v>
      </c>
      <c r="O82" s="24">
        <v>287.18</v>
      </c>
      <c r="P82" s="23">
        <v>4550</v>
      </c>
      <c r="Q82" s="16">
        <v>765.23</v>
      </c>
      <c r="R82" s="16">
        <v>5.95</v>
      </c>
      <c r="S8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80|3DC #244|Celeron N5100 (JasperLake)|y33H@||v0.7.2|65,85|9505|1597,64|5,95</v>
      </c>
      <c r="U8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80|3DC #244|Celeron N5100 (JasperLake)|y33H@||v0.7.2|287,18|4550|765,23|5,95</v>
      </c>
    </row>
    <row r="83" spans="2:21" x14ac:dyDescent="0.3">
      <c r="B83" s="6">
        <v>81</v>
      </c>
      <c r="C83" s="7" t="s">
        <v>144</v>
      </c>
      <c r="D83" s="7" t="s">
        <v>112</v>
      </c>
      <c r="E83" s="7">
        <v>178</v>
      </c>
      <c r="F83" s="7" t="s">
        <v>197</v>
      </c>
      <c r="G83" s="7" t="s">
        <v>198</v>
      </c>
      <c r="H83" s="8"/>
      <c r="I83" s="8"/>
      <c r="J83" s="8"/>
      <c r="K83" s="16">
        <v>188.44</v>
      </c>
      <c r="L83" s="23">
        <v>6349.88</v>
      </c>
      <c r="M83" s="16">
        <v>835.72</v>
      </c>
      <c r="N83" s="16">
        <v>7.6</v>
      </c>
      <c r="O83" s="24">
        <v>1513.55</v>
      </c>
      <c r="P83" s="23">
        <f>16300.78/4</f>
        <v>4075.1950000000002</v>
      </c>
      <c r="Q83" s="16">
        <f>648.51/4</f>
        <v>162.1275</v>
      </c>
      <c r="R83" s="16">
        <v>25.14</v>
      </c>
      <c r="S8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81|CB #178|R3 4300G (Renoir)|Lord Maiki||v0.7.0|188,44|6349,88|835,72|7,6</v>
      </c>
      <c r="U8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81|CB #178|R3 4300G (Renoir)|Lord Maiki||v0.7.0|1513,55|4075,195|162,1275|25,14</v>
      </c>
    </row>
    <row r="84" spans="2:21" x14ac:dyDescent="0.3">
      <c r="B84" s="6">
        <v>82</v>
      </c>
      <c r="C84" s="7" t="s">
        <v>144</v>
      </c>
      <c r="D84" s="7" t="s">
        <v>112</v>
      </c>
      <c r="E84" s="7">
        <v>181</v>
      </c>
      <c r="F84" s="7" t="s">
        <v>59</v>
      </c>
      <c r="G84" s="7" t="s">
        <v>199</v>
      </c>
      <c r="H84" s="8"/>
      <c r="I84" s="8"/>
      <c r="J84" s="8"/>
      <c r="K84" s="16">
        <v>155.84</v>
      </c>
      <c r="L84" s="23">
        <v>11590</v>
      </c>
      <c r="M84" s="16">
        <v>553.66999999999996</v>
      </c>
      <c r="N84" s="16">
        <v>20.93</v>
      </c>
      <c r="O84" s="24">
        <v>1136.33</v>
      </c>
      <c r="P84" s="23">
        <v>5208</v>
      </c>
      <c r="Q84" s="16">
        <v>168.99</v>
      </c>
      <c r="R84" s="16">
        <v>30.82</v>
      </c>
      <c r="S8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82|CB #181|i7 1165G7 (TigerLake)|mkl1||v0.7.0|155,84|11590|553,67|20,93</v>
      </c>
      <c r="U8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82|CB #181|i7 1165G7 (TigerLake)|mkl1||v0.7.0|1136,33|5208|168,99|30,82</v>
      </c>
    </row>
    <row r="85" spans="2:21" x14ac:dyDescent="0.3">
      <c r="B85" s="6">
        <v>83</v>
      </c>
      <c r="C85" s="7" t="s">
        <v>192</v>
      </c>
      <c r="D85" s="7" t="s">
        <v>112</v>
      </c>
      <c r="E85" s="7">
        <v>184</v>
      </c>
      <c r="F85" s="7" t="s">
        <v>205</v>
      </c>
      <c r="G85" s="7" t="s">
        <v>185</v>
      </c>
      <c r="H85" s="8"/>
      <c r="I85" s="8"/>
      <c r="J85" s="8"/>
      <c r="K85" s="16">
        <v>83.47</v>
      </c>
      <c r="L85" s="23">
        <v>20987</v>
      </c>
      <c r="M85" s="16">
        <v>570.83000000000004</v>
      </c>
      <c r="N85" s="16">
        <v>36.770000000000003</v>
      </c>
      <c r="O85" s="24">
        <v>1480.21</v>
      </c>
      <c r="P85" s="23">
        <v>6750</v>
      </c>
      <c r="Q85" s="16">
        <v>100.09</v>
      </c>
      <c r="R85" s="16">
        <v>67.44</v>
      </c>
      <c r="S8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83|CB #184|i5 11500 (Rocket Lake)|Freiheraus||v0.7.2|83,47|20987|570,83|36,77</v>
      </c>
      <c r="U8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83|CB #184|i5 11500 (Rocket Lake)|Freiheraus||v0.7.2|1480,21|6750|100,09|67,44</v>
      </c>
    </row>
    <row r="86" spans="2:21" x14ac:dyDescent="0.3">
      <c r="B86" s="6">
        <v>84</v>
      </c>
      <c r="C86" s="7" t="s">
        <v>192</v>
      </c>
      <c r="D86" s="7" t="s">
        <v>107</v>
      </c>
      <c r="E86" s="7">
        <v>257</v>
      </c>
      <c r="F86" s="7" t="s">
        <v>208</v>
      </c>
      <c r="G86" s="7" t="s">
        <v>209</v>
      </c>
      <c r="H86" s="8"/>
      <c r="I86" s="8"/>
      <c r="J86" s="8"/>
      <c r="K86" s="16">
        <v>83.97</v>
      </c>
      <c r="L86" s="23">
        <v>23458.63</v>
      </c>
      <c r="M86" s="16">
        <v>507.64</v>
      </c>
      <c r="N86" s="16">
        <v>46.21</v>
      </c>
      <c r="O86" s="24">
        <v>1887.59</v>
      </c>
      <c r="P86" s="23">
        <f>82414.33/10</f>
        <v>8241.4330000000009</v>
      </c>
      <c r="Q86" s="16">
        <f>642.82/10</f>
        <v>64.282000000000011</v>
      </c>
      <c r="R86" s="16">
        <v>128.21</v>
      </c>
      <c r="S8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84|3DC #257|i7 11700K (Rocket Lake)|Triskaine||v0.7.2|83,97|23458,63|507,64|46,21</v>
      </c>
      <c r="U8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84|3DC #257|i7 11700K (Rocket Lake)|Triskaine||v0.7.2|1887,59|8241,433|64,282|128,21</v>
      </c>
    </row>
    <row r="87" spans="2:21" x14ac:dyDescent="0.3">
      <c r="B87" s="6">
        <v>85</v>
      </c>
      <c r="C87" s="7" t="s">
        <v>192</v>
      </c>
      <c r="D87" s="7" t="s">
        <v>112</v>
      </c>
      <c r="E87" s="7">
        <v>186</v>
      </c>
      <c r="F87" s="7" t="s">
        <v>210</v>
      </c>
      <c r="G87" s="7" t="s">
        <v>211</v>
      </c>
      <c r="H87" s="12" t="s">
        <v>213</v>
      </c>
      <c r="I87" s="12" t="s">
        <v>212</v>
      </c>
      <c r="J87" s="8"/>
      <c r="K87" s="16">
        <v>106.64</v>
      </c>
      <c r="L87" s="23">
        <v>16480.22</v>
      </c>
      <c r="M87" s="16">
        <v>568.99</v>
      </c>
      <c r="N87" s="16">
        <v>28.96</v>
      </c>
      <c r="O87" s="24">
        <v>1485.51</v>
      </c>
      <c r="P87" s="23">
        <f>63850/8</f>
        <v>7981.25</v>
      </c>
      <c r="Q87" s="16">
        <f>674.74/8</f>
        <v>84.342500000000001</v>
      </c>
      <c r="R87" s="16">
        <v>94.63</v>
      </c>
      <c r="S8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85|CB #186|i5 11400F (Rocket Lake)|zymotic|-95mV offset|v0.7.2|106,64|16480,22|568,99|28,96</v>
      </c>
      <c r="U8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85|CB #186|i5 11400F (Rocket Lake)|zymotic|-95mV offset|v0.7.2|1485,51|7981,25|84,3425|94,63</v>
      </c>
    </row>
    <row r="88" spans="2:21" x14ac:dyDescent="0.3">
      <c r="B88" s="6">
        <v>86</v>
      </c>
      <c r="C88" s="7" t="s">
        <v>192</v>
      </c>
      <c r="D88" s="7" t="s">
        <v>107</v>
      </c>
      <c r="E88" s="7">
        <v>261</v>
      </c>
      <c r="F88" s="7" t="s">
        <v>117</v>
      </c>
      <c r="G88" s="7" t="s">
        <v>217</v>
      </c>
      <c r="H88" s="8"/>
      <c r="I88" s="8"/>
      <c r="J88" s="8" t="s">
        <v>40</v>
      </c>
      <c r="K88" s="16">
        <v>75.87</v>
      </c>
      <c r="L88" s="23">
        <v>24717.13</v>
      </c>
      <c r="M88" s="16">
        <v>533.22</v>
      </c>
      <c r="N88" s="16">
        <v>46.35</v>
      </c>
      <c r="O88" s="24">
        <v>1924.72</v>
      </c>
      <c r="P88" s="23">
        <v>6166.54</v>
      </c>
      <c r="Q88" s="16">
        <v>84.25</v>
      </c>
      <c r="R88" s="16">
        <v>73.19</v>
      </c>
      <c r="S8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86|3DC #261|R5 5600X (Vermeer)|Holgi||v0.7.2|75,87|24717,13|533,22|46,35</v>
      </c>
      <c r="U8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86|3DC #261|R5 5600X (Vermeer)|Holgi||v0.7.2|1924,72|6166,54|84,25|73,19</v>
      </c>
    </row>
    <row r="89" spans="2:21" x14ac:dyDescent="0.3">
      <c r="B89" s="6">
        <v>87</v>
      </c>
      <c r="C89" s="7" t="s">
        <v>192</v>
      </c>
      <c r="D89" s="7" t="s">
        <v>107</v>
      </c>
      <c r="E89" s="7">
        <v>279</v>
      </c>
      <c r="F89" s="7" t="s">
        <v>218</v>
      </c>
      <c r="G89" s="7" t="s">
        <v>24</v>
      </c>
      <c r="H89" s="8"/>
      <c r="I89" s="8"/>
      <c r="J89" s="8"/>
      <c r="K89" s="16">
        <v>26.63</v>
      </c>
      <c r="L89" s="23">
        <v>48597</v>
      </c>
      <c r="M89" s="16">
        <v>772.61</v>
      </c>
      <c r="N89" s="16">
        <v>62.9</v>
      </c>
      <c r="O89" s="24">
        <v>771.77</v>
      </c>
      <c r="P89" s="23">
        <v>14692.8</v>
      </c>
      <c r="Q89" s="16">
        <v>88.2</v>
      </c>
      <c r="R89" s="16">
        <v>166.6</v>
      </c>
      <c r="S8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8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87|3DC #279|TR 1900X (Whitehaven)|BlackArchon||v0.7.2|26,63|48597|772,61|62,9</v>
      </c>
      <c r="U8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87|3DC #279|TR 1900X (Whitehaven)|BlackArchon||v0.7.2|771,77|14692,8|88,2|166,6</v>
      </c>
    </row>
    <row r="90" spans="2:21" x14ac:dyDescent="0.3">
      <c r="B90" s="6">
        <v>88</v>
      </c>
      <c r="C90" s="7" t="s">
        <v>192</v>
      </c>
      <c r="D90" s="7" t="s">
        <v>112</v>
      </c>
      <c r="E90" s="7">
        <v>214</v>
      </c>
      <c r="F90" s="4" t="s">
        <v>53</v>
      </c>
      <c r="G90" s="7" t="s">
        <v>219</v>
      </c>
      <c r="H90" s="8"/>
      <c r="I90" s="8"/>
      <c r="J90" s="8" t="s">
        <v>40</v>
      </c>
      <c r="K90" s="16">
        <v>89.89</v>
      </c>
      <c r="L90" s="23">
        <v>23660.84</v>
      </c>
      <c r="M90" s="16">
        <v>470.17</v>
      </c>
      <c r="N90" s="16">
        <v>50.32</v>
      </c>
      <c r="O90" s="24">
        <v>5170.32</v>
      </c>
      <c r="P90" s="23">
        <f>77506.9/16</f>
        <v>4844.1812499999996</v>
      </c>
      <c r="Q90" s="16">
        <f>638.83/16</f>
        <v>39.926875000000003</v>
      </c>
      <c r="R90" s="16">
        <v>121.33</v>
      </c>
      <c r="S9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88|CB #214|R9 5900X (Vermeer)|Verangry||v0.7.2|89,89|23660,84|470,17|50,32</v>
      </c>
      <c r="U9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88|CB #214|R9 5900X (Vermeer)|Verangry||v0.7.2|5170,32|4844,18125|39,926875|121,33</v>
      </c>
    </row>
  </sheetData>
  <mergeCells count="1">
    <mergeCell ref="B1:C1"/>
  </mergeCells>
  <hyperlinks>
    <hyperlink ref="G28" r:id="rId1" display="https://www.forum-3dcenter.org/vbulletin/member.php?u=9072" xr:uid="{88633189-35CB-42F8-9FD4-567025EE54D9}"/>
    <hyperlink ref="G29" r:id="rId2" display="https://www.forum-3dcenter.org/vbulletin/member.php?u=9072" xr:uid="{5DE3216B-5AF9-4587-BCFF-0DB645E87253}"/>
    <hyperlink ref="G82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51"/>
  <sheetViews>
    <sheetView workbookViewId="0">
      <selection activeCell="M11" sqref="M11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13" t="s">
        <v>131</v>
      </c>
      <c r="C4" s="3">
        <v>16.690000000000001</v>
      </c>
    </row>
    <row r="5" spans="2:3" ht="27" customHeight="1" x14ac:dyDescent="0.3">
      <c r="B5" s="13" t="s">
        <v>77</v>
      </c>
      <c r="C5" s="3">
        <v>17.45</v>
      </c>
    </row>
    <row r="6" spans="2:3" ht="27" customHeight="1" x14ac:dyDescent="0.3">
      <c r="B6" s="13" t="s">
        <v>132</v>
      </c>
      <c r="C6" s="3">
        <v>26.38</v>
      </c>
    </row>
    <row r="7" spans="2:3" ht="27" customHeight="1" x14ac:dyDescent="0.3">
      <c r="B7" s="13" t="s">
        <v>220</v>
      </c>
      <c r="C7" s="3">
        <v>26.63</v>
      </c>
    </row>
    <row r="8" spans="2:3" ht="27" customHeight="1" x14ac:dyDescent="0.3">
      <c r="B8" s="13" t="s">
        <v>154</v>
      </c>
      <c r="C8" s="3">
        <v>28.37</v>
      </c>
    </row>
    <row r="9" spans="2:3" ht="27" customHeight="1" x14ac:dyDescent="0.3">
      <c r="B9" s="13" t="s">
        <v>65</v>
      </c>
      <c r="C9" s="3">
        <v>31.1</v>
      </c>
    </row>
    <row r="10" spans="2:3" ht="27" customHeight="1" x14ac:dyDescent="0.3">
      <c r="B10" s="13" t="s">
        <v>155</v>
      </c>
      <c r="C10" s="3">
        <v>35.72</v>
      </c>
    </row>
    <row r="11" spans="2:3" ht="27" customHeight="1" x14ac:dyDescent="0.3">
      <c r="B11" s="13" t="s">
        <v>156</v>
      </c>
      <c r="C11" s="3">
        <v>37.380000000000003</v>
      </c>
    </row>
    <row r="12" spans="2:3" ht="27" customHeight="1" x14ac:dyDescent="0.3">
      <c r="B12" s="13" t="s">
        <v>157</v>
      </c>
      <c r="C12" s="3">
        <v>40.92</v>
      </c>
    </row>
    <row r="13" spans="2:3" ht="27" customHeight="1" x14ac:dyDescent="0.3">
      <c r="B13" s="13" t="s">
        <v>143</v>
      </c>
      <c r="C13" s="3">
        <v>41.74</v>
      </c>
    </row>
    <row r="14" spans="2:3" ht="27" customHeight="1" x14ac:dyDescent="0.3">
      <c r="B14" s="13" t="s">
        <v>66</v>
      </c>
      <c r="C14" s="3">
        <v>45.76</v>
      </c>
    </row>
    <row r="15" spans="2:3" ht="27" customHeight="1" x14ac:dyDescent="0.3">
      <c r="B15" s="13" t="s">
        <v>179</v>
      </c>
      <c r="C15" s="3">
        <v>50.22</v>
      </c>
    </row>
    <row r="16" spans="2:3" ht="27" customHeight="1" x14ac:dyDescent="0.3">
      <c r="B16" s="13" t="s">
        <v>133</v>
      </c>
      <c r="C16" s="3">
        <v>54.74</v>
      </c>
    </row>
    <row r="17" spans="2:3" ht="27" customHeight="1" x14ac:dyDescent="0.3">
      <c r="B17" s="13" t="s">
        <v>134</v>
      </c>
      <c r="C17" s="3">
        <v>55.06</v>
      </c>
    </row>
    <row r="18" spans="2:3" ht="27" customHeight="1" x14ac:dyDescent="0.3">
      <c r="B18" s="13" t="s">
        <v>135</v>
      </c>
      <c r="C18" s="3">
        <v>58.25</v>
      </c>
    </row>
    <row r="19" spans="2:3" ht="27" customHeight="1" x14ac:dyDescent="0.3">
      <c r="B19" s="13" t="s">
        <v>158</v>
      </c>
      <c r="C19" s="3">
        <v>58.95</v>
      </c>
    </row>
    <row r="20" spans="2:3" ht="27" customHeight="1" x14ac:dyDescent="0.3">
      <c r="B20" s="13" t="s">
        <v>136</v>
      </c>
      <c r="C20" s="3">
        <v>61.55</v>
      </c>
    </row>
    <row r="21" spans="2:3" ht="27" customHeight="1" x14ac:dyDescent="0.3">
      <c r="B21" s="13" t="s">
        <v>200</v>
      </c>
      <c r="C21" s="3">
        <v>65.849999999999994</v>
      </c>
    </row>
    <row r="22" spans="2:3" ht="27" customHeight="1" x14ac:dyDescent="0.3">
      <c r="B22" s="13" t="s">
        <v>137</v>
      </c>
      <c r="C22" s="3">
        <v>74.44</v>
      </c>
    </row>
    <row r="23" spans="2:3" ht="27" customHeight="1" x14ac:dyDescent="0.3">
      <c r="B23" s="13" t="s">
        <v>138</v>
      </c>
      <c r="C23" s="3">
        <v>75.569999999999993</v>
      </c>
    </row>
    <row r="24" spans="2:3" ht="27" customHeight="1" x14ac:dyDescent="0.3">
      <c r="B24" s="13" t="s">
        <v>180</v>
      </c>
      <c r="C24" s="3">
        <v>77.22</v>
      </c>
    </row>
    <row r="25" spans="2:3" ht="27" customHeight="1" x14ac:dyDescent="0.3">
      <c r="B25" s="13" t="s">
        <v>181</v>
      </c>
      <c r="C25" s="3">
        <v>78.09</v>
      </c>
    </row>
    <row r="26" spans="2:3" ht="27" customHeight="1" x14ac:dyDescent="0.3">
      <c r="B26" s="13" t="s">
        <v>206</v>
      </c>
      <c r="C26" s="3">
        <v>83.47</v>
      </c>
    </row>
    <row r="27" spans="2:3" ht="27" customHeight="1" x14ac:dyDescent="0.3">
      <c r="B27" s="13" t="s">
        <v>139</v>
      </c>
      <c r="C27" s="3">
        <v>83.49</v>
      </c>
    </row>
    <row r="28" spans="2:3" ht="27" customHeight="1" x14ac:dyDescent="0.3">
      <c r="B28" s="13" t="s">
        <v>214</v>
      </c>
      <c r="C28" s="3">
        <v>83.97</v>
      </c>
    </row>
    <row r="29" spans="2:3" ht="27" customHeight="1" x14ac:dyDescent="0.3">
      <c r="B29" s="13" t="s">
        <v>67</v>
      </c>
      <c r="C29" s="3">
        <v>88.24</v>
      </c>
    </row>
    <row r="30" spans="2:3" ht="27" customHeight="1" x14ac:dyDescent="0.3">
      <c r="B30" s="13" t="s">
        <v>221</v>
      </c>
      <c r="C30" s="3">
        <v>89.89</v>
      </c>
    </row>
    <row r="31" spans="2:3" ht="27" customHeight="1" x14ac:dyDescent="0.3">
      <c r="B31" s="13" t="s">
        <v>186</v>
      </c>
      <c r="C31" s="3">
        <v>94.92</v>
      </c>
    </row>
    <row r="32" spans="2:3" ht="27" customHeight="1" x14ac:dyDescent="0.3">
      <c r="B32" s="13" t="s">
        <v>201</v>
      </c>
      <c r="C32" s="3">
        <v>95.02</v>
      </c>
    </row>
    <row r="33" spans="2:3" ht="27" customHeight="1" x14ac:dyDescent="0.3">
      <c r="B33" s="13" t="s">
        <v>159</v>
      </c>
      <c r="C33" s="3">
        <v>101.29</v>
      </c>
    </row>
    <row r="34" spans="2:3" ht="27" customHeight="1" x14ac:dyDescent="0.3">
      <c r="B34" s="13" t="s">
        <v>215</v>
      </c>
      <c r="C34" s="3">
        <v>106.64</v>
      </c>
    </row>
    <row r="35" spans="2:3" ht="27" customHeight="1" x14ac:dyDescent="0.3">
      <c r="B35" s="13" t="s">
        <v>160</v>
      </c>
      <c r="C35" s="3">
        <v>107.39</v>
      </c>
    </row>
    <row r="36" spans="2:3" ht="27" customHeight="1" x14ac:dyDescent="0.3">
      <c r="B36" s="13" t="s">
        <v>207</v>
      </c>
      <c r="C36" s="3">
        <v>111.07</v>
      </c>
    </row>
    <row r="37" spans="2:3" ht="27" customHeight="1" x14ac:dyDescent="0.3">
      <c r="B37" s="13" t="s">
        <v>161</v>
      </c>
      <c r="C37" s="3">
        <v>112.03</v>
      </c>
    </row>
    <row r="38" spans="2:3" ht="27" customHeight="1" x14ac:dyDescent="0.3">
      <c r="B38" s="13" t="s">
        <v>187</v>
      </c>
      <c r="C38" s="3">
        <v>126.49</v>
      </c>
    </row>
    <row r="39" spans="2:3" ht="27" customHeight="1" x14ac:dyDescent="0.3">
      <c r="B39" s="13" t="s">
        <v>68</v>
      </c>
      <c r="C39" s="3">
        <v>127.76</v>
      </c>
    </row>
    <row r="40" spans="2:3" ht="27" customHeight="1" x14ac:dyDescent="0.3">
      <c r="B40" s="13" t="s">
        <v>69</v>
      </c>
      <c r="C40" s="3">
        <v>137.88</v>
      </c>
    </row>
    <row r="41" spans="2:3" ht="27" customHeight="1" x14ac:dyDescent="0.3">
      <c r="B41" s="13" t="s">
        <v>162</v>
      </c>
      <c r="C41" s="3">
        <v>143.16999999999999</v>
      </c>
    </row>
    <row r="42" spans="2:3" ht="27" customHeight="1" x14ac:dyDescent="0.3">
      <c r="B42" s="13" t="s">
        <v>70</v>
      </c>
      <c r="C42" s="3">
        <v>146.74</v>
      </c>
    </row>
    <row r="43" spans="2:3" ht="27" customHeight="1" x14ac:dyDescent="0.3">
      <c r="B43" s="13" t="s">
        <v>182</v>
      </c>
      <c r="C43" s="3">
        <v>147.47999999999999</v>
      </c>
    </row>
    <row r="44" spans="2:3" ht="27" customHeight="1" x14ac:dyDescent="0.3">
      <c r="B44" s="13" t="s">
        <v>71</v>
      </c>
      <c r="C44" s="3">
        <v>153.88</v>
      </c>
    </row>
    <row r="45" spans="2:3" ht="27" customHeight="1" x14ac:dyDescent="0.3">
      <c r="B45" s="13" t="s">
        <v>202</v>
      </c>
      <c r="C45" s="3">
        <v>155.84</v>
      </c>
    </row>
    <row r="46" spans="2:3" ht="27" customHeight="1" x14ac:dyDescent="0.3">
      <c r="B46" s="13" t="s">
        <v>163</v>
      </c>
      <c r="C46" s="3">
        <v>158.59</v>
      </c>
    </row>
    <row r="47" spans="2:3" ht="27" customHeight="1" x14ac:dyDescent="0.3">
      <c r="B47" s="13" t="s">
        <v>203</v>
      </c>
      <c r="C47" s="3">
        <v>188.44</v>
      </c>
    </row>
    <row r="48" spans="2:3" ht="27" customHeight="1" x14ac:dyDescent="0.3">
      <c r="B48" s="13" t="s">
        <v>188</v>
      </c>
      <c r="C48" s="3">
        <v>190</v>
      </c>
    </row>
    <row r="49" spans="2:3" ht="27" customHeight="1" x14ac:dyDescent="0.3">
      <c r="B49" s="13" t="s">
        <v>204</v>
      </c>
      <c r="C49" s="3">
        <v>210.66</v>
      </c>
    </row>
    <row r="50" spans="2:3" ht="27" customHeight="1" x14ac:dyDescent="0.3">
      <c r="B50" s="13" t="s">
        <v>90</v>
      </c>
      <c r="C50" s="3">
        <v>216.08</v>
      </c>
    </row>
    <row r="51" spans="2:3" ht="27" customHeight="1" x14ac:dyDescent="0.3">
      <c r="B51" s="13" t="s">
        <v>9</v>
      </c>
      <c r="C51" s="3">
        <v>4318.51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51"/>
  <sheetViews>
    <sheetView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13" t="s">
        <v>77</v>
      </c>
      <c r="C4" s="1">
        <v>55373</v>
      </c>
    </row>
    <row r="5" spans="2:3" ht="27" customHeight="1" x14ac:dyDescent="0.3">
      <c r="B5" s="13" t="s">
        <v>220</v>
      </c>
      <c r="C5" s="1">
        <v>48597</v>
      </c>
    </row>
    <row r="6" spans="2:3" ht="27" customHeight="1" x14ac:dyDescent="0.3">
      <c r="B6" s="13" t="s">
        <v>132</v>
      </c>
      <c r="C6" s="1">
        <v>38525</v>
      </c>
    </row>
    <row r="7" spans="2:3" ht="27" customHeight="1" x14ac:dyDescent="0.3">
      <c r="B7" s="13" t="s">
        <v>65</v>
      </c>
      <c r="C7" s="1">
        <v>32204</v>
      </c>
    </row>
    <row r="8" spans="2:3" ht="27" customHeight="1" x14ac:dyDescent="0.3">
      <c r="B8" s="13" t="s">
        <v>66</v>
      </c>
      <c r="C8" s="1">
        <v>32112</v>
      </c>
    </row>
    <row r="9" spans="2:3" ht="27" customHeight="1" x14ac:dyDescent="0.3">
      <c r="B9" s="13" t="s">
        <v>143</v>
      </c>
      <c r="C9" s="1">
        <v>30535</v>
      </c>
    </row>
    <row r="10" spans="2:3" ht="27" customHeight="1" x14ac:dyDescent="0.3">
      <c r="B10" s="13" t="s">
        <v>154</v>
      </c>
      <c r="C10" s="1">
        <v>30292</v>
      </c>
    </row>
    <row r="11" spans="2:3" ht="27" customHeight="1" x14ac:dyDescent="0.3">
      <c r="B11" s="13" t="s">
        <v>135</v>
      </c>
      <c r="C11" s="1">
        <v>27864</v>
      </c>
    </row>
    <row r="12" spans="2:3" ht="27" customHeight="1" x14ac:dyDescent="0.3">
      <c r="B12" s="13" t="s">
        <v>155</v>
      </c>
      <c r="C12" s="1">
        <v>27072.99</v>
      </c>
    </row>
    <row r="13" spans="2:3" ht="27" customHeight="1" x14ac:dyDescent="0.3">
      <c r="B13" s="13" t="s">
        <v>137</v>
      </c>
      <c r="C13" s="1">
        <v>26935</v>
      </c>
    </row>
    <row r="14" spans="2:3" ht="27" customHeight="1" x14ac:dyDescent="0.3">
      <c r="B14" s="13" t="s">
        <v>179</v>
      </c>
      <c r="C14" s="1">
        <v>25952</v>
      </c>
    </row>
    <row r="15" spans="2:3" ht="27" customHeight="1" x14ac:dyDescent="0.3">
      <c r="B15" s="13" t="s">
        <v>136</v>
      </c>
      <c r="C15" s="1">
        <v>25887</v>
      </c>
    </row>
    <row r="16" spans="2:3" ht="27" customHeight="1" x14ac:dyDescent="0.3">
      <c r="B16" s="13" t="s">
        <v>138</v>
      </c>
      <c r="C16" s="1">
        <v>25543</v>
      </c>
    </row>
    <row r="17" spans="2:3" ht="27" customHeight="1" x14ac:dyDescent="0.3">
      <c r="B17" s="13" t="s">
        <v>180</v>
      </c>
      <c r="C17" s="1">
        <v>24558</v>
      </c>
    </row>
    <row r="18" spans="2:3" ht="27" customHeight="1" x14ac:dyDescent="0.3">
      <c r="B18" s="13" t="s">
        <v>157</v>
      </c>
      <c r="C18" s="1">
        <v>24128.5</v>
      </c>
    </row>
    <row r="19" spans="2:3" ht="27" customHeight="1" x14ac:dyDescent="0.3">
      <c r="B19" s="13" t="s">
        <v>221</v>
      </c>
      <c r="C19" s="1">
        <v>23660.84</v>
      </c>
    </row>
    <row r="20" spans="2:3" ht="27" customHeight="1" x14ac:dyDescent="0.3">
      <c r="B20" s="13" t="s">
        <v>214</v>
      </c>
      <c r="C20" s="1">
        <v>23458.63</v>
      </c>
    </row>
    <row r="21" spans="2:3" ht="27" customHeight="1" x14ac:dyDescent="0.3">
      <c r="B21" s="13" t="s">
        <v>206</v>
      </c>
      <c r="C21" s="1">
        <v>20987</v>
      </c>
    </row>
    <row r="22" spans="2:3" ht="27" customHeight="1" x14ac:dyDescent="0.3">
      <c r="B22" s="13" t="s">
        <v>133</v>
      </c>
      <c r="C22" s="1">
        <v>20650</v>
      </c>
    </row>
    <row r="23" spans="2:3" ht="27" customHeight="1" x14ac:dyDescent="0.3">
      <c r="B23" s="13" t="s">
        <v>134</v>
      </c>
      <c r="C23" s="1">
        <v>20078</v>
      </c>
    </row>
    <row r="24" spans="2:3" ht="27" customHeight="1" x14ac:dyDescent="0.3">
      <c r="B24" s="13" t="s">
        <v>186</v>
      </c>
      <c r="C24" s="1">
        <v>20057.62</v>
      </c>
    </row>
    <row r="25" spans="2:3" ht="27" customHeight="1" x14ac:dyDescent="0.3">
      <c r="B25" s="13" t="s">
        <v>156</v>
      </c>
      <c r="C25" s="1">
        <v>18966</v>
      </c>
    </row>
    <row r="26" spans="2:3" ht="27" customHeight="1" x14ac:dyDescent="0.3">
      <c r="B26" s="13" t="s">
        <v>131</v>
      </c>
      <c r="C26" s="1">
        <v>18192</v>
      </c>
    </row>
    <row r="27" spans="2:3" ht="27" customHeight="1" x14ac:dyDescent="0.3">
      <c r="B27" s="13" t="s">
        <v>215</v>
      </c>
      <c r="C27" s="1">
        <v>16480.22</v>
      </c>
    </row>
    <row r="28" spans="2:3" ht="27" customHeight="1" x14ac:dyDescent="0.3">
      <c r="B28" s="13" t="s">
        <v>159</v>
      </c>
      <c r="C28" s="1">
        <v>15775</v>
      </c>
    </row>
    <row r="29" spans="2:3" ht="27" customHeight="1" x14ac:dyDescent="0.3">
      <c r="B29" s="13" t="s">
        <v>181</v>
      </c>
      <c r="C29" s="1">
        <v>13745</v>
      </c>
    </row>
    <row r="30" spans="2:3" ht="27" customHeight="1" x14ac:dyDescent="0.3">
      <c r="B30" s="13" t="s">
        <v>158</v>
      </c>
      <c r="C30" s="1">
        <v>13379.46</v>
      </c>
    </row>
    <row r="31" spans="2:3" ht="27" customHeight="1" x14ac:dyDescent="0.3">
      <c r="B31" s="13" t="s">
        <v>207</v>
      </c>
      <c r="C31" s="1">
        <v>13062.5</v>
      </c>
    </row>
    <row r="32" spans="2:3" ht="27" customHeight="1" x14ac:dyDescent="0.3">
      <c r="B32" s="13" t="s">
        <v>182</v>
      </c>
      <c r="C32" s="1">
        <v>12519</v>
      </c>
    </row>
    <row r="33" spans="2:3" ht="27" customHeight="1" x14ac:dyDescent="0.3">
      <c r="B33" s="13" t="s">
        <v>67</v>
      </c>
      <c r="C33" s="1">
        <v>11657</v>
      </c>
    </row>
    <row r="34" spans="2:3" ht="27" customHeight="1" x14ac:dyDescent="0.3">
      <c r="B34" s="13" t="s">
        <v>202</v>
      </c>
      <c r="C34" s="1">
        <v>11590</v>
      </c>
    </row>
    <row r="35" spans="2:3" ht="27" customHeight="1" x14ac:dyDescent="0.3">
      <c r="B35" s="13" t="s">
        <v>139</v>
      </c>
      <c r="C35" s="1">
        <v>11096</v>
      </c>
    </row>
    <row r="36" spans="2:3" ht="27" customHeight="1" x14ac:dyDescent="0.3">
      <c r="B36" s="13" t="s">
        <v>70</v>
      </c>
      <c r="C36" s="1">
        <v>10450</v>
      </c>
    </row>
    <row r="37" spans="2:3" ht="27" customHeight="1" x14ac:dyDescent="0.3">
      <c r="B37" s="13" t="s">
        <v>162</v>
      </c>
      <c r="C37" s="1">
        <v>10432</v>
      </c>
    </row>
    <row r="38" spans="2:3" ht="27" customHeight="1" x14ac:dyDescent="0.3">
      <c r="B38" s="13" t="s">
        <v>69</v>
      </c>
      <c r="C38" s="1">
        <v>10396</v>
      </c>
    </row>
    <row r="39" spans="2:3" ht="27" customHeight="1" x14ac:dyDescent="0.3">
      <c r="B39" s="13" t="s">
        <v>160</v>
      </c>
      <c r="C39" s="1">
        <v>10395</v>
      </c>
    </row>
    <row r="40" spans="2:3" ht="27" customHeight="1" x14ac:dyDescent="0.3">
      <c r="B40" s="13" t="s">
        <v>71</v>
      </c>
      <c r="C40" s="1">
        <v>10352</v>
      </c>
    </row>
    <row r="41" spans="2:3" ht="27" customHeight="1" x14ac:dyDescent="0.3">
      <c r="B41" s="13" t="s">
        <v>68</v>
      </c>
      <c r="C41" s="1">
        <v>9839</v>
      </c>
    </row>
    <row r="42" spans="2:3" ht="27" customHeight="1" x14ac:dyDescent="0.3">
      <c r="B42" s="13" t="s">
        <v>200</v>
      </c>
      <c r="C42" s="1">
        <v>9505</v>
      </c>
    </row>
    <row r="43" spans="2:3" ht="27" customHeight="1" x14ac:dyDescent="0.3">
      <c r="B43" s="13" t="s">
        <v>201</v>
      </c>
      <c r="C43" s="1">
        <v>8577.2000000000007</v>
      </c>
    </row>
    <row r="44" spans="2:3" ht="27" customHeight="1" x14ac:dyDescent="0.3">
      <c r="B44" s="13" t="s">
        <v>163</v>
      </c>
      <c r="C44" s="1">
        <v>8278</v>
      </c>
    </row>
    <row r="45" spans="2:3" ht="27" customHeight="1" x14ac:dyDescent="0.3">
      <c r="B45" s="13" t="s">
        <v>204</v>
      </c>
      <c r="C45" s="1">
        <v>8085</v>
      </c>
    </row>
    <row r="46" spans="2:3" ht="27" customHeight="1" x14ac:dyDescent="0.3">
      <c r="B46" s="13" t="s">
        <v>187</v>
      </c>
      <c r="C46" s="1">
        <v>7799</v>
      </c>
    </row>
    <row r="47" spans="2:3" ht="27" customHeight="1" x14ac:dyDescent="0.3">
      <c r="B47" s="13" t="s">
        <v>90</v>
      </c>
      <c r="C47" s="1">
        <v>7445</v>
      </c>
    </row>
    <row r="48" spans="2:3" ht="27" customHeight="1" x14ac:dyDescent="0.3">
      <c r="B48" s="13" t="s">
        <v>188</v>
      </c>
      <c r="C48" s="1">
        <v>7302.14</v>
      </c>
    </row>
    <row r="49" spans="2:3" ht="27" customHeight="1" x14ac:dyDescent="0.3">
      <c r="B49" s="13" t="s">
        <v>161</v>
      </c>
      <c r="C49" s="1">
        <v>6987</v>
      </c>
    </row>
    <row r="50" spans="2:3" ht="27" customHeight="1" x14ac:dyDescent="0.3">
      <c r="B50" s="13" t="s">
        <v>203</v>
      </c>
      <c r="C50" s="1">
        <v>6349.88</v>
      </c>
    </row>
    <row r="51" spans="2:3" ht="27" customHeight="1" x14ac:dyDescent="0.3">
      <c r="B51" s="13" t="s">
        <v>9</v>
      </c>
      <c r="C51" s="1">
        <v>893124.97999999986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51"/>
  <sheetViews>
    <sheetView zoomScaleNormal="100" workbookViewId="0">
      <selection activeCell="F23" sqref="F23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13" t="s">
        <v>131</v>
      </c>
      <c r="C4" s="3">
        <v>35.61</v>
      </c>
    </row>
    <row r="5" spans="2:3" ht="27" customHeight="1" x14ac:dyDescent="0.3">
      <c r="B5" s="13" t="s">
        <v>156</v>
      </c>
      <c r="C5" s="3">
        <v>177.27</v>
      </c>
    </row>
    <row r="6" spans="2:3" ht="27" customHeight="1" x14ac:dyDescent="0.3">
      <c r="B6" s="13" t="s">
        <v>158</v>
      </c>
      <c r="C6" s="3">
        <v>184.8</v>
      </c>
    </row>
    <row r="7" spans="2:3" ht="27" customHeight="1" x14ac:dyDescent="0.3">
      <c r="B7" s="13" t="s">
        <v>154</v>
      </c>
      <c r="C7" s="3">
        <v>226.44</v>
      </c>
    </row>
    <row r="8" spans="2:3" ht="27" customHeight="1" x14ac:dyDescent="0.3">
      <c r="B8" s="13" t="s">
        <v>77</v>
      </c>
      <c r="C8" s="3">
        <v>237.59</v>
      </c>
    </row>
    <row r="9" spans="2:3" ht="27" customHeight="1" x14ac:dyDescent="0.3">
      <c r="B9" s="13" t="s">
        <v>65</v>
      </c>
      <c r="C9" s="3">
        <v>262.60000000000002</v>
      </c>
    </row>
    <row r="10" spans="2:3" ht="27" customHeight="1" x14ac:dyDescent="0.3">
      <c r="B10" s="13" t="s">
        <v>132</v>
      </c>
      <c r="C10" s="3">
        <v>269.61</v>
      </c>
    </row>
    <row r="11" spans="2:3" ht="27" customHeight="1" x14ac:dyDescent="0.3">
      <c r="B11" s="13" t="s">
        <v>200</v>
      </c>
      <c r="C11" s="3">
        <v>287.18</v>
      </c>
    </row>
    <row r="12" spans="2:3" ht="27" customHeight="1" x14ac:dyDescent="0.3">
      <c r="B12" s="13" t="s">
        <v>133</v>
      </c>
      <c r="C12" s="3">
        <v>336.42</v>
      </c>
    </row>
    <row r="13" spans="2:3" ht="27" customHeight="1" x14ac:dyDescent="0.3">
      <c r="B13" s="13" t="s">
        <v>139</v>
      </c>
      <c r="C13" s="3">
        <v>384.59</v>
      </c>
    </row>
    <row r="14" spans="2:3" ht="27" customHeight="1" x14ac:dyDescent="0.3">
      <c r="B14" s="13" t="s">
        <v>161</v>
      </c>
      <c r="C14" s="3">
        <v>388.05</v>
      </c>
    </row>
    <row r="15" spans="2:3" ht="27" customHeight="1" x14ac:dyDescent="0.3">
      <c r="B15" s="13" t="s">
        <v>155</v>
      </c>
      <c r="C15" s="3">
        <v>447.21</v>
      </c>
    </row>
    <row r="16" spans="2:3" ht="27" customHeight="1" x14ac:dyDescent="0.3">
      <c r="B16" s="13" t="s">
        <v>157</v>
      </c>
      <c r="C16" s="3">
        <v>451.85</v>
      </c>
    </row>
    <row r="17" spans="2:3" ht="27" customHeight="1" x14ac:dyDescent="0.3">
      <c r="B17" s="13" t="s">
        <v>201</v>
      </c>
      <c r="C17" s="3">
        <v>512.39</v>
      </c>
    </row>
    <row r="18" spans="2:3" ht="27" customHeight="1" x14ac:dyDescent="0.3">
      <c r="B18" s="13" t="s">
        <v>134</v>
      </c>
      <c r="C18" s="3">
        <v>560.07000000000005</v>
      </c>
    </row>
    <row r="19" spans="2:3" ht="27" customHeight="1" x14ac:dyDescent="0.3">
      <c r="B19" s="13" t="s">
        <v>181</v>
      </c>
      <c r="C19" s="3">
        <v>590.89</v>
      </c>
    </row>
    <row r="20" spans="2:3" ht="27" customHeight="1" x14ac:dyDescent="0.3">
      <c r="B20" s="13" t="s">
        <v>67</v>
      </c>
      <c r="C20" s="3">
        <v>656.66</v>
      </c>
    </row>
    <row r="21" spans="2:3" ht="27" customHeight="1" x14ac:dyDescent="0.3">
      <c r="B21" s="13" t="s">
        <v>135</v>
      </c>
      <c r="C21" s="3">
        <v>739.31</v>
      </c>
    </row>
    <row r="22" spans="2:3" ht="27" customHeight="1" x14ac:dyDescent="0.3">
      <c r="B22" s="13" t="s">
        <v>143</v>
      </c>
      <c r="C22" s="3">
        <v>768.82</v>
      </c>
    </row>
    <row r="23" spans="2:3" ht="27" customHeight="1" x14ac:dyDescent="0.3">
      <c r="B23" s="13" t="s">
        <v>220</v>
      </c>
      <c r="C23" s="3">
        <v>771.77</v>
      </c>
    </row>
    <row r="24" spans="2:3" ht="27" customHeight="1" x14ac:dyDescent="0.3">
      <c r="B24" s="13" t="s">
        <v>160</v>
      </c>
      <c r="C24" s="3">
        <v>838.17</v>
      </c>
    </row>
    <row r="25" spans="2:3" ht="27" customHeight="1" x14ac:dyDescent="0.3">
      <c r="B25" s="13" t="s">
        <v>68</v>
      </c>
      <c r="C25" s="3">
        <v>885.22</v>
      </c>
    </row>
    <row r="26" spans="2:3" ht="27" customHeight="1" x14ac:dyDescent="0.3">
      <c r="B26" s="13" t="s">
        <v>136</v>
      </c>
      <c r="C26" s="3">
        <v>925.56</v>
      </c>
    </row>
    <row r="27" spans="2:3" ht="27" customHeight="1" x14ac:dyDescent="0.3">
      <c r="B27" s="13" t="s">
        <v>202</v>
      </c>
      <c r="C27" s="3">
        <v>1136.33</v>
      </c>
    </row>
    <row r="28" spans="2:3" ht="27" customHeight="1" x14ac:dyDescent="0.3">
      <c r="B28" s="13" t="s">
        <v>187</v>
      </c>
      <c r="C28" s="3">
        <v>1216.69</v>
      </c>
    </row>
    <row r="29" spans="2:3" ht="27" customHeight="1" x14ac:dyDescent="0.3">
      <c r="B29" s="13" t="s">
        <v>66</v>
      </c>
      <c r="C29" s="3">
        <v>1386.39</v>
      </c>
    </row>
    <row r="30" spans="2:3" ht="27" customHeight="1" x14ac:dyDescent="0.3">
      <c r="B30" s="13" t="s">
        <v>206</v>
      </c>
      <c r="C30" s="3">
        <v>1480.21</v>
      </c>
    </row>
    <row r="31" spans="2:3" ht="27" customHeight="1" x14ac:dyDescent="0.3">
      <c r="B31" s="13" t="s">
        <v>215</v>
      </c>
      <c r="C31" s="3">
        <v>1485.51</v>
      </c>
    </row>
    <row r="32" spans="2:3" ht="27" customHeight="1" x14ac:dyDescent="0.3">
      <c r="B32" s="13" t="s">
        <v>179</v>
      </c>
      <c r="C32" s="3">
        <v>1502.87</v>
      </c>
    </row>
    <row r="33" spans="2:3" ht="27" customHeight="1" x14ac:dyDescent="0.3">
      <c r="B33" s="13" t="s">
        <v>203</v>
      </c>
      <c r="C33" s="3">
        <v>1513.55</v>
      </c>
    </row>
    <row r="34" spans="2:3" ht="27" customHeight="1" x14ac:dyDescent="0.3">
      <c r="B34" s="13" t="s">
        <v>207</v>
      </c>
      <c r="C34" s="3">
        <v>1535</v>
      </c>
    </row>
    <row r="35" spans="2:3" ht="27" customHeight="1" x14ac:dyDescent="0.3">
      <c r="B35" s="13" t="s">
        <v>70</v>
      </c>
      <c r="C35" s="3">
        <v>1818.77</v>
      </c>
    </row>
    <row r="36" spans="2:3" ht="27" customHeight="1" x14ac:dyDescent="0.3">
      <c r="B36" s="13" t="s">
        <v>163</v>
      </c>
      <c r="C36" s="3">
        <v>1878.68</v>
      </c>
    </row>
    <row r="37" spans="2:3" ht="27" customHeight="1" x14ac:dyDescent="0.3">
      <c r="B37" s="13" t="s">
        <v>214</v>
      </c>
      <c r="C37" s="3">
        <v>1887.59</v>
      </c>
    </row>
    <row r="38" spans="2:3" ht="27" customHeight="1" x14ac:dyDescent="0.3">
      <c r="B38" s="13" t="s">
        <v>188</v>
      </c>
      <c r="C38" s="3">
        <v>2061.89</v>
      </c>
    </row>
    <row r="39" spans="2:3" ht="27" customHeight="1" x14ac:dyDescent="0.3">
      <c r="B39" s="13" t="s">
        <v>186</v>
      </c>
      <c r="C39" s="3">
        <v>2098.9899999999998</v>
      </c>
    </row>
    <row r="40" spans="2:3" ht="27" customHeight="1" x14ac:dyDescent="0.3">
      <c r="B40" s="13" t="s">
        <v>180</v>
      </c>
      <c r="C40" s="3">
        <v>2341.54</v>
      </c>
    </row>
    <row r="41" spans="2:3" ht="27" customHeight="1" x14ac:dyDescent="0.3">
      <c r="B41" s="13" t="s">
        <v>182</v>
      </c>
      <c r="C41" s="3">
        <v>2564.7600000000002</v>
      </c>
    </row>
    <row r="42" spans="2:3" ht="27" customHeight="1" x14ac:dyDescent="0.3">
      <c r="B42" s="13" t="s">
        <v>159</v>
      </c>
      <c r="C42" s="3">
        <v>2569.91</v>
      </c>
    </row>
    <row r="43" spans="2:3" ht="27" customHeight="1" x14ac:dyDescent="0.3">
      <c r="B43" s="13" t="s">
        <v>71</v>
      </c>
      <c r="C43" s="3">
        <v>2637.56</v>
      </c>
    </row>
    <row r="44" spans="2:3" ht="27" customHeight="1" x14ac:dyDescent="0.3">
      <c r="B44" s="13" t="s">
        <v>162</v>
      </c>
      <c r="C44" s="3">
        <v>2656.06</v>
      </c>
    </row>
    <row r="45" spans="2:3" ht="27" customHeight="1" x14ac:dyDescent="0.3">
      <c r="B45" s="13" t="s">
        <v>204</v>
      </c>
      <c r="C45" s="3">
        <v>3492.77</v>
      </c>
    </row>
    <row r="46" spans="2:3" ht="27" customHeight="1" x14ac:dyDescent="0.3">
      <c r="B46" s="13" t="s">
        <v>69</v>
      </c>
      <c r="C46" s="3">
        <v>3599.63</v>
      </c>
    </row>
    <row r="47" spans="2:3" ht="27" customHeight="1" x14ac:dyDescent="0.3">
      <c r="B47" s="13" t="s">
        <v>90</v>
      </c>
      <c r="C47" s="3">
        <v>3936.18</v>
      </c>
    </row>
    <row r="48" spans="2:3" ht="27" customHeight="1" x14ac:dyDescent="0.3">
      <c r="B48" s="13" t="s">
        <v>138</v>
      </c>
      <c r="C48" s="3">
        <v>4461.2299999999996</v>
      </c>
    </row>
    <row r="49" spans="2:3" ht="27" customHeight="1" x14ac:dyDescent="0.3">
      <c r="B49" s="13" t="s">
        <v>221</v>
      </c>
      <c r="C49" s="3">
        <v>5170.32</v>
      </c>
    </row>
    <row r="50" spans="2:3" ht="27" customHeight="1" x14ac:dyDescent="0.3">
      <c r="B50" s="13" t="s">
        <v>137</v>
      </c>
      <c r="C50" s="3">
        <v>6668.05</v>
      </c>
    </row>
    <row r="51" spans="2:3" ht="27" customHeight="1" x14ac:dyDescent="0.3">
      <c r="B51" s="13" t="s">
        <v>9</v>
      </c>
      <c r="C51" s="3">
        <v>72038.559999999998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51"/>
  <sheetViews>
    <sheetView workbookViewId="0">
      <selection activeCell="O4" sqref="O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13" t="s">
        <v>207</v>
      </c>
      <c r="C4" s="1">
        <v>27143.22</v>
      </c>
    </row>
    <row r="5" spans="2:3" ht="27" customHeight="1" x14ac:dyDescent="0.3">
      <c r="B5" s="13" t="s">
        <v>77</v>
      </c>
      <c r="C5" s="1">
        <v>20531</v>
      </c>
    </row>
    <row r="6" spans="2:3" ht="27" customHeight="1" x14ac:dyDescent="0.3">
      <c r="B6" s="13" t="s">
        <v>132</v>
      </c>
      <c r="C6" s="1">
        <v>18669</v>
      </c>
    </row>
    <row r="7" spans="2:3" ht="27" customHeight="1" x14ac:dyDescent="0.3">
      <c r="B7" s="13" t="s">
        <v>154</v>
      </c>
      <c r="C7" s="1">
        <v>17714</v>
      </c>
    </row>
    <row r="8" spans="2:3" ht="27" customHeight="1" x14ac:dyDescent="0.3">
      <c r="B8" s="13" t="s">
        <v>203</v>
      </c>
      <c r="C8" s="1">
        <v>16300.78</v>
      </c>
    </row>
    <row r="9" spans="2:3" ht="27" customHeight="1" x14ac:dyDescent="0.3">
      <c r="B9" s="13" t="s">
        <v>220</v>
      </c>
      <c r="C9" s="1">
        <v>14692.8</v>
      </c>
    </row>
    <row r="10" spans="2:3" ht="27" customHeight="1" x14ac:dyDescent="0.3">
      <c r="B10" s="13" t="s">
        <v>65</v>
      </c>
      <c r="C10" s="1">
        <v>13138</v>
      </c>
    </row>
    <row r="11" spans="2:3" ht="27" customHeight="1" x14ac:dyDescent="0.3">
      <c r="B11" s="13" t="s">
        <v>131</v>
      </c>
      <c r="C11" s="1">
        <v>12920</v>
      </c>
    </row>
    <row r="12" spans="2:3" ht="27" customHeight="1" x14ac:dyDescent="0.3">
      <c r="B12" s="13" t="s">
        <v>135</v>
      </c>
      <c r="C12" s="1">
        <v>12266</v>
      </c>
    </row>
    <row r="13" spans="2:3" ht="27" customHeight="1" x14ac:dyDescent="0.3">
      <c r="B13" s="13" t="s">
        <v>136</v>
      </c>
      <c r="C13" s="1">
        <v>12017</v>
      </c>
    </row>
    <row r="14" spans="2:3" ht="27" customHeight="1" x14ac:dyDescent="0.3">
      <c r="B14" s="13" t="s">
        <v>143</v>
      </c>
      <c r="C14" s="1">
        <v>11691</v>
      </c>
    </row>
    <row r="15" spans="2:3" ht="27" customHeight="1" x14ac:dyDescent="0.3">
      <c r="B15" s="13" t="s">
        <v>155</v>
      </c>
      <c r="C15" s="1">
        <v>11189.89</v>
      </c>
    </row>
    <row r="16" spans="2:3" ht="27" customHeight="1" x14ac:dyDescent="0.3">
      <c r="B16" s="13" t="s">
        <v>156</v>
      </c>
      <c r="C16" s="1">
        <v>10172</v>
      </c>
    </row>
    <row r="17" spans="2:3" ht="27" customHeight="1" x14ac:dyDescent="0.3">
      <c r="B17" s="13" t="s">
        <v>133</v>
      </c>
      <c r="C17" s="1">
        <v>10055</v>
      </c>
    </row>
    <row r="18" spans="2:3" ht="27" customHeight="1" x14ac:dyDescent="0.3">
      <c r="B18" s="13" t="s">
        <v>134</v>
      </c>
      <c r="C18" s="1">
        <v>9308</v>
      </c>
    </row>
    <row r="19" spans="2:3" ht="27" customHeight="1" x14ac:dyDescent="0.3">
      <c r="B19" s="13" t="s">
        <v>158</v>
      </c>
      <c r="C19" s="1">
        <v>9015.32</v>
      </c>
    </row>
    <row r="20" spans="2:3" ht="27" customHeight="1" x14ac:dyDescent="0.3">
      <c r="B20" s="13" t="s">
        <v>157</v>
      </c>
      <c r="C20" s="1">
        <v>8980.59</v>
      </c>
    </row>
    <row r="21" spans="2:3" ht="27" customHeight="1" x14ac:dyDescent="0.3">
      <c r="B21" s="13" t="s">
        <v>214</v>
      </c>
      <c r="C21" s="1">
        <v>8241.4330000000009</v>
      </c>
    </row>
    <row r="22" spans="2:3" ht="27" customHeight="1" x14ac:dyDescent="0.3">
      <c r="B22" s="13" t="s">
        <v>179</v>
      </c>
      <c r="C22" s="1">
        <v>7620</v>
      </c>
    </row>
    <row r="23" spans="2:3" ht="27" customHeight="1" x14ac:dyDescent="0.3">
      <c r="B23" s="13" t="s">
        <v>201</v>
      </c>
      <c r="C23" s="1">
        <v>7406.61</v>
      </c>
    </row>
    <row r="24" spans="2:3" ht="27" customHeight="1" x14ac:dyDescent="0.3">
      <c r="B24" s="13" t="s">
        <v>66</v>
      </c>
      <c r="C24" s="1">
        <v>7223</v>
      </c>
    </row>
    <row r="25" spans="2:3" ht="27" customHeight="1" x14ac:dyDescent="0.3">
      <c r="B25" s="13" t="s">
        <v>180</v>
      </c>
      <c r="C25" s="1">
        <v>6777</v>
      </c>
    </row>
    <row r="26" spans="2:3" ht="27" customHeight="1" x14ac:dyDescent="0.3">
      <c r="B26" s="13" t="s">
        <v>206</v>
      </c>
      <c r="C26" s="1">
        <v>6750</v>
      </c>
    </row>
    <row r="27" spans="2:3" ht="27" customHeight="1" x14ac:dyDescent="0.3">
      <c r="B27" s="13" t="s">
        <v>215</v>
      </c>
      <c r="C27" s="1">
        <v>6385</v>
      </c>
    </row>
    <row r="28" spans="2:3" ht="27" customHeight="1" x14ac:dyDescent="0.3">
      <c r="B28" s="13" t="s">
        <v>186</v>
      </c>
      <c r="C28" s="1">
        <v>5870.3512499999997</v>
      </c>
    </row>
    <row r="29" spans="2:3" ht="27" customHeight="1" x14ac:dyDescent="0.3">
      <c r="B29" s="13" t="s">
        <v>70</v>
      </c>
      <c r="C29" s="1">
        <v>5785</v>
      </c>
    </row>
    <row r="30" spans="2:3" ht="27" customHeight="1" x14ac:dyDescent="0.3">
      <c r="B30" s="13" t="s">
        <v>159</v>
      </c>
      <c r="C30" s="1">
        <v>5444</v>
      </c>
    </row>
    <row r="31" spans="2:3" ht="27" customHeight="1" x14ac:dyDescent="0.3">
      <c r="B31" s="13" t="s">
        <v>71</v>
      </c>
      <c r="C31" s="1">
        <v>5262</v>
      </c>
    </row>
    <row r="32" spans="2:3" ht="27" customHeight="1" x14ac:dyDescent="0.3">
      <c r="B32" s="13" t="s">
        <v>181</v>
      </c>
      <c r="C32" s="1">
        <v>5238</v>
      </c>
    </row>
    <row r="33" spans="2:3" ht="27" customHeight="1" x14ac:dyDescent="0.3">
      <c r="B33" s="13" t="s">
        <v>139</v>
      </c>
      <c r="C33" s="1">
        <v>5226</v>
      </c>
    </row>
    <row r="34" spans="2:3" ht="27" customHeight="1" x14ac:dyDescent="0.3">
      <c r="B34" s="13" t="s">
        <v>202</v>
      </c>
      <c r="C34" s="1">
        <v>5208</v>
      </c>
    </row>
    <row r="35" spans="2:3" ht="27" customHeight="1" x14ac:dyDescent="0.3">
      <c r="B35" s="13" t="s">
        <v>138</v>
      </c>
      <c r="C35" s="1">
        <v>5187.88</v>
      </c>
    </row>
    <row r="36" spans="2:3" ht="27" customHeight="1" x14ac:dyDescent="0.3">
      <c r="B36" s="13" t="s">
        <v>160</v>
      </c>
      <c r="C36" s="1">
        <v>5030</v>
      </c>
    </row>
    <row r="37" spans="2:3" ht="27" customHeight="1" x14ac:dyDescent="0.3">
      <c r="B37" s="13" t="s">
        <v>161</v>
      </c>
      <c r="C37" s="1">
        <v>4965</v>
      </c>
    </row>
    <row r="38" spans="2:3" ht="27" customHeight="1" x14ac:dyDescent="0.3">
      <c r="B38" s="13" t="s">
        <v>221</v>
      </c>
      <c r="C38" s="1">
        <v>4844.1812499999996</v>
      </c>
    </row>
    <row r="39" spans="2:3" ht="27" customHeight="1" x14ac:dyDescent="0.3">
      <c r="B39" s="13" t="s">
        <v>67</v>
      </c>
      <c r="C39" s="1">
        <v>4575</v>
      </c>
    </row>
    <row r="40" spans="2:3" ht="27" customHeight="1" x14ac:dyDescent="0.3">
      <c r="B40" s="13" t="s">
        <v>200</v>
      </c>
      <c r="C40" s="1">
        <v>4550</v>
      </c>
    </row>
    <row r="41" spans="2:3" ht="27" customHeight="1" x14ac:dyDescent="0.3">
      <c r="B41" s="13" t="s">
        <v>137</v>
      </c>
      <c r="C41" s="1">
        <v>4149</v>
      </c>
    </row>
    <row r="42" spans="2:3" ht="27" customHeight="1" x14ac:dyDescent="0.3">
      <c r="B42" s="13" t="s">
        <v>68</v>
      </c>
      <c r="C42" s="1">
        <v>3912</v>
      </c>
    </row>
    <row r="43" spans="2:3" ht="27" customHeight="1" x14ac:dyDescent="0.3">
      <c r="B43" s="13" t="s">
        <v>163</v>
      </c>
      <c r="C43" s="1">
        <v>3886</v>
      </c>
    </row>
    <row r="44" spans="2:3" ht="27" customHeight="1" x14ac:dyDescent="0.3">
      <c r="B44" s="13" t="s">
        <v>182</v>
      </c>
      <c r="C44" s="1">
        <v>3825</v>
      </c>
    </row>
    <row r="45" spans="2:3" ht="27" customHeight="1" x14ac:dyDescent="0.3">
      <c r="B45" s="13" t="s">
        <v>204</v>
      </c>
      <c r="C45" s="1">
        <v>3775</v>
      </c>
    </row>
    <row r="46" spans="2:3" ht="27" customHeight="1" x14ac:dyDescent="0.3">
      <c r="B46" s="13" t="s">
        <v>90</v>
      </c>
      <c r="C46" s="1">
        <v>3010</v>
      </c>
    </row>
    <row r="47" spans="2:3" ht="27" customHeight="1" x14ac:dyDescent="0.3">
      <c r="B47" s="13" t="s">
        <v>188</v>
      </c>
      <c r="C47" s="1">
        <v>2723.7275</v>
      </c>
    </row>
    <row r="48" spans="2:3" ht="27" customHeight="1" x14ac:dyDescent="0.3">
      <c r="B48" s="13" t="s">
        <v>187</v>
      </c>
      <c r="C48" s="1">
        <v>2588</v>
      </c>
    </row>
    <row r="49" spans="2:3" ht="27" customHeight="1" x14ac:dyDescent="0.3">
      <c r="B49" s="13" t="s">
        <v>162</v>
      </c>
      <c r="C49" s="1">
        <v>2410</v>
      </c>
    </row>
    <row r="50" spans="2:3" ht="27" customHeight="1" x14ac:dyDescent="0.3">
      <c r="B50" s="13" t="s">
        <v>69</v>
      </c>
      <c r="C50" s="1">
        <v>2029</v>
      </c>
    </row>
    <row r="51" spans="2:3" ht="27" customHeight="1" x14ac:dyDescent="0.3">
      <c r="B51" s="13" t="s">
        <v>9</v>
      </c>
      <c r="C51" s="1">
        <v>385699.78300000005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4:F93"/>
  <sheetViews>
    <sheetView topLeftCell="G1" zoomScale="106" workbookViewId="0">
      <selection activeCell="S38" sqref="S38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42.44140625" bestFit="1" customWidth="1"/>
    <col min="4" max="4" width="13.5546875" bestFit="1" customWidth="1"/>
  </cols>
  <sheetData>
    <row r="4" spans="2:6" x14ac:dyDescent="0.3">
      <c r="B4" s="39" t="s">
        <v>165</v>
      </c>
      <c r="C4" s="31" t="s">
        <v>7</v>
      </c>
      <c r="D4" s="31" t="s">
        <v>222</v>
      </c>
      <c r="E4" s="31" t="s">
        <v>31</v>
      </c>
      <c r="F4" s="31" t="s">
        <v>32</v>
      </c>
    </row>
    <row r="5" spans="2:6" x14ac:dyDescent="0.3">
      <c r="B5">
        <f>IFERROR(GeneralTable[[#This Row],[Ref.]],NA())</f>
        <v>1</v>
      </c>
      <c r="C5" s="26" t="str">
        <f>IFERROR(IF(GeneralTable[[#This Row],[Exclude From Chart]]="X",NA(),GeneralTable[[#This Row],[CPU]]&amp; " [" &amp; GeneralTable[[#This Row],[Ref.]] &amp; "]"),NA())</f>
        <v>R7 4700U (Renoir) [1]</v>
      </c>
      <c r="D5" s="37"/>
      <c r="E5" s="19">
        <f>IFERROR(IF(OR(GeneralTable[[#This Row],[Exclude From Chart]]="X",PerfPowerST[[#This Row],[ExcludeHere]]="X"),NA(),GeneralTable[[#This Row],[Cons. ST]]),NA())</f>
        <v>10432</v>
      </c>
      <c r="F5" s="30">
        <f>IFERROR(IF(OR(GeneralTable[[#This Row],[Exclude From Chart]]="X",PerfPowerST[[#This Row],[ExcludeHere]]="X"),NA(),GeneralTable[[#This Row],[Dur. ST]]),NA())</f>
        <v>669.57</v>
      </c>
    </row>
    <row r="6" spans="2:6" x14ac:dyDescent="0.3">
      <c r="B6">
        <f>IFERROR(GeneralTable[[#This Row],[Ref.]],NA())</f>
        <v>2</v>
      </c>
      <c r="C6" s="26" t="str">
        <f>IFERROR(IF(GeneralTable[[#This Row],[Exclude From Chart]]="X",NA(),GeneralTable[[#This Row],[CPU]]&amp; " [" &amp; GeneralTable[[#This Row],[Ref.]] &amp; "]"),NA())</f>
        <v>R5 3600 (Matisse) [2]</v>
      </c>
      <c r="D6" s="37"/>
      <c r="E6" s="19">
        <f>IFERROR(IF(OR(GeneralTable[[#This Row],[Exclude From Chart]]="X",PerfPowerST[[#This Row],[ExcludeHere]]="X"),NA(),GeneralTable[[#This Row],[Cons. ST]]),NA())</f>
        <v>32112</v>
      </c>
      <c r="F6" s="30">
        <f>IFERROR(IF(OR(GeneralTable[[#This Row],[Exclude From Chart]]="X",PerfPowerST[[#This Row],[ExcludeHere]]="X"),NA(),GeneralTable[[#This Row],[Dur. ST]]),NA())</f>
        <v>680.5</v>
      </c>
    </row>
    <row r="7" spans="2:6" x14ac:dyDescent="0.3">
      <c r="B7">
        <f>IFERROR(GeneralTable[[#This Row],[Ref.]],NA())</f>
        <v>3</v>
      </c>
      <c r="C7" s="26" t="str">
        <f>IFERROR(IF(GeneralTable[[#This Row],[Exclude From Chart]]="X",NA(),GeneralTable[[#This Row],[CPU]]&amp; " [" &amp; GeneralTable[[#This Row],[Ref.]] &amp; "]"),NA())</f>
        <v>i7 1065G (IceLake) [3]</v>
      </c>
      <c r="D7" s="37"/>
      <c r="E7" s="19">
        <f>IFERROR(IF(OR(GeneralTable[[#This Row],[Exclude From Chart]]="X",PerfPowerST[[#This Row],[ExcludeHere]]="X"),NA(),GeneralTable[[#This Row],[Cons. ST]]),NA())</f>
        <v>9839</v>
      </c>
      <c r="F7" s="30">
        <f>IFERROR(IF(OR(GeneralTable[[#This Row],[Exclude From Chart]]="X",PerfPowerST[[#This Row],[ExcludeHere]]="X"),NA(),GeneralTable[[#This Row],[Dur. ST]]),NA())</f>
        <v>795.5</v>
      </c>
    </row>
    <row r="8" spans="2:6" x14ac:dyDescent="0.3">
      <c r="B8">
        <f>IFERROR(GeneralTable[[#This Row],[Ref.]],NA())</f>
        <v>4</v>
      </c>
      <c r="C8" s="26" t="e">
        <f>IFERROR(IF(GeneralTable[[#This Row],[Exclude From Chart]]="X",NA(),GeneralTable[[#This Row],[CPU]]&amp; " [" &amp; GeneralTable[[#This Row],[Ref.]] &amp; "]"),NA())</f>
        <v>#N/A</v>
      </c>
      <c r="D8" s="37"/>
      <c r="E8" s="19" t="e">
        <f>IFERROR(IF(OR(GeneralTable[[#This Row],[Exclude From Chart]]="X",PerfPowerST[[#This Row],[ExcludeHere]]="X"),NA(),GeneralTable[[#This Row],[Cons. ST]]),NA())</f>
        <v>#N/A</v>
      </c>
      <c r="F8" s="30" t="e">
        <f>IFERROR(IF(OR(GeneralTable[[#This Row],[Exclude From Chart]]="X",PerfPowerST[[#This Row],[ExcludeHere]]="X"),NA(),GeneralTable[[#This Row],[Dur. ST]]),NA())</f>
        <v>#N/A</v>
      </c>
    </row>
    <row r="9" spans="2:6" x14ac:dyDescent="0.3">
      <c r="B9">
        <f>IFERROR(GeneralTable[[#This Row],[Ref.]],NA())</f>
        <v>5</v>
      </c>
      <c r="C9" s="26" t="str">
        <f>IFERROR(IF(GeneralTable[[#This Row],[Exclude From Chart]]="X",NA(),GeneralTable[[#This Row],[CPU]]&amp; " [" &amp; GeneralTable[[#This Row],[Ref.]] &amp; "]"),NA())</f>
        <v>R7 4750G (Renoir) [5]</v>
      </c>
      <c r="D9" s="37"/>
      <c r="E9" s="19">
        <f>IFERROR(IF(OR(GeneralTable[[#This Row],[Exclude From Chart]]="X",PerfPowerST[[#This Row],[ExcludeHere]]="X"),NA(),GeneralTable[[#This Row],[Cons. ST]]),NA())</f>
        <v>10352</v>
      </c>
      <c r="F9" s="30">
        <f>IFERROR(IF(OR(GeneralTable[[#This Row],[Exclude From Chart]]="X",PerfPowerST[[#This Row],[ExcludeHere]]="X"),NA(),GeneralTable[[#This Row],[Dur. ST]]),NA())</f>
        <v>627.79999999999995</v>
      </c>
    </row>
    <row r="10" spans="2:6" x14ac:dyDescent="0.3">
      <c r="B10">
        <f>IFERROR(GeneralTable[[#This Row],[Ref.]],NA())</f>
        <v>6</v>
      </c>
      <c r="C10" s="26" t="e">
        <f>IFERROR(IF(GeneralTable[[#This Row],[Exclude From Chart]]="X",NA(),GeneralTable[[#This Row],[CPU]]&amp; " [" &amp; GeneralTable[[#This Row],[Ref.]] &amp; "]"),NA())</f>
        <v>#N/A</v>
      </c>
      <c r="D10" s="37"/>
      <c r="E10" s="19" t="e">
        <f>IFERROR(IF(OR(GeneralTable[[#This Row],[Exclude From Chart]]="X",PerfPowerST[[#This Row],[ExcludeHere]]="X"),NA(),GeneralTable[[#This Row],[Cons. ST]]),NA())</f>
        <v>#N/A</v>
      </c>
      <c r="F10" s="30" t="e">
        <f>IFERROR(IF(OR(GeneralTable[[#This Row],[Exclude From Chart]]="X",PerfPowerST[[#This Row],[ExcludeHere]]="X"),NA(),GeneralTable[[#This Row],[Dur. ST]]),NA())</f>
        <v>#N/A</v>
      </c>
    </row>
    <row r="11" spans="2:6" x14ac:dyDescent="0.3">
      <c r="B11">
        <f>IFERROR(GeneralTable[[#This Row],[Ref.]],NA())</f>
        <v>7</v>
      </c>
      <c r="C11" s="26" t="str">
        <f>IFERROR(IF(GeneralTable[[#This Row],[Exclude From Chart]]="X",NA(),GeneralTable[[#This Row],[CPU]]&amp; " [" &amp; GeneralTable[[#This Row],[Ref.]] &amp; "]"),NA())</f>
        <v>R7 4750U (Renoir) [7]</v>
      </c>
      <c r="D11" s="37"/>
      <c r="E11" s="19">
        <f>IFERROR(IF(OR(GeneralTable[[#This Row],[Exclude From Chart]]="X",PerfPowerST[[#This Row],[ExcludeHere]]="X"),NA(),GeneralTable[[#This Row],[Cons. ST]]),NA())</f>
        <v>10396</v>
      </c>
      <c r="F11" s="30">
        <f>IFERROR(IF(OR(GeneralTable[[#This Row],[Exclude From Chart]]="X",PerfPowerST[[#This Row],[ExcludeHere]]="X"),NA(),GeneralTable[[#This Row],[Dur. ST]]),NA())</f>
        <v>697.6</v>
      </c>
    </row>
    <row r="12" spans="2:6" x14ac:dyDescent="0.3">
      <c r="B12">
        <f>IFERROR(GeneralTable[[#This Row],[Ref.]],NA())</f>
        <v>8</v>
      </c>
      <c r="C12" s="26" t="e">
        <f>IFERROR(IF(GeneralTable[[#This Row],[Exclude From Chart]]="X",NA(),GeneralTable[[#This Row],[CPU]]&amp; " [" &amp; GeneralTable[[#This Row],[Ref.]] &amp; "]"),NA())</f>
        <v>#N/A</v>
      </c>
      <c r="D12" s="37"/>
      <c r="E12" s="19" t="e">
        <f>IFERROR(IF(OR(GeneralTable[[#This Row],[Exclude From Chart]]="X",PerfPowerST[[#This Row],[ExcludeHere]]="X"),NA(),GeneralTable[[#This Row],[Cons. ST]]),NA())</f>
        <v>#N/A</v>
      </c>
      <c r="F12" s="30" t="e">
        <f>IFERROR(IF(OR(GeneralTable[[#This Row],[Exclude From Chart]]="X",PerfPowerST[[#This Row],[ExcludeHere]]="X"),NA(),GeneralTable[[#This Row],[Dur. ST]]),NA())</f>
        <v>#N/A</v>
      </c>
    </row>
    <row r="13" spans="2:6" x14ac:dyDescent="0.3">
      <c r="B13">
        <f>IFERROR(GeneralTable[[#This Row],[Ref.]],NA())</f>
        <v>9</v>
      </c>
      <c r="C13" s="26" t="e">
        <f>IFERROR(IF(GeneralTable[[#This Row],[Exclude From Chart]]="X",NA(),GeneralTable[[#This Row],[CPU]]&amp; " [" &amp; GeneralTable[[#This Row],[Ref.]] &amp; "]"),NA())</f>
        <v>#N/A</v>
      </c>
      <c r="D13" s="37"/>
      <c r="E13" s="19" t="e">
        <f>IFERROR(IF(OR(GeneralTable[[#This Row],[Exclude From Chart]]="X",PerfPowerST[[#This Row],[ExcludeHere]]="X"),NA(),GeneralTable[[#This Row],[Cons. ST]]),NA())</f>
        <v>#N/A</v>
      </c>
      <c r="F13" s="30" t="e">
        <f>IFERROR(IF(OR(GeneralTable[[#This Row],[Exclude From Chart]]="X",PerfPowerST[[#This Row],[ExcludeHere]]="X"),NA(),GeneralTable[[#This Row],[Dur. ST]]),NA())</f>
        <v>#N/A</v>
      </c>
    </row>
    <row r="14" spans="2:6" x14ac:dyDescent="0.3">
      <c r="B14">
        <f>IFERROR(GeneralTable[[#This Row],[Ref.]],NA())</f>
        <v>10</v>
      </c>
      <c r="C14" s="26" t="e">
        <f>IFERROR(IF(GeneralTable[[#This Row],[Exclude From Chart]]="X",NA(),GeneralTable[[#This Row],[CPU]]&amp; " [" &amp; GeneralTable[[#This Row],[Ref.]] &amp; "]"),NA())</f>
        <v>#N/A</v>
      </c>
      <c r="D14" s="37"/>
      <c r="E14" s="19" t="e">
        <f>IFERROR(IF(OR(GeneralTable[[#This Row],[Exclude From Chart]]="X",PerfPowerST[[#This Row],[ExcludeHere]]="X"),NA(),GeneralTable[[#This Row],[Cons. ST]]),NA())</f>
        <v>#N/A</v>
      </c>
      <c r="F14" s="30" t="e">
        <f>IFERROR(IF(OR(GeneralTable[[#This Row],[Exclude From Chart]]="X",PerfPowerST[[#This Row],[ExcludeHere]]="X"),NA(),GeneralTable[[#This Row],[Dur. ST]]),NA())</f>
        <v>#N/A</v>
      </c>
    </row>
    <row r="15" spans="2:6" x14ac:dyDescent="0.3">
      <c r="B15">
        <f>IFERROR(GeneralTable[[#This Row],[Ref.]],NA())</f>
        <v>11</v>
      </c>
      <c r="C15" s="26" t="str">
        <f>IFERROR(IF(GeneralTable[[#This Row],[Exclude From Chart]]="X",NA(),GeneralTable[[#This Row],[CPU]]&amp; " [" &amp; GeneralTable[[#This Row],[Ref.]] &amp; "]"),NA())</f>
        <v>i5 8365U (WhiskeyLake) [11]</v>
      </c>
      <c r="D15" s="37"/>
      <c r="E15" s="19">
        <f>IFERROR(IF(OR(GeneralTable[[#This Row],[Exclude From Chart]]="X",PerfPowerST[[#This Row],[ExcludeHere]]="X"),NA(),GeneralTable[[#This Row],[Cons. ST]]),NA())</f>
        <v>11657</v>
      </c>
      <c r="F15" s="30">
        <f>IFERROR(IF(OR(GeneralTable[[#This Row],[Exclude From Chart]]="X",PerfPowerST[[#This Row],[ExcludeHere]]="X"),NA(),GeneralTable[[#This Row],[Dur. ST]]),NA())</f>
        <v>972.15</v>
      </c>
    </row>
    <row r="16" spans="2:6" x14ac:dyDescent="0.3">
      <c r="B16">
        <f>IFERROR(GeneralTable[[#This Row],[Ref.]],NA())</f>
        <v>12</v>
      </c>
      <c r="C16" s="26" t="str">
        <f>IFERROR(IF(GeneralTable[[#This Row],[Exclude From Chart]]="X",NA(),GeneralTable[[#This Row],[CPU]]&amp; " [" &amp; GeneralTable[[#This Row],[Ref.]] &amp; "]"),NA())</f>
        <v>R5 PRO 4650G (Renoir) [12]</v>
      </c>
      <c r="D16" s="37"/>
      <c r="E16" s="19">
        <f>IFERROR(IF(OR(GeneralTable[[#This Row],[Exclude From Chart]]="X",PerfPowerST[[#This Row],[ExcludeHere]]="X"),NA(),GeneralTable[[#This Row],[Cons. ST]]),NA())</f>
        <v>10450</v>
      </c>
      <c r="F16" s="30">
        <f>IFERROR(IF(OR(GeneralTable[[#This Row],[Exclude From Chart]]="X",PerfPowerST[[#This Row],[ExcludeHere]]="X"),NA(),GeneralTable[[#This Row],[Dur. ST]]),NA())</f>
        <v>653.125</v>
      </c>
    </row>
    <row r="17" spans="2:6" x14ac:dyDescent="0.3">
      <c r="B17">
        <f>IFERROR(GeneralTable[[#This Row],[Ref.]],NA())</f>
        <v>13</v>
      </c>
      <c r="C17" s="26" t="e">
        <f>IFERROR(IF(GeneralTable[[#This Row],[Exclude From Chart]]="X",NA(),GeneralTable[[#This Row],[CPU]]&amp; " [" &amp; GeneralTable[[#This Row],[Ref.]] &amp; "]"),NA())</f>
        <v>#N/A</v>
      </c>
      <c r="D17" s="37"/>
      <c r="E17" s="19" t="e">
        <f>IFERROR(IF(OR(GeneralTable[[#This Row],[Exclude From Chart]]="X",PerfPowerST[[#This Row],[ExcludeHere]]="X"),NA(),GeneralTable[[#This Row],[Cons. ST]]),NA())</f>
        <v>#N/A</v>
      </c>
      <c r="F17" s="30" t="e">
        <f>IFERROR(IF(OR(GeneralTable[[#This Row],[Exclude From Chart]]="X",PerfPowerST[[#This Row],[ExcludeHere]]="X"),NA(),GeneralTable[[#This Row],[Dur. ST]]),NA())</f>
        <v>#N/A</v>
      </c>
    </row>
    <row r="18" spans="2:6" x14ac:dyDescent="0.3">
      <c r="B18">
        <f>IFERROR(GeneralTable[[#This Row],[Ref.]],NA())</f>
        <v>14</v>
      </c>
      <c r="C18" s="26" t="e">
        <f>IFERROR(IF(GeneralTable[[#This Row],[Exclude From Chart]]="X",NA(),GeneralTable[[#This Row],[CPU]]&amp; " [" &amp; GeneralTable[[#This Row],[Ref.]] &amp; "]"),NA())</f>
        <v>#N/A</v>
      </c>
      <c r="D18" s="37"/>
      <c r="E18" s="19" t="e">
        <f>IFERROR(IF(OR(GeneralTable[[#This Row],[Exclude From Chart]]="X",PerfPowerST[[#This Row],[ExcludeHere]]="X"),NA(),GeneralTable[[#This Row],[Cons. ST]]),NA())</f>
        <v>#N/A</v>
      </c>
      <c r="F18" s="30" t="e">
        <f>IFERROR(IF(OR(GeneralTable[[#This Row],[Exclude From Chart]]="X",PerfPowerST[[#This Row],[ExcludeHere]]="X"),NA(),GeneralTable[[#This Row],[Dur. ST]]),NA())</f>
        <v>#N/A</v>
      </c>
    </row>
    <row r="19" spans="2:6" x14ac:dyDescent="0.3">
      <c r="B19">
        <f>IFERROR(GeneralTable[[#This Row],[Ref.]],NA())</f>
        <v>15</v>
      </c>
      <c r="C19" s="26" t="e">
        <f>IFERROR(IF(GeneralTable[[#This Row],[Exclude From Chart]]="X",NA(),GeneralTable[[#This Row],[CPU]]&amp; " [" &amp; GeneralTable[[#This Row],[Ref.]] &amp; "]"),NA())</f>
        <v>#N/A</v>
      </c>
      <c r="D19" s="37"/>
      <c r="E19" s="19" t="e">
        <f>IFERROR(IF(OR(GeneralTable[[#This Row],[Exclude From Chart]]="X",PerfPowerST[[#This Row],[ExcludeHere]]="X"),NA(),GeneralTable[[#This Row],[Cons. ST]]),NA())</f>
        <v>#N/A</v>
      </c>
      <c r="F19" s="30" t="e">
        <f>IFERROR(IF(OR(GeneralTable[[#This Row],[Exclude From Chart]]="X",PerfPowerST[[#This Row],[ExcludeHere]]="X"),NA(),GeneralTable[[#This Row],[Dur. ST]]),NA())</f>
        <v>#N/A</v>
      </c>
    </row>
    <row r="20" spans="2:6" x14ac:dyDescent="0.3">
      <c r="B20">
        <f>IFERROR(GeneralTable[[#This Row],[Ref.]],NA())</f>
        <v>16</v>
      </c>
      <c r="C20" s="26" t="e">
        <f>IFERROR(IF(GeneralTable[[#This Row],[Exclude From Chart]]="X",NA(),GeneralTable[[#This Row],[CPU]]&amp; " [" &amp; GeneralTable[[#This Row],[Ref.]] &amp; "]"),NA())</f>
        <v>#N/A</v>
      </c>
      <c r="D20" s="37"/>
      <c r="E20" s="19" t="e">
        <f>IFERROR(IF(OR(GeneralTable[[#This Row],[Exclude From Chart]]="X",PerfPowerST[[#This Row],[ExcludeHere]]="X"),NA(),GeneralTable[[#This Row],[Cons. ST]]),NA())</f>
        <v>#N/A</v>
      </c>
      <c r="F20" s="30" t="e">
        <f>IFERROR(IF(OR(GeneralTable[[#This Row],[Exclude From Chart]]="X",PerfPowerST[[#This Row],[ExcludeHere]]="X"),NA(),GeneralTable[[#This Row],[Dur. ST]]),NA())</f>
        <v>#N/A</v>
      </c>
    </row>
    <row r="21" spans="2:6" x14ac:dyDescent="0.3">
      <c r="B21">
        <f>IFERROR(GeneralTable[[#This Row],[Ref.]],NA())</f>
        <v>17</v>
      </c>
      <c r="C21" s="26" t="str">
        <f>IFERROR(IF(GeneralTable[[#This Row],[Exclude From Chart]]="X",NA(),GeneralTable[[#This Row],[CPU]]&amp; " [" &amp; GeneralTable[[#This Row],[Ref.]] &amp; "]"),NA())</f>
        <v>R3 1200 (Summit Ridge) [17]</v>
      </c>
      <c r="D21" s="37"/>
      <c r="E21" s="19">
        <f>IFERROR(IF(OR(GeneralTable[[#This Row],[Exclude From Chart]]="X",PerfPowerST[[#This Row],[ExcludeHere]]="X"),NA(),GeneralTable[[#This Row],[Cons. ST]]),NA())</f>
        <v>32204</v>
      </c>
      <c r="F21" s="30">
        <f>IFERROR(IF(OR(GeneralTable[[#This Row],[Exclude From Chart]]="X",PerfPowerST[[#This Row],[ExcludeHere]]="X"),NA(),GeneralTable[[#This Row],[Dur. ST]]),NA())</f>
        <v>998.38</v>
      </c>
    </row>
    <row r="22" spans="2:6" x14ac:dyDescent="0.3">
      <c r="B22">
        <f>IFERROR(GeneralTable[[#This Row],[Ref.]],NA())</f>
        <v>18</v>
      </c>
      <c r="C22" s="26" t="e">
        <f>IFERROR(IF(GeneralTable[[#This Row],[Exclude From Chart]]="X",NA(),GeneralTable[[#This Row],[CPU]]&amp; " [" &amp; GeneralTable[[#This Row],[Ref.]] &amp; "]"),NA())</f>
        <v>#N/A</v>
      </c>
      <c r="D22" s="37"/>
      <c r="E22" s="19" t="e">
        <f>IFERROR(IF(OR(GeneralTable[[#This Row],[Exclude From Chart]]="X",PerfPowerST[[#This Row],[ExcludeHere]]="X"),NA(),GeneralTable[[#This Row],[Cons. ST]]),NA())</f>
        <v>#N/A</v>
      </c>
      <c r="F22" s="30" t="e">
        <f>IFERROR(IF(OR(GeneralTable[[#This Row],[Exclude From Chart]]="X",PerfPowerST[[#This Row],[ExcludeHere]]="X"),NA(),GeneralTable[[#This Row],[Dur. ST]]),NA())</f>
        <v>#N/A</v>
      </c>
    </row>
    <row r="23" spans="2:6" x14ac:dyDescent="0.3">
      <c r="B23">
        <f>IFERROR(GeneralTable[[#This Row],[Ref.]],NA())</f>
        <v>19</v>
      </c>
      <c r="C23" s="26" t="e">
        <f>IFERROR(IF(GeneralTable[[#This Row],[Exclude From Chart]]="X",NA(),GeneralTable[[#This Row],[CPU]]&amp; " [" &amp; GeneralTable[[#This Row],[Ref.]] &amp; "]"),NA())</f>
        <v>#N/A</v>
      </c>
      <c r="D23" s="37"/>
      <c r="E23" s="19" t="e">
        <f>IFERROR(IF(OR(GeneralTable[[#This Row],[Exclude From Chart]]="X",PerfPowerST[[#This Row],[ExcludeHere]]="X"),NA(),GeneralTable[[#This Row],[Cons. ST]]),NA())</f>
        <v>#N/A</v>
      </c>
      <c r="F23" s="30" t="e">
        <f>IFERROR(IF(OR(GeneralTable[[#This Row],[Exclude From Chart]]="X",PerfPowerST[[#This Row],[ExcludeHere]]="X"),NA(),GeneralTable[[#This Row],[Dur. ST]]),NA())</f>
        <v>#N/A</v>
      </c>
    </row>
    <row r="24" spans="2:6" x14ac:dyDescent="0.3">
      <c r="B24">
        <f>IFERROR(GeneralTable[[#This Row],[Ref.]],NA())</f>
        <v>20</v>
      </c>
      <c r="C24" s="26" t="e">
        <f>IFERROR(IF(GeneralTable[[#This Row],[Exclude From Chart]]="X",NA(),GeneralTable[[#This Row],[CPU]]&amp; " [" &amp; GeneralTable[[#This Row],[Ref.]] &amp; "]"),NA())</f>
        <v>#N/A</v>
      </c>
      <c r="D24" s="37"/>
      <c r="E24" s="19" t="e">
        <f>IFERROR(IF(OR(GeneralTable[[#This Row],[Exclude From Chart]]="X",PerfPowerST[[#This Row],[ExcludeHere]]="X"),NA(),GeneralTable[[#This Row],[Cons. ST]]),NA())</f>
        <v>#N/A</v>
      </c>
      <c r="F24" s="30" t="e">
        <f>IFERROR(IF(OR(GeneralTable[[#This Row],[Exclude From Chart]]="X",PerfPowerST[[#This Row],[ExcludeHere]]="X"),NA(),GeneralTable[[#This Row],[Dur. ST]]),NA())</f>
        <v>#N/A</v>
      </c>
    </row>
    <row r="25" spans="2:6" x14ac:dyDescent="0.3">
      <c r="B25">
        <f>IFERROR(GeneralTable[[#This Row],[Ref.]],NA())</f>
        <v>21</v>
      </c>
      <c r="C25" s="26" t="e">
        <f>IFERROR(IF(GeneralTable[[#This Row],[Exclude From Chart]]="X",NA(),GeneralTable[[#This Row],[CPU]]&amp; " [" &amp; GeneralTable[[#This Row],[Ref.]] &amp; "]"),NA())</f>
        <v>#N/A</v>
      </c>
      <c r="D25" s="37"/>
      <c r="E25" s="19" t="e">
        <f>IFERROR(IF(OR(GeneralTable[[#This Row],[Exclude From Chart]]="X",PerfPowerST[[#This Row],[ExcludeHere]]="X"),NA(),GeneralTable[[#This Row],[Cons. ST]]),NA())</f>
        <v>#N/A</v>
      </c>
      <c r="F25" s="30" t="e">
        <f>IFERROR(IF(OR(GeneralTable[[#This Row],[Exclude From Chart]]="X",PerfPowerST[[#This Row],[ExcludeHere]]="X"),NA(),GeneralTable[[#This Row],[Dur. ST]]),NA())</f>
        <v>#N/A</v>
      </c>
    </row>
    <row r="26" spans="2:6" x14ac:dyDescent="0.3">
      <c r="B26">
        <f>IFERROR(GeneralTable[[#This Row],[Ref.]],NA())</f>
        <v>22</v>
      </c>
      <c r="C26" s="26" t="e">
        <f>IFERROR(IF(GeneralTable[[#This Row],[Exclude From Chart]]="X",NA(),GeneralTable[[#This Row],[CPU]]&amp; " [" &amp; GeneralTable[[#This Row],[Ref.]] &amp; "]"),NA())</f>
        <v>#N/A</v>
      </c>
      <c r="D26" s="37"/>
      <c r="E26" s="19" t="e">
        <f>IFERROR(IF(OR(GeneralTable[[#This Row],[Exclude From Chart]]="X",PerfPowerST[[#This Row],[ExcludeHere]]="X"),NA(),GeneralTable[[#This Row],[Cons. ST]]),NA())</f>
        <v>#N/A</v>
      </c>
      <c r="F26" s="30" t="e">
        <f>IFERROR(IF(OR(GeneralTable[[#This Row],[Exclude From Chart]]="X",PerfPowerST[[#This Row],[ExcludeHere]]="X"),NA(),GeneralTable[[#This Row],[Dur. ST]]),NA())</f>
        <v>#N/A</v>
      </c>
    </row>
    <row r="27" spans="2:6" x14ac:dyDescent="0.3">
      <c r="B27">
        <f>IFERROR(GeneralTable[[#This Row],[Ref.]],NA())</f>
        <v>23</v>
      </c>
      <c r="C27" s="26" t="str">
        <f>IFERROR(IF(GeneralTable[[#This Row],[Exclude From Chart]]="X",NA(),GeneralTable[[#This Row],[CPU]]&amp; " [" &amp; GeneralTable[[#This Row],[Ref.]] &amp; "]"),NA())</f>
        <v>i7 4820K (Ivy Bridge) [23]</v>
      </c>
      <c r="D27" s="37"/>
      <c r="E27" s="19">
        <f>IFERROR(IF(OR(GeneralTable[[#This Row],[Exclude From Chart]]="X",PerfPowerST[[#This Row],[ExcludeHere]]="X"),NA(),GeneralTable[[#This Row],[Cons. ST]]),NA())</f>
        <v>55373</v>
      </c>
      <c r="F27" s="30">
        <f>IFERROR(IF(OR(GeneralTable[[#This Row],[Exclude From Chart]]="X",PerfPowerST[[#This Row],[ExcludeHere]]="X"),NA(),GeneralTable[[#This Row],[Dur. ST]]),NA())</f>
        <v>1034.6400000000001</v>
      </c>
    </row>
    <row r="28" spans="2:6" x14ac:dyDescent="0.3">
      <c r="B28">
        <f>IFERROR(GeneralTable[[#This Row],[Ref.]],NA())</f>
        <v>24</v>
      </c>
      <c r="C28" s="26" t="e">
        <f>IFERROR(IF(GeneralTable[[#This Row],[Exclude From Chart]]="X",NA(),GeneralTable[[#This Row],[CPU]]&amp; " [" &amp; GeneralTable[[#This Row],[Ref.]] &amp; "]"),NA())</f>
        <v>#N/A</v>
      </c>
      <c r="D28" s="37"/>
      <c r="E28" s="19" t="e">
        <f>IFERROR(IF(OR(GeneralTable[[#This Row],[Exclude From Chart]]="X",PerfPowerST[[#This Row],[ExcludeHere]]="X"),NA(),GeneralTable[[#This Row],[Cons. ST]]),NA())</f>
        <v>#N/A</v>
      </c>
      <c r="F28" s="30" t="e">
        <f>IFERROR(IF(OR(GeneralTable[[#This Row],[Exclude From Chart]]="X",PerfPowerST[[#This Row],[ExcludeHere]]="X"),NA(),GeneralTable[[#This Row],[Dur. ST]]),NA())</f>
        <v>#N/A</v>
      </c>
    </row>
    <row r="29" spans="2:6" x14ac:dyDescent="0.3">
      <c r="B29">
        <f>IFERROR(GeneralTable[[#This Row],[Ref.]],NA())</f>
        <v>25</v>
      </c>
      <c r="C29" s="27" t="e">
        <f>IFERROR(IF(GeneralTable[[#This Row],[Exclude From Chart]]="X",NA(),GeneralTable[[#This Row],[CPU]]&amp; " [" &amp; GeneralTable[[#This Row],[Ref.]] &amp; "]"),NA())</f>
        <v>#N/A</v>
      </c>
      <c r="D29" s="38"/>
      <c r="E29" s="19" t="e">
        <f>IFERROR(IF(OR(GeneralTable[[#This Row],[Exclude From Chart]]="X",PerfPowerST[[#This Row],[ExcludeHere]]="X"),NA(),GeneralTable[[#This Row],[Cons. ST]]),NA())</f>
        <v>#N/A</v>
      </c>
      <c r="F29" s="30" t="e">
        <f>IFERROR(IF(OR(GeneralTable[[#This Row],[Exclude From Chart]]="X",PerfPowerST[[#This Row],[ExcludeHere]]="X"),NA(),GeneralTable[[#This Row],[Dur. ST]]),NA())</f>
        <v>#N/A</v>
      </c>
    </row>
    <row r="30" spans="2:6" x14ac:dyDescent="0.3">
      <c r="B30">
        <f>IFERROR(GeneralTable[[#This Row],[Ref.]],NA())</f>
        <v>26</v>
      </c>
      <c r="C30" s="27" t="e">
        <f>IFERROR(IF(GeneralTable[[#This Row],[Exclude From Chart]]="X",NA(),GeneralTable[[#This Row],[CPU]]&amp; " [" &amp; GeneralTable[[#This Row],[Ref.]] &amp; "]"),NA())</f>
        <v>#N/A</v>
      </c>
      <c r="D30" s="38"/>
      <c r="E30" s="19" t="e">
        <f>IFERROR(IF(OR(GeneralTable[[#This Row],[Exclude From Chart]]="X",PerfPowerST[[#This Row],[ExcludeHere]]="X"),NA(),GeneralTable[[#This Row],[Cons. ST]]),NA())</f>
        <v>#N/A</v>
      </c>
      <c r="F30" s="30" t="e">
        <f>IFERROR(IF(OR(GeneralTable[[#This Row],[Exclude From Chart]]="X",PerfPowerST[[#This Row],[ExcludeHere]]="X"),NA(),GeneralTable[[#This Row],[Dur. ST]]),NA())</f>
        <v>#N/A</v>
      </c>
    </row>
    <row r="31" spans="2:6" x14ac:dyDescent="0.3">
      <c r="B31">
        <f>IFERROR(GeneralTable[[#This Row],[Ref.]],NA())</f>
        <v>27</v>
      </c>
      <c r="C31" s="27" t="e">
        <f>IFERROR(IF(GeneralTable[[#This Row],[Exclude From Chart]]="X",NA(),GeneralTable[[#This Row],[CPU]]&amp; " [" &amp; GeneralTable[[#This Row],[Ref.]] &amp; "]"),NA())</f>
        <v>#N/A</v>
      </c>
      <c r="D31" s="38"/>
      <c r="E31" s="19" t="e">
        <f>IFERROR(IF(OR(GeneralTable[[#This Row],[Exclude From Chart]]="X",PerfPowerST[[#This Row],[ExcludeHere]]="X"),NA(),GeneralTable[[#This Row],[Cons. ST]]),NA())</f>
        <v>#N/A</v>
      </c>
      <c r="F31" s="30" t="e">
        <f>IFERROR(IF(OR(GeneralTable[[#This Row],[Exclude From Chart]]="X",PerfPowerST[[#This Row],[ExcludeHere]]="X"),NA(),GeneralTable[[#This Row],[Dur. ST]]),NA())</f>
        <v>#N/A</v>
      </c>
    </row>
    <row r="32" spans="2:6" x14ac:dyDescent="0.3">
      <c r="B32">
        <f>IFERROR(GeneralTable[[#This Row],[Ref.]],NA())</f>
        <v>28</v>
      </c>
      <c r="C32" s="27" t="str">
        <f>IFERROR(IF(GeneralTable[[#This Row],[Exclude From Chart]]="X",NA(),GeneralTable[[#This Row],[CPU]]&amp; " [" &amp; GeneralTable[[#This Row],[Ref.]] &amp; "]"),NA())</f>
        <v>i7 5775C (Broadwell) [28]</v>
      </c>
      <c r="D32" s="38"/>
      <c r="E32" s="19">
        <f>IFERROR(IF(OR(GeneralTable[[#This Row],[Exclude From Chart]]="X",PerfPowerST[[#This Row],[ExcludeHere]]="X"),NA(),GeneralTable[[#This Row],[Cons. ST]]),NA())</f>
        <v>20078</v>
      </c>
      <c r="F32" s="30">
        <f>IFERROR(IF(OR(GeneralTable[[#This Row],[Exclude From Chart]]="X",PerfPowerST[[#This Row],[ExcludeHere]]="X"),NA(),GeneralTable[[#This Row],[Dur. ST]]),NA())</f>
        <v>904.59</v>
      </c>
    </row>
    <row r="33" spans="2:6" x14ac:dyDescent="0.3">
      <c r="B33">
        <f>IFERROR(GeneralTable[[#This Row],[Ref.]],NA())</f>
        <v>29</v>
      </c>
      <c r="C33" s="27" t="e">
        <f>IFERROR(IF(GeneralTable[[#This Row],[Exclude From Chart]]="X",NA(),GeneralTable[[#This Row],[CPU]]&amp; " [" &amp; GeneralTable[[#This Row],[Ref.]] &amp; "]"),NA())</f>
        <v>#N/A</v>
      </c>
      <c r="D33" s="38"/>
      <c r="E33" s="19" t="e">
        <f>IFERROR(IF(OR(GeneralTable[[#This Row],[Exclude From Chart]]="X",PerfPowerST[[#This Row],[ExcludeHere]]="X"),NA(),GeneralTable[[#This Row],[Cons. ST]]),NA())</f>
        <v>#N/A</v>
      </c>
      <c r="F33" s="30" t="e">
        <f>IFERROR(IF(OR(GeneralTable[[#This Row],[Exclude From Chart]]="X",PerfPowerST[[#This Row],[ExcludeHere]]="X"),NA(),GeneralTable[[#This Row],[Dur. ST]]),NA())</f>
        <v>#N/A</v>
      </c>
    </row>
    <row r="34" spans="2:6" x14ac:dyDescent="0.3">
      <c r="B34">
        <f>IFERROR(GeneralTable[[#This Row],[Ref.]],NA())</f>
        <v>30</v>
      </c>
      <c r="C34" s="27" t="str">
        <f>IFERROR(IF(GeneralTable[[#This Row],[Exclude From Chart]]="X",NA(),GeneralTable[[#This Row],[CPU]]&amp; " [" &amp; GeneralTable[[#This Row],[Ref.]] &amp; "]"),NA())</f>
        <v>R9 5900HS (Cezanne) [30]</v>
      </c>
      <c r="D34" s="38"/>
      <c r="E34" s="19">
        <f>IFERROR(IF(OR(GeneralTable[[#This Row],[Exclude From Chart]]="X",PerfPowerST[[#This Row],[ExcludeHere]]="X"),NA(),GeneralTable[[#This Row],[Cons. ST]]),NA())</f>
        <v>7445</v>
      </c>
      <c r="F34" s="30">
        <f>IFERROR(IF(OR(GeneralTable[[#This Row],[Exclude From Chart]]="X",PerfPowerST[[#This Row],[ExcludeHere]]="X"),NA(),GeneralTable[[#This Row],[Dur. ST]]),NA())</f>
        <v>621.65</v>
      </c>
    </row>
    <row r="35" spans="2:6" x14ac:dyDescent="0.3">
      <c r="B35">
        <f>IFERROR(GeneralTable[[#This Row],[Ref.]],NA())</f>
        <v>31</v>
      </c>
      <c r="C35" s="27" t="e">
        <f>IFERROR(IF(GeneralTable[[#This Row],[Exclude From Chart]]="X",NA(),GeneralTable[[#This Row],[CPU]]&amp; " [" &amp; GeneralTable[[#This Row],[Ref.]] &amp; "]"),NA())</f>
        <v>#N/A</v>
      </c>
      <c r="D35" s="38"/>
      <c r="E35" s="19" t="e">
        <f>IFERROR(IF(OR(GeneralTable[[#This Row],[Exclude From Chart]]="X",PerfPowerST[[#This Row],[ExcludeHere]]="X"),NA(),GeneralTable[[#This Row],[Cons. ST]]),NA())</f>
        <v>#N/A</v>
      </c>
      <c r="F35" s="30" t="e">
        <f>IFERROR(IF(OR(GeneralTable[[#This Row],[Exclude From Chart]]="X",PerfPowerST[[#This Row],[ExcludeHere]]="X"),NA(),GeneralTable[[#This Row],[Dur. ST]]),NA())</f>
        <v>#N/A</v>
      </c>
    </row>
    <row r="36" spans="2:6" x14ac:dyDescent="0.3">
      <c r="B36">
        <f>IFERROR(GeneralTable[[#This Row],[Ref.]],NA())</f>
        <v>32</v>
      </c>
      <c r="C36" s="27" t="str">
        <f>IFERROR(IF(GeneralTable[[#This Row],[Exclude From Chart]]="X",NA(),GeneralTable[[#This Row],[CPU]]&amp; " [" &amp; GeneralTable[[#This Row],[Ref.]] &amp; "]"),NA())</f>
        <v>R9 5900X (Vermeer) [32]</v>
      </c>
      <c r="D36" s="38"/>
      <c r="E36" s="19">
        <f>IFERROR(IF(OR(GeneralTable[[#This Row],[Exclude From Chart]]="X",PerfPowerST[[#This Row],[ExcludeHere]]="X"),NA(),GeneralTable[[#This Row],[Cons. ST]]),NA())</f>
        <v>25543</v>
      </c>
      <c r="F36" s="30">
        <f>IFERROR(IF(OR(GeneralTable[[#This Row],[Exclude From Chart]]="X",PerfPowerST[[#This Row],[ExcludeHere]]="X"),NA(),GeneralTable[[#This Row],[Dur. ST]]),NA())</f>
        <v>518.05999999999995</v>
      </c>
    </row>
    <row r="37" spans="2:6" x14ac:dyDescent="0.3">
      <c r="B37">
        <f>IFERROR(GeneralTable[[#This Row],[Ref.]],NA())</f>
        <v>33</v>
      </c>
      <c r="C37" s="28" t="e">
        <f>IFERROR(IF(GeneralTable[[#This Row],[Exclude From Chart]]="X",NA(),GeneralTable[[#This Row],[CPU]]&amp; " [" &amp; GeneralTable[[#This Row],[Ref.]] &amp; "]"),NA())</f>
        <v>#N/A</v>
      </c>
      <c r="D37" s="32"/>
      <c r="E37" s="19" t="e">
        <f>IFERROR(IF(OR(GeneralTable[[#This Row],[Exclude From Chart]]="X",PerfPowerST[[#This Row],[ExcludeHere]]="X"),NA(),GeneralTable[[#This Row],[Cons. ST]]),NA())</f>
        <v>#N/A</v>
      </c>
      <c r="F37" s="30" t="e">
        <f>IFERROR(IF(OR(GeneralTable[[#This Row],[Exclude From Chart]]="X",PerfPowerST[[#This Row],[ExcludeHere]]="X"),NA(),GeneralTable[[#This Row],[Dur. ST]]),NA())</f>
        <v>#N/A</v>
      </c>
    </row>
    <row r="38" spans="2:6" x14ac:dyDescent="0.3">
      <c r="B38">
        <f>IFERROR(GeneralTable[[#This Row],[Ref.]],NA())</f>
        <v>34</v>
      </c>
      <c r="C38" s="28" t="str">
        <f>IFERROR(IF(GeneralTable[[#This Row],[Exclude From Chart]]="X",NA(),GeneralTable[[#This Row],[CPU]]&amp; " [" &amp; GeneralTable[[#This Row],[Ref.]] &amp; "]"),NA())</f>
        <v>i7 2600K (Sandy Bridge) [34]</v>
      </c>
      <c r="D38" s="32"/>
      <c r="E38" s="19">
        <f>IFERROR(IF(OR(GeneralTable[[#This Row],[Exclude From Chart]]="X",PerfPowerST[[#This Row],[ExcludeHere]]="X"),NA(),GeneralTable[[#This Row],[Cons. ST]]),NA())</f>
        <v>38525</v>
      </c>
      <c r="F38" s="30">
        <f>IFERROR(IF(OR(GeneralTable[[#This Row],[Exclude From Chart]]="X",PerfPowerST[[#This Row],[ExcludeHere]]="X"),NA(),GeneralTable[[#This Row],[Dur. ST]]),NA())</f>
        <v>983.86</v>
      </c>
    </row>
    <row r="39" spans="2:6" x14ac:dyDescent="0.3">
      <c r="B39">
        <f>IFERROR(GeneralTable[[#This Row],[Ref.]],NA())</f>
        <v>35</v>
      </c>
      <c r="C39" s="28" t="e">
        <f>IFERROR(IF(GeneralTable[[#This Row],[Exclude From Chart]]="X",NA(),GeneralTable[[#This Row],[CPU]]&amp; " [" &amp; GeneralTable[[#This Row],[Ref.]] &amp; "]"),NA())</f>
        <v>#N/A</v>
      </c>
      <c r="D39" s="32"/>
      <c r="E39" s="19" t="e">
        <f>IFERROR(IF(OR(GeneralTable[[#This Row],[Exclude From Chart]]="X",PerfPowerST[[#This Row],[ExcludeHere]]="X"),NA(),GeneralTable[[#This Row],[Cons. ST]]),NA())</f>
        <v>#N/A</v>
      </c>
      <c r="F39" s="30" t="e">
        <f>IFERROR(IF(OR(GeneralTable[[#This Row],[Exclude From Chart]]="X",PerfPowerST[[#This Row],[ExcludeHere]]="X"),NA(),GeneralTable[[#This Row],[Dur. ST]]),NA())</f>
        <v>#N/A</v>
      </c>
    </row>
    <row r="40" spans="2:6" x14ac:dyDescent="0.3">
      <c r="B40">
        <f>IFERROR(GeneralTable[[#This Row],[Ref.]],NA())</f>
        <v>36</v>
      </c>
      <c r="C40" s="28" t="str">
        <f>IFERROR(IF(GeneralTable[[#This Row],[Exclude From Chart]]="X",NA(),GeneralTable[[#This Row],[CPU]]&amp; " [" &amp; GeneralTable[[#This Row],[Ref.]] &amp; "]"),NA())</f>
        <v>i7 7500U (Kaby Lake) [36]</v>
      </c>
      <c r="D40" s="32"/>
      <c r="E40" s="19">
        <f>IFERROR(IF(OR(GeneralTable[[#This Row],[Exclude From Chart]]="X",PerfPowerST[[#This Row],[ExcludeHere]]="X"),NA(),GeneralTable[[#This Row],[Cons. ST]]),NA())</f>
        <v>11096</v>
      </c>
      <c r="F40" s="30">
        <f>IFERROR(IF(OR(GeneralTable[[#This Row],[Exclude From Chart]]="X",PerfPowerST[[#This Row],[ExcludeHere]]="X"),NA(),GeneralTable[[#This Row],[Dur. ST]]),NA())</f>
        <v>1079.3699999999999</v>
      </c>
    </row>
    <row r="41" spans="2:6" x14ac:dyDescent="0.3">
      <c r="B41">
        <f>IFERROR(GeneralTable[[#This Row],[Ref.]],NA())</f>
        <v>37</v>
      </c>
      <c r="C41" s="28" t="str">
        <f>IFERROR(IF(GeneralTable[[#This Row],[Exclude From Chart]]="X",NA(),GeneralTable[[#This Row],[CPU]]&amp; " [" &amp; GeneralTable[[#This Row],[Ref.]] &amp; "]"),NA())</f>
        <v>Celeron N3450 (Apollo Lake) [37]</v>
      </c>
      <c r="D41" s="32"/>
      <c r="E41" s="19">
        <f>IFERROR(IF(OR(GeneralTable[[#This Row],[Exclude From Chart]]="X",PerfPowerST[[#This Row],[ExcludeHere]]="X"),NA(),GeneralTable[[#This Row],[Cons. ST]]),NA())</f>
        <v>18192</v>
      </c>
      <c r="F41" s="30">
        <f>IFERROR(IF(OR(GeneralTable[[#This Row],[Exclude From Chart]]="X",PerfPowerST[[#This Row],[ExcludeHere]]="X"),NA(),GeneralTable[[#This Row],[Dur. ST]]),NA())</f>
        <v>3293.49</v>
      </c>
    </row>
    <row r="42" spans="2:6" x14ac:dyDescent="0.3">
      <c r="B42">
        <f>IFERROR(GeneralTable[[#This Row],[Ref.]],NA())</f>
        <v>38</v>
      </c>
      <c r="C42" s="28" t="e">
        <f>IFERROR(IF(GeneralTable[[#This Row],[Exclude From Chart]]="X",NA(),GeneralTable[[#This Row],[CPU]]&amp; " [" &amp; GeneralTable[[#This Row],[Ref.]] &amp; "]"),NA())</f>
        <v>#N/A</v>
      </c>
      <c r="D42" s="32"/>
      <c r="E42" s="19" t="e">
        <f>IFERROR(IF(OR(GeneralTable[[#This Row],[Exclude From Chart]]="X",PerfPowerST[[#This Row],[ExcludeHere]]="X"),NA(),GeneralTable[[#This Row],[Cons. ST]]),NA())</f>
        <v>#N/A</v>
      </c>
      <c r="F42" s="30" t="e">
        <f>IFERROR(IF(OR(GeneralTable[[#This Row],[Exclude From Chart]]="X",PerfPowerST[[#This Row],[ExcludeHere]]="X"),NA(),GeneralTable[[#This Row],[Dur. ST]]),NA())</f>
        <v>#N/A</v>
      </c>
    </row>
    <row r="43" spans="2:6" x14ac:dyDescent="0.3">
      <c r="B43">
        <f>IFERROR(GeneralTable[[#This Row],[Ref.]],NA())</f>
        <v>39</v>
      </c>
      <c r="C43" s="28" t="str">
        <f>IFERROR(IF(GeneralTable[[#This Row],[Exclude From Chart]]="X",NA(),GeneralTable[[#This Row],[CPU]]&amp; " [" &amp; GeneralTable[[#This Row],[Ref.]] &amp; "]"),NA())</f>
        <v>i5 8600k (Coffee Lake) [39]</v>
      </c>
      <c r="D43" s="32"/>
      <c r="E43" s="19">
        <f>IFERROR(IF(OR(GeneralTable[[#This Row],[Exclude From Chart]]="X",PerfPowerST[[#This Row],[ExcludeHere]]="X"),NA(),GeneralTable[[#This Row],[Cons. ST]]),NA())</f>
        <v>27864</v>
      </c>
      <c r="F43" s="30">
        <f>IFERROR(IF(OR(GeneralTable[[#This Row],[Exclude From Chart]]="X",PerfPowerST[[#This Row],[ExcludeHere]]="X"),NA(),GeneralTable[[#This Row],[Dur. ST]]),NA())</f>
        <v>616.08000000000004</v>
      </c>
    </row>
    <row r="44" spans="2:6" x14ac:dyDescent="0.3">
      <c r="B44">
        <f>IFERROR(GeneralTable[[#This Row],[Ref.]],NA())</f>
        <v>40</v>
      </c>
      <c r="C44" s="28" t="str">
        <f>IFERROR(IF(GeneralTable[[#This Row],[Exclude From Chart]]="X",NA(),GeneralTable[[#This Row],[CPU]]&amp; " [" &amp; GeneralTable[[#This Row],[Ref.]] &amp; "]"),NA())</f>
        <v>i5 7500 (Kaby Lake) [40]</v>
      </c>
      <c r="D44" s="32"/>
      <c r="E44" s="19">
        <f>IFERROR(IF(OR(GeneralTable[[#This Row],[Exclude From Chart]]="X",PerfPowerST[[#This Row],[ExcludeHere]]="X"),NA(),GeneralTable[[#This Row],[Cons. ST]]),NA())</f>
        <v>20650</v>
      </c>
      <c r="F44" s="30">
        <f>IFERROR(IF(OR(GeneralTable[[#This Row],[Exclude From Chart]]="X",PerfPowerST[[#This Row],[ExcludeHere]]="X"),NA(),GeneralTable[[#This Row],[Dur. ST]]),NA())</f>
        <v>884.67</v>
      </c>
    </row>
    <row r="45" spans="2:6" x14ac:dyDescent="0.3">
      <c r="B45">
        <f>IFERROR(GeneralTable[[#This Row],[Ref.]],NA())</f>
        <v>41</v>
      </c>
      <c r="C45" s="28" t="str">
        <f>IFERROR(IF(GeneralTable[[#This Row],[Exclude From Chart]]="X",NA(),GeneralTable[[#This Row],[CPU]]&amp; " [" &amp; GeneralTable[[#This Row],[Ref.]] &amp; "]"),NA())</f>
        <v>i7 8700k (Coffee Lake) [41]</v>
      </c>
      <c r="D45" s="32"/>
      <c r="E45" s="19">
        <f>IFERROR(IF(OR(GeneralTable[[#This Row],[Exclude From Chart]]="X",PerfPowerST[[#This Row],[ExcludeHere]]="X"),NA(),GeneralTable[[#This Row],[Cons. ST]]),NA())</f>
        <v>25887</v>
      </c>
      <c r="F45" s="30">
        <f>IFERROR(IF(OR(GeneralTable[[#This Row],[Exclude From Chart]]="X",PerfPowerST[[#This Row],[ExcludeHere]]="X"),NA(),GeneralTable[[#This Row],[Dur. ST]]),NA())</f>
        <v>627.62</v>
      </c>
    </row>
    <row r="46" spans="2:6" x14ac:dyDescent="0.3">
      <c r="B46">
        <f>IFERROR(GeneralTable[[#This Row],[Ref.]],NA())</f>
        <v>42</v>
      </c>
      <c r="C46" s="28" t="e">
        <f>IFERROR(IF(GeneralTable[[#This Row],[Exclude From Chart]]="X",NA(),GeneralTable[[#This Row],[CPU]]&amp; " [" &amp; GeneralTable[[#This Row],[Ref.]] &amp; "]"),NA())</f>
        <v>#N/A</v>
      </c>
      <c r="D46" s="32"/>
      <c r="E46" s="19" t="e">
        <f>IFERROR(IF(OR(GeneralTable[[#This Row],[Exclude From Chart]]="X",PerfPowerST[[#This Row],[ExcludeHere]]="X"),NA(),GeneralTable[[#This Row],[Cons. ST]]),NA())</f>
        <v>#N/A</v>
      </c>
      <c r="F46" s="30" t="e">
        <f>IFERROR(IF(OR(GeneralTable[[#This Row],[Exclude From Chart]]="X",PerfPowerST[[#This Row],[ExcludeHere]]="X"),NA(),GeneralTable[[#This Row],[Dur. ST]]),NA())</f>
        <v>#N/A</v>
      </c>
    </row>
    <row r="47" spans="2:6" x14ac:dyDescent="0.3">
      <c r="B47">
        <f>IFERROR(GeneralTable[[#This Row],[Ref.]],NA())</f>
        <v>43</v>
      </c>
      <c r="C47" s="28" t="str">
        <f>IFERROR(IF(GeneralTable[[#This Row],[Exclude From Chart]]="X",NA(),GeneralTable[[#This Row],[CPU]]&amp; " [" &amp; GeneralTable[[#This Row],[Ref.]] &amp; "]"),NA())</f>
        <v>R9 5950X (Vermeer) [43]</v>
      </c>
      <c r="D47" s="32"/>
      <c r="E47" s="19">
        <f>IFERROR(IF(OR(GeneralTable[[#This Row],[Exclude From Chart]]="X",PerfPowerST[[#This Row],[ExcludeHere]]="X"),NA(),GeneralTable[[#This Row],[Cons. ST]]),NA())</f>
        <v>26935</v>
      </c>
      <c r="F47" s="30">
        <f>IFERROR(IF(OR(GeneralTable[[#This Row],[Exclude From Chart]]="X",PerfPowerST[[#This Row],[ExcludeHere]]="X"),NA(),GeneralTable[[#This Row],[Dur. ST]]),NA())</f>
        <v>498.76</v>
      </c>
    </row>
    <row r="48" spans="2:6" x14ac:dyDescent="0.3">
      <c r="B48">
        <f>IFERROR(GeneralTable[[#This Row],[Ref.]],NA())</f>
        <v>44</v>
      </c>
      <c r="C48" s="28" t="str">
        <f>IFERROR(IF(GeneralTable[[#This Row],[Exclude From Chart]]="X",NA(),GeneralTable[[#This Row],[CPU]]&amp; " [" &amp; GeneralTable[[#This Row],[Ref.]] &amp; "]"),NA())</f>
        <v>R5 4600H (Renoir) [44]</v>
      </c>
      <c r="D48" s="32"/>
      <c r="E48" s="19">
        <f>IFERROR(IF(OR(GeneralTable[[#This Row],[Exclude From Chart]]="X",PerfPowerST[[#This Row],[ExcludeHere]]="X"),NA(),GeneralTable[[#This Row],[Cons. ST]]),NA())</f>
        <v>8278</v>
      </c>
      <c r="F48" s="30">
        <f>IFERROR(IF(OR(GeneralTable[[#This Row],[Exclude From Chart]]="X",PerfPowerST[[#This Row],[ExcludeHere]]="X"),NA(),GeneralTable[[#This Row],[Dur. ST]]),NA())</f>
        <v>761.74</v>
      </c>
    </row>
    <row r="49" spans="2:6" x14ac:dyDescent="0.3">
      <c r="B49">
        <f>IFERROR(GeneralTable[[#This Row],[Ref.]],NA())</f>
        <v>45</v>
      </c>
      <c r="C49" s="28" t="e">
        <f>IFERROR(IF(GeneralTable[[#This Row],[Exclude From Chart]]="X",NA(),GeneralTable[[#This Row],[CPU]]&amp; " [" &amp; GeneralTable[[#This Row],[Ref.]] &amp; "]"),NA())</f>
        <v>#N/A</v>
      </c>
      <c r="D49" s="32"/>
      <c r="E49" s="19" t="e">
        <f>IFERROR(IF(OR(GeneralTable[[#This Row],[Exclude From Chart]]="X",PerfPowerST[[#This Row],[ExcludeHere]]="X"),NA(),GeneralTable[[#This Row],[Cons. ST]]),NA())</f>
        <v>#N/A</v>
      </c>
      <c r="F49" s="30" t="e">
        <f>IFERROR(IF(OR(GeneralTable[[#This Row],[Exclude From Chart]]="X",PerfPowerST[[#This Row],[ExcludeHere]]="X"),NA(),GeneralTable[[#This Row],[Dur. ST]]),NA())</f>
        <v>#N/A</v>
      </c>
    </row>
    <row r="50" spans="2:6" x14ac:dyDescent="0.3">
      <c r="B50">
        <f>IFERROR(GeneralTable[[#This Row],[Ref.]],NA())</f>
        <v>46</v>
      </c>
      <c r="C50" s="28" t="e">
        <f>IFERROR(IF(GeneralTable[[#This Row],[Exclude From Chart]]="X",NA(),GeneralTable[[#This Row],[CPU]]&amp; " [" &amp; GeneralTable[[#This Row],[Ref.]] &amp; "]"),NA())</f>
        <v>#N/A</v>
      </c>
      <c r="D50" s="32"/>
      <c r="E50" s="19" t="e">
        <f>IFERROR(IF(OR(GeneralTable[[#This Row],[Exclude From Chart]]="X",PerfPowerST[[#This Row],[ExcludeHere]]="X"),NA(),GeneralTable[[#This Row],[Cons. ST]]),NA())</f>
        <v>#N/A</v>
      </c>
      <c r="F50" s="30" t="e">
        <f>IFERROR(IF(OR(GeneralTable[[#This Row],[Exclude From Chart]]="X",PerfPowerST[[#This Row],[ExcludeHere]]="X"),NA(),GeneralTable[[#This Row],[Dur. ST]]),NA())</f>
        <v>#N/A</v>
      </c>
    </row>
    <row r="51" spans="2:6" x14ac:dyDescent="0.3">
      <c r="B51">
        <f>IFERROR(GeneralTable[[#This Row],[Ref.]],NA())</f>
        <v>47</v>
      </c>
      <c r="C51" s="28" t="str">
        <f>IFERROR(IF(GeneralTable[[#This Row],[Exclude From Chart]]="X",NA(),GeneralTable[[#This Row],[CPU]]&amp; " [" &amp; GeneralTable[[#This Row],[Ref.]] &amp; "]"),NA())</f>
        <v>R7 3700X (Matisse) [47]</v>
      </c>
      <c r="D51" s="32"/>
      <c r="E51" s="19">
        <f>IFERROR(IF(OR(GeneralTable[[#This Row],[Exclude From Chart]]="X",PerfPowerST[[#This Row],[ExcludeHere]]="X"),NA(),GeneralTable[[#This Row],[Cons. ST]]),NA())</f>
        <v>15775</v>
      </c>
      <c r="F51" s="30">
        <f>IFERROR(IF(OR(GeneralTable[[#This Row],[Exclude From Chart]]="X",PerfPowerST[[#This Row],[ExcludeHere]]="X"),NA(),GeneralTable[[#This Row],[Dur. ST]]),NA())</f>
        <v>625.84</v>
      </c>
    </row>
    <row r="52" spans="2:6" x14ac:dyDescent="0.3">
      <c r="B52">
        <f>IFERROR(GeneralTable[[#This Row],[Ref.]],NA())</f>
        <v>48</v>
      </c>
      <c r="C52" s="28" t="e">
        <f>IFERROR(IF(GeneralTable[[#This Row],[Exclude From Chart]]="X",NA(),GeneralTable[[#This Row],[CPU]]&amp; " [" &amp; GeneralTable[[#This Row],[Ref.]] &amp; "]"),NA())</f>
        <v>#N/A</v>
      </c>
      <c r="D52" s="32"/>
      <c r="E52" s="19" t="e">
        <f>IFERROR(IF(OR(GeneralTable[[#This Row],[Exclude From Chart]]="X",PerfPowerST[[#This Row],[ExcludeHere]]="X"),NA(),GeneralTable[[#This Row],[Cons. ST]]),NA())</f>
        <v>#N/A</v>
      </c>
      <c r="F52" s="30" t="e">
        <f>IFERROR(IF(OR(GeneralTable[[#This Row],[Exclude From Chart]]="X",PerfPowerST[[#This Row],[ExcludeHere]]="X"),NA(),GeneralTable[[#This Row],[Dur. ST]]),NA())</f>
        <v>#N/A</v>
      </c>
    </row>
    <row r="53" spans="2:6" x14ac:dyDescent="0.3">
      <c r="B53">
        <f>IFERROR(GeneralTable[[#This Row],[Ref.]],NA())</f>
        <v>49</v>
      </c>
      <c r="C53" s="28" t="e">
        <f>IFERROR(IF(GeneralTable[[#This Row],[Exclude From Chart]]="X",NA(),GeneralTable[[#This Row],[CPU]]&amp; " [" &amp; GeneralTable[[#This Row],[Ref.]] &amp; "]"),NA())</f>
        <v>#N/A</v>
      </c>
      <c r="D53" s="32"/>
      <c r="E53" s="19" t="e">
        <f>IFERROR(IF(OR(GeneralTable[[#This Row],[Exclude From Chart]]="X",PerfPowerST[[#This Row],[ExcludeHere]]="X"),NA(),GeneralTable[[#This Row],[Cons. ST]]),NA())</f>
        <v>#N/A</v>
      </c>
      <c r="F53" s="30" t="e">
        <f>IFERROR(IF(OR(GeneralTable[[#This Row],[Exclude From Chart]]="X",PerfPowerST[[#This Row],[ExcludeHere]]="X"),NA(),GeneralTable[[#This Row],[Dur. ST]]),NA())</f>
        <v>#N/A</v>
      </c>
    </row>
    <row r="54" spans="2:6" x14ac:dyDescent="0.3">
      <c r="B54">
        <f>IFERROR(GeneralTable[[#This Row],[Ref.]],NA())</f>
        <v>50</v>
      </c>
      <c r="C54" s="28" t="e">
        <f>IFERROR(IF(GeneralTable[[#This Row],[Exclude From Chart]]="X",NA(),GeneralTable[[#This Row],[CPU]]&amp; " [" &amp; GeneralTable[[#This Row],[Ref.]] &amp; "]"),NA())</f>
        <v>#N/A</v>
      </c>
      <c r="D54" s="32"/>
      <c r="E54" s="19" t="e">
        <f>IFERROR(IF(OR(GeneralTable[[#This Row],[Exclude From Chart]]="X",PerfPowerST[[#This Row],[ExcludeHere]]="X"),NA(),GeneralTable[[#This Row],[Cons. ST]]),NA())</f>
        <v>#N/A</v>
      </c>
      <c r="F54" s="30" t="e">
        <f>IFERROR(IF(OR(GeneralTable[[#This Row],[Exclude From Chart]]="X",PerfPowerST[[#This Row],[ExcludeHere]]="X"),NA(),GeneralTable[[#This Row],[Dur. ST]]),NA())</f>
        <v>#N/A</v>
      </c>
    </row>
    <row r="55" spans="2:6" x14ac:dyDescent="0.3">
      <c r="B55">
        <f>IFERROR(GeneralTable[[#This Row],[Ref.]],NA())</f>
        <v>51</v>
      </c>
      <c r="C55" s="28" t="str">
        <f>IFERROR(IF(GeneralTable[[#This Row],[Exclude From Chart]]="X",NA(),GeneralTable[[#This Row],[CPU]]&amp; " [" &amp; GeneralTable[[#This Row],[Ref.]] &amp; "]"),NA())</f>
        <v>i5 8250U (WhiskeyLake) [51]</v>
      </c>
      <c r="D55" s="32"/>
      <c r="E55" s="19">
        <f>IFERROR(IF(OR(GeneralTable[[#This Row],[Exclude From Chart]]="X",PerfPowerST[[#This Row],[ExcludeHere]]="X"),NA(),GeneralTable[[#This Row],[Cons. ST]]),NA())</f>
        <v>10395</v>
      </c>
      <c r="F55" s="30">
        <f>IFERROR(IF(OR(GeneralTable[[#This Row],[Exclude From Chart]]="X",PerfPowerST[[#This Row],[ExcludeHere]]="X"),NA(),GeneralTable[[#This Row],[Dur. ST]]),NA())</f>
        <v>895.74</v>
      </c>
    </row>
    <row r="56" spans="2:6" x14ac:dyDescent="0.3">
      <c r="B56">
        <f>IFERROR(GeneralTable[[#This Row],[Ref.]],NA())</f>
        <v>52</v>
      </c>
      <c r="C56" s="28" t="str">
        <f>IFERROR(IF(GeneralTable[[#This Row],[Exclude From Chart]]="X",NA(),GeneralTable[[#This Row],[CPU]]&amp; " [" &amp; GeneralTable[[#This Row],[Ref.]] &amp; "]"),NA())</f>
        <v>i7 4800MQ (Haswell) [52]</v>
      </c>
      <c r="D56" s="32"/>
      <c r="E56" s="19">
        <f>IFERROR(IF(OR(GeneralTable[[#This Row],[Exclude From Chart]]="X",PerfPowerST[[#This Row],[ExcludeHere]]="X"),NA(),GeneralTable[[#This Row],[Cons. ST]]),NA())</f>
        <v>24128.5</v>
      </c>
      <c r="F56" s="30">
        <f>IFERROR(IF(OR(GeneralTable[[#This Row],[Exclude From Chart]]="X",PerfPowerST[[#This Row],[ExcludeHere]]="X"),NA(),GeneralTable[[#This Row],[Dur. ST]]),NA())</f>
        <v>1012.91</v>
      </c>
    </row>
    <row r="57" spans="2:6" x14ac:dyDescent="0.3">
      <c r="B57">
        <f>IFERROR(GeneralTable[[#This Row],[Ref.]],NA())</f>
        <v>53</v>
      </c>
      <c r="C57" s="28" t="e">
        <f>IFERROR(IF(GeneralTable[[#This Row],[Exclude From Chart]]="X",NA(),GeneralTable[[#This Row],[CPU]]&amp; " [" &amp; GeneralTable[[#This Row],[Ref.]] &amp; "]"),NA())</f>
        <v>#N/A</v>
      </c>
      <c r="D57" s="32"/>
      <c r="E57" s="19" t="e">
        <f>IFERROR(IF(OR(GeneralTable[[#This Row],[Exclude From Chart]]="X",PerfPowerST[[#This Row],[ExcludeHere]]="X"),NA(),GeneralTable[[#This Row],[Cons. ST]]),NA())</f>
        <v>#N/A</v>
      </c>
      <c r="F57" s="30" t="e">
        <f>IFERROR(IF(OR(GeneralTable[[#This Row],[Exclude From Chart]]="X",PerfPowerST[[#This Row],[ExcludeHere]]="X"),NA(),GeneralTable[[#This Row],[Dur. ST]]),NA())</f>
        <v>#N/A</v>
      </c>
    </row>
    <row r="58" spans="2:6" x14ac:dyDescent="0.3">
      <c r="B58">
        <f>IFERROR(GeneralTable[[#This Row],[Ref.]],NA())</f>
        <v>56</v>
      </c>
      <c r="C58" s="28" t="e">
        <f>IFERROR(IF(GeneralTable[[#This Row],[Exclude From Chart]]="X",NA(),GeneralTable[[#This Row],[CPU]]&amp; " [" &amp; GeneralTable[[#This Row],[Ref.]] &amp; "]"),NA())</f>
        <v>#N/A</v>
      </c>
      <c r="D58" s="32"/>
      <c r="E58" s="19" t="e">
        <f>IFERROR(IF(OR(GeneralTable[[#This Row],[Exclude From Chart]]="X",PerfPowerST[[#This Row],[ExcludeHere]]="X"),NA(),GeneralTable[[#This Row],[Cons. ST]]),NA())</f>
        <v>#N/A</v>
      </c>
      <c r="F58" s="30" t="e">
        <f>IFERROR(IF(OR(GeneralTable[[#This Row],[Exclude From Chart]]="X",PerfPowerST[[#This Row],[ExcludeHere]]="X"),NA(),GeneralTable[[#This Row],[Dur. ST]]),NA())</f>
        <v>#N/A</v>
      </c>
    </row>
    <row r="59" spans="2:6" x14ac:dyDescent="0.3">
      <c r="B59">
        <f>IFERROR(GeneralTable[[#This Row],[Ref.]],NA())</f>
        <v>57</v>
      </c>
      <c r="C59" s="28" t="str">
        <f>IFERROR(IF(GeneralTable[[#This Row],[Exclude From Chart]]="X",NA(),GeneralTable[[#This Row],[CPU]]&amp; " [" &amp; GeneralTable[[#This Row],[Ref.]] &amp; "]"),NA())</f>
        <v>i7 3770K (Ivy Bridge) [57]</v>
      </c>
      <c r="D59" s="32"/>
      <c r="E59" s="19">
        <f>IFERROR(IF(OR(GeneralTable[[#This Row],[Exclude From Chart]]="X",PerfPowerST[[#This Row],[ExcludeHere]]="X"),NA(),GeneralTable[[#This Row],[Cons. ST]]),NA())</f>
        <v>27072.99</v>
      </c>
      <c r="F59" s="30">
        <f>IFERROR(IF(OR(GeneralTable[[#This Row],[Exclude From Chart]]="X",PerfPowerST[[#This Row],[ExcludeHere]]="X"),NA(),GeneralTable[[#This Row],[Dur. ST]]),NA())</f>
        <v>1034.0899999999999</v>
      </c>
    </row>
    <row r="60" spans="2:6" x14ac:dyDescent="0.3">
      <c r="B60">
        <f>IFERROR(GeneralTable[[#This Row],[Ref.]],NA())</f>
        <v>58</v>
      </c>
      <c r="C60" s="28" t="str">
        <f>IFERROR(IF(GeneralTable[[#This Row],[Exclude From Chart]]="X",NA(),GeneralTable[[#This Row],[CPU]]&amp; " [" &amp; GeneralTable[[#This Row],[Ref.]] &amp; "]"),NA())</f>
        <v>i5 4300U (Haswell) [58]</v>
      </c>
      <c r="D60" s="32"/>
      <c r="E60" s="19">
        <f>IFERROR(IF(OR(GeneralTable[[#This Row],[Exclude From Chart]]="X",PerfPowerST[[#This Row],[ExcludeHere]]="X"),NA(),GeneralTable[[#This Row],[Cons. ST]]),NA())</f>
        <v>13379.46</v>
      </c>
      <c r="F60" s="30">
        <f>IFERROR(IF(OR(GeneralTable[[#This Row],[Exclude From Chart]]="X",PerfPowerST[[#This Row],[ExcludeHere]]="X"),NA(),GeneralTable[[#This Row],[Dur. ST]]),NA())</f>
        <v>1267.9000000000001</v>
      </c>
    </row>
    <row r="61" spans="2:6" x14ac:dyDescent="0.3">
      <c r="B61">
        <f>IFERROR(GeneralTable[[#This Row],[Ref.]],NA())</f>
        <v>59</v>
      </c>
      <c r="C61" s="28" t="str">
        <f>IFERROR(IF(GeneralTable[[#This Row],[Exclude From Chart]]="X",NA(),GeneralTable[[#This Row],[CPU]]&amp; " [" &amp; GeneralTable[[#This Row],[Ref.]] &amp; "]"),NA())</f>
        <v>R5 2600X (Pinnacle Ridge) [59]</v>
      </c>
      <c r="D61" s="32"/>
      <c r="E61" s="19">
        <f>IFERROR(IF(OR(GeneralTable[[#This Row],[Exclude From Chart]]="X",PerfPowerST[[#This Row],[ExcludeHere]]="X"),NA(),GeneralTable[[#This Row],[Cons. ST]]),NA())</f>
        <v>30535</v>
      </c>
      <c r="F61" s="30">
        <f>IFERROR(IF(OR(GeneralTable[[#This Row],[Exclude From Chart]]="X",PerfPowerST[[#This Row],[ExcludeHere]]="X"),NA(),GeneralTable[[#This Row],[Dur. ST]]),NA())</f>
        <v>784.57</v>
      </c>
    </row>
    <row r="62" spans="2:6" x14ac:dyDescent="0.3">
      <c r="B62">
        <f>IFERROR(GeneralTable[[#This Row],[Ref.]],NA())</f>
        <v>60</v>
      </c>
      <c r="C62" s="28" t="str">
        <f>IFERROR(IF(GeneralTable[[#This Row],[Exclude From Chart]]="X",NA(),GeneralTable[[#This Row],[CPU]]&amp; " [" &amp; GeneralTable[[#This Row],[Ref.]] &amp; "]"),NA())</f>
        <v>i5 3320M (Ivy Bridge) [60]</v>
      </c>
      <c r="D62" s="32"/>
      <c r="E62" s="19">
        <f>IFERROR(IF(OR(GeneralTable[[#This Row],[Exclude From Chart]]="X",PerfPowerST[[#This Row],[ExcludeHere]]="X"),NA(),GeneralTable[[#This Row],[Cons. ST]]),NA())</f>
        <v>18966</v>
      </c>
      <c r="F62" s="30">
        <f>IFERROR(IF(OR(GeneralTable[[#This Row],[Exclude From Chart]]="X",PerfPowerST[[#This Row],[ExcludeHere]]="X"),NA(),GeneralTable[[#This Row],[Dur. ST]]),NA())</f>
        <v>1410.7</v>
      </c>
    </row>
    <row r="63" spans="2:6" x14ac:dyDescent="0.3">
      <c r="B63">
        <f>IFERROR(GeneralTable[[#This Row],[Ref.]],NA())</f>
        <v>61</v>
      </c>
      <c r="C63" s="28" t="e">
        <f>IFERROR(IF(GeneralTable[[#This Row],[Exclude From Chart]]="X",NA(),GeneralTable[[#This Row],[CPU]]&amp; " [" &amp; GeneralTable[[#This Row],[Ref.]] &amp; "]"),NA())</f>
        <v>#N/A</v>
      </c>
      <c r="D63" s="32"/>
      <c r="E63" s="19" t="e">
        <f>IFERROR(IF(OR(GeneralTable[[#This Row],[Exclude From Chart]]="X",PerfPowerST[[#This Row],[ExcludeHere]]="X"),NA(),GeneralTable[[#This Row],[Cons. ST]]),NA())</f>
        <v>#N/A</v>
      </c>
      <c r="F63" s="30" t="e">
        <f>IFERROR(IF(OR(GeneralTable[[#This Row],[Exclude From Chart]]="X",PerfPowerST[[#This Row],[ExcludeHere]]="X"),NA(),GeneralTable[[#This Row],[Dur. ST]]),NA())</f>
        <v>#N/A</v>
      </c>
    </row>
    <row r="64" spans="2:6" x14ac:dyDescent="0.3">
      <c r="B64">
        <f>IFERROR(GeneralTable[[#This Row],[Ref.]],NA())</f>
        <v>62</v>
      </c>
      <c r="C64" s="28" t="str">
        <f>IFERROR(IF(GeneralTable[[#This Row],[Exclude From Chart]]="X",NA(),GeneralTable[[#This Row],[CPU]]&amp; " [" &amp; GeneralTable[[#This Row],[Ref.]] &amp; "]"),NA())</f>
        <v>i7 2600 (Sandy Bridge) [62]</v>
      </c>
      <c r="D64" s="32"/>
      <c r="E64" s="19">
        <f>IFERROR(IF(OR(GeneralTable[[#This Row],[Exclude From Chart]]="X",PerfPowerST[[#This Row],[ExcludeHere]]="X"),NA(),GeneralTable[[#This Row],[Cons. ST]]),NA())</f>
        <v>30292</v>
      </c>
      <c r="F64" s="30">
        <f>IFERROR(IF(OR(GeneralTable[[#This Row],[Exclude From Chart]]="X",PerfPowerST[[#This Row],[ExcludeHere]]="X"),NA(),GeneralTable[[#This Row],[Dur. ST]]),NA())</f>
        <v>1163.82</v>
      </c>
    </row>
    <row r="65" spans="2:6" x14ac:dyDescent="0.3">
      <c r="B65">
        <f>IFERROR(GeneralTable[[#This Row],[Ref.]],NA())</f>
        <v>63</v>
      </c>
      <c r="C65" s="28" t="str">
        <f>IFERROR(IF(GeneralTable[[#This Row],[Exclude From Chart]]="X",NA(),GeneralTable[[#This Row],[CPU]]&amp; " [" &amp; GeneralTable[[#This Row],[Ref.]] &amp; "]"),NA())</f>
        <v>i3 6157U (Skylake) [63]</v>
      </c>
      <c r="D65" s="32"/>
      <c r="E65" s="19">
        <f>IFERROR(IF(OR(GeneralTable[[#This Row],[Exclude From Chart]]="X",PerfPowerST[[#This Row],[ExcludeHere]]="X"),NA(),GeneralTable[[#This Row],[Cons. ST]]),NA())</f>
        <v>6987</v>
      </c>
      <c r="F65" s="30">
        <f>IFERROR(IF(OR(GeneralTable[[#This Row],[Exclude From Chart]]="X",PerfPowerST[[#This Row],[ExcludeHere]]="X"),NA(),GeneralTable[[#This Row],[Dur. ST]]),NA())</f>
        <v>1277.45</v>
      </c>
    </row>
    <row r="66" spans="2:6" x14ac:dyDescent="0.3">
      <c r="B66">
        <f>IFERROR(GeneralTable[[#This Row],[Ref.]],NA())</f>
        <v>64</v>
      </c>
      <c r="C66" s="28" t="e">
        <f>IFERROR(IF(GeneralTable[[#This Row],[Exclude From Chart]]="X",NA(),GeneralTable[[#This Row],[CPU]]&amp; " [" &amp; GeneralTable[[#This Row],[Ref.]] &amp; "]"),NA())</f>
        <v>#N/A</v>
      </c>
      <c r="D66" s="32"/>
      <c r="E66" s="19" t="e">
        <f>IFERROR(IF(OR(GeneralTable[[#This Row],[Exclude From Chart]]="X",PerfPowerST[[#This Row],[ExcludeHere]]="X"),NA(),GeneralTable[[#This Row],[Cons. ST]]),NA())</f>
        <v>#N/A</v>
      </c>
      <c r="F66" s="30" t="e">
        <f>IFERROR(IF(OR(GeneralTable[[#This Row],[Exclude From Chart]]="X",PerfPowerST[[#This Row],[ExcludeHere]]="X"),NA(),GeneralTable[[#This Row],[Dur. ST]]),NA())</f>
        <v>#N/A</v>
      </c>
    </row>
    <row r="67" spans="2:6" x14ac:dyDescent="0.3">
      <c r="B67">
        <f>IFERROR(GeneralTable[[#This Row],[Ref.]],NA())</f>
        <v>65</v>
      </c>
      <c r="C67" s="28" t="e">
        <f>IFERROR(IF(GeneralTable[[#This Row],[Exclude From Chart]]="X",NA(),GeneralTable[[#This Row],[CPU]]&amp; " [" &amp; GeneralTable[[#This Row],[Ref.]] &amp; "]"),NA())</f>
        <v>#N/A</v>
      </c>
      <c r="D67" s="32"/>
      <c r="E67" s="19" t="e">
        <f>IFERROR(IF(OR(GeneralTable[[#This Row],[Exclude From Chart]]="X",PerfPowerST[[#This Row],[ExcludeHere]]="X"),NA(),GeneralTable[[#This Row],[Cons. ST]]),NA())</f>
        <v>#N/A</v>
      </c>
      <c r="F67" s="30" t="e">
        <f>IFERROR(IF(OR(GeneralTable[[#This Row],[Exclude From Chart]]="X",PerfPowerST[[#This Row],[ExcludeHere]]="X"),NA(),GeneralTable[[#This Row],[Dur. ST]]),NA())</f>
        <v>#N/A</v>
      </c>
    </row>
    <row r="68" spans="2:6" x14ac:dyDescent="0.3">
      <c r="B68">
        <f>IFERROR(GeneralTable[[#This Row],[Ref.]],NA())</f>
        <v>66</v>
      </c>
      <c r="C68" s="28" t="str">
        <f>IFERROR(IF(GeneralTable[[#This Row],[Exclude From Chart]]="X",NA(),GeneralTable[[#This Row],[CPU]]&amp; " [" &amp; GeneralTable[[#This Row],[Ref.]] &amp; "]"),NA())</f>
        <v>R7 5800X (Vermeer) [66]</v>
      </c>
      <c r="D68" s="32"/>
      <c r="E68" s="19">
        <f>IFERROR(IF(OR(GeneralTable[[#This Row],[Exclude From Chart]]="X",PerfPowerST[[#This Row],[ExcludeHere]]="X"),NA(),GeneralTable[[#This Row],[Cons. ST]]),NA())</f>
        <v>24558</v>
      </c>
      <c r="F68" s="30">
        <f>IFERROR(IF(OR(GeneralTable[[#This Row],[Exclude From Chart]]="X",PerfPowerST[[#This Row],[ExcludeHere]]="X"),NA(),GeneralTable[[#This Row],[Dur. ST]]),NA())</f>
        <v>527.33000000000004</v>
      </c>
    </row>
    <row r="69" spans="2:6" x14ac:dyDescent="0.3">
      <c r="B69">
        <f>IFERROR(GeneralTable[[#This Row],[Ref.]],NA())</f>
        <v>67</v>
      </c>
      <c r="C69" s="28" t="e">
        <f>IFERROR(IF(GeneralTable[[#This Row],[Exclude From Chart]]="X",NA(),GeneralTable[[#This Row],[CPU]]&amp; " [" &amp; GeneralTable[[#This Row],[Ref.]] &amp; "]"),NA())</f>
        <v>#N/A</v>
      </c>
      <c r="D69" s="32"/>
      <c r="E69" s="19" t="e">
        <f>IFERROR(IF(OR(GeneralTable[[#This Row],[Exclude From Chart]]="X",PerfPowerST[[#This Row],[ExcludeHere]]="X"),NA(),GeneralTable[[#This Row],[Cons. ST]]),NA())</f>
        <v>#N/A</v>
      </c>
      <c r="F69" s="30" t="e">
        <f>IFERROR(IF(OR(GeneralTable[[#This Row],[Exclude From Chart]]="X",PerfPowerST[[#This Row],[ExcludeHere]]="X"),NA(),GeneralTable[[#This Row],[Dur. ST]]),NA())</f>
        <v>#N/A</v>
      </c>
    </row>
    <row r="70" spans="2:6" x14ac:dyDescent="0.3">
      <c r="B70">
        <f>IFERROR(GeneralTable[[#This Row],[Ref.]],NA())</f>
        <v>68</v>
      </c>
      <c r="C70" s="28" t="str">
        <f>IFERROR(IF(GeneralTable[[#This Row],[Exclude From Chart]]="X",NA(),GeneralTable[[#This Row],[CPU]]&amp; " [" &amp; GeneralTable[[#This Row],[Ref.]] &amp; "]"),NA())</f>
        <v>i9 11980HK (TigerLake-8C) [68]</v>
      </c>
      <c r="D70" s="32"/>
      <c r="E70" s="19">
        <f>IFERROR(IF(OR(GeneralTable[[#This Row],[Exclude From Chart]]="X",PerfPowerST[[#This Row],[ExcludeHere]]="X"),NA(),GeneralTable[[#This Row],[Cons. ST]]),NA())</f>
        <v>12519</v>
      </c>
      <c r="F70" s="30">
        <f>IFERROR(IF(OR(GeneralTable[[#This Row],[Exclude From Chart]]="X",PerfPowerST[[#This Row],[ExcludeHere]]="X"),NA(),GeneralTable[[#This Row],[Dur. ST]]),NA())</f>
        <v>541.62</v>
      </c>
    </row>
    <row r="71" spans="2:6" x14ac:dyDescent="0.3">
      <c r="B71">
        <f>IFERROR(GeneralTable[[#This Row],[Ref.]],NA())</f>
        <v>69</v>
      </c>
      <c r="C71" s="28" t="e">
        <f>IFERROR(IF(GeneralTable[[#This Row],[Exclude From Chart]]="X",NA(),GeneralTable[[#This Row],[CPU]]&amp; " [" &amp; GeneralTable[[#This Row],[Ref.]] &amp; "]"),NA())</f>
        <v>#N/A</v>
      </c>
      <c r="D71" s="32"/>
      <c r="E71" s="19" t="e">
        <f>IFERROR(IF(OR(GeneralTable[[#This Row],[Exclude From Chart]]="X",PerfPowerST[[#This Row],[ExcludeHere]]="X"),NA(),GeneralTable[[#This Row],[Cons. ST]]),NA())</f>
        <v>#N/A</v>
      </c>
      <c r="F71" s="30" t="e">
        <f>IFERROR(IF(OR(GeneralTable[[#This Row],[Exclude From Chart]]="X",PerfPowerST[[#This Row],[ExcludeHere]]="X"),NA(),GeneralTable[[#This Row],[Dur. ST]]),NA())</f>
        <v>#N/A</v>
      </c>
    </row>
    <row r="72" spans="2:6" x14ac:dyDescent="0.3">
      <c r="B72">
        <f>IFERROR(GeneralTable[[#This Row],[Ref.]],NA())</f>
        <v>70</v>
      </c>
      <c r="C72" s="28" t="e">
        <f>IFERROR(IF(GeneralTable[[#This Row],[Exclude From Chart]]="X",NA(),GeneralTable[[#This Row],[CPU]]&amp; " [" &amp; GeneralTable[[#This Row],[Ref.]] &amp; "]"),NA())</f>
        <v>#N/A</v>
      </c>
      <c r="D72" s="32"/>
      <c r="E72" s="19" t="e">
        <f>IFERROR(IF(OR(GeneralTable[[#This Row],[Exclude From Chart]]="X",PerfPowerST[[#This Row],[ExcludeHere]]="X"),NA(),GeneralTable[[#This Row],[Cons. ST]]),NA())</f>
        <v>#N/A</v>
      </c>
      <c r="F72" s="30" t="e">
        <f>IFERROR(IF(OR(GeneralTable[[#This Row],[Exclude From Chart]]="X",PerfPowerST[[#This Row],[ExcludeHere]]="X"),NA(),GeneralTable[[#This Row],[Dur. ST]]),NA())</f>
        <v>#N/A</v>
      </c>
    </row>
    <row r="73" spans="2:6" x14ac:dyDescent="0.3">
      <c r="B73">
        <f>IFERROR(GeneralTable[[#This Row],[Ref.]],NA())</f>
        <v>71</v>
      </c>
      <c r="C73" s="28" t="str">
        <f>IFERROR(IF(GeneralTable[[#This Row],[Exclude From Chart]]="X",NA(),GeneralTable[[#This Row],[CPU]]&amp; " [" &amp; GeneralTable[[#This Row],[Ref.]] &amp; "]"),NA())</f>
        <v>i7 9750H (Coffee Lake) [71]</v>
      </c>
      <c r="D73" s="32"/>
      <c r="E73" s="19">
        <f>IFERROR(IF(OR(GeneralTable[[#This Row],[Exclude From Chart]]="X",PerfPowerST[[#This Row],[ExcludeHere]]="X"),NA(),GeneralTable[[#This Row],[Cons. ST]]),NA())</f>
        <v>13062.5</v>
      </c>
      <c r="F73" s="30">
        <f>IFERROR(IF(OR(GeneralTable[[#This Row],[Exclude From Chart]]="X",PerfPowerST[[#This Row],[ExcludeHere]]="X"),NA(),GeneralTable[[#This Row],[Dur. ST]]),NA())</f>
        <v>689.24</v>
      </c>
    </row>
    <row r="74" spans="2:6" x14ac:dyDescent="0.3">
      <c r="B74">
        <f>IFERROR(GeneralTable[[#This Row],[Ref.]],NA())</f>
        <v>72</v>
      </c>
      <c r="C74" s="28" t="str">
        <f>IFERROR(IF(GeneralTable[[#This Row],[Exclude From Chart]]="X",NA(),GeneralTable[[#This Row],[CPU]]&amp; " [" &amp; GeneralTable[[#This Row],[Ref.]] &amp; "]"),NA())</f>
        <v>R7 2700X (Pinnacle Ridge) [72]</v>
      </c>
      <c r="D74" s="32"/>
      <c r="E74" s="19">
        <f>IFERROR(IF(OR(GeneralTable[[#This Row],[Exclude From Chart]]="X",PerfPowerST[[#This Row],[ExcludeHere]]="X"),NA(),GeneralTable[[#This Row],[Cons. ST]]),NA())</f>
        <v>25952</v>
      </c>
      <c r="F74" s="30">
        <f>IFERROR(IF(OR(GeneralTable[[#This Row],[Exclude From Chart]]="X",PerfPowerST[[#This Row],[ExcludeHere]]="X"),NA(),GeneralTable[[#This Row],[Dur. ST]]),NA())</f>
        <v>767.28</v>
      </c>
    </row>
    <row r="75" spans="2:6" x14ac:dyDescent="0.3">
      <c r="B75">
        <f>IFERROR(GeneralTable[[#This Row],[Ref.]],NA())</f>
        <v>73</v>
      </c>
      <c r="C75" s="28" t="str">
        <f>IFERROR(IF(GeneralTable[[#This Row],[Exclude From Chart]]="X",NA(),GeneralTable[[#This Row],[CPU]]&amp; " [" &amp; GeneralTable[[#This Row],[Ref.]] &amp; "]"),NA())</f>
        <v>R5 3500U (Picasso) [73]</v>
      </c>
      <c r="D75" s="32"/>
      <c r="E75" s="19">
        <f>IFERROR(IF(OR(GeneralTable[[#This Row],[Exclude From Chart]]="X",PerfPowerST[[#This Row],[ExcludeHere]]="X"),NA(),GeneralTable[[#This Row],[Cons. ST]]),NA())</f>
        <v>13745</v>
      </c>
      <c r="F75" s="30">
        <f>IFERROR(IF(OR(GeneralTable[[#This Row],[Exclude From Chart]]="X",PerfPowerST[[#This Row],[ExcludeHere]]="X"),NA(),GeneralTable[[#This Row],[Dur. ST]]),NA())</f>
        <v>931.73</v>
      </c>
    </row>
    <row r="76" spans="2:6" x14ac:dyDescent="0.3">
      <c r="B76">
        <f>IFERROR(GeneralTable[[#This Row],[Ref.]],NA())</f>
        <v>74</v>
      </c>
      <c r="C76" s="28" t="str">
        <f>IFERROR(IF(GeneralTable[[#This Row],[Exclude From Chart]]="X",NA(),GeneralTable[[#This Row],[CPU]]&amp; " [" &amp; GeneralTable[[#This Row],[Ref.]] &amp; "]"),NA())</f>
        <v>R5 4500U (Renoir) [74]</v>
      </c>
      <c r="D76" s="32"/>
      <c r="E76" s="19">
        <f>IFERROR(IF(OR(GeneralTable[[#This Row],[Exclude From Chart]]="X",PerfPowerST[[#This Row],[ExcludeHere]]="X"),NA(),GeneralTable[[#This Row],[Cons. ST]]),NA())</f>
        <v>7302.14</v>
      </c>
      <c r="F76" s="30">
        <f>IFERROR(IF(OR(GeneralTable[[#This Row],[Exclude From Chart]]="X",PerfPowerST[[#This Row],[ExcludeHere]]="X"),NA(),GeneralTable[[#This Row],[Dur. ST]]),NA())</f>
        <v>720.78</v>
      </c>
    </row>
    <row r="77" spans="2:6" x14ac:dyDescent="0.3">
      <c r="B77">
        <f>IFERROR(GeneralTable[[#This Row],[Ref.]],NA())</f>
        <v>75</v>
      </c>
      <c r="C77" s="28" t="str">
        <f>IFERROR(IF(GeneralTable[[#This Row],[Exclude From Chart]]="X",NA(),GeneralTable[[#This Row],[CPU]]&amp; " [" &amp; GeneralTable[[#This Row],[Ref.]] &amp; "]"),NA())</f>
        <v>R5 2500U (Raven Ridge) [75]</v>
      </c>
      <c r="D77" s="32"/>
      <c r="E77" s="19">
        <f>IFERROR(IF(OR(GeneralTable[[#This Row],[Exclude From Chart]]="X",PerfPowerST[[#This Row],[ExcludeHere]]="X"),NA(),GeneralTable[[#This Row],[Cons. ST]]),NA())</f>
        <v>7799</v>
      </c>
      <c r="F77" s="30">
        <f>IFERROR(IF(OR(GeneralTable[[#This Row],[Exclude From Chart]]="X",PerfPowerST[[#This Row],[ExcludeHere]]="X"),NA(),GeneralTable[[#This Row],[Dur. ST]]),NA())</f>
        <v>1013.61</v>
      </c>
    </row>
    <row r="78" spans="2:6" x14ac:dyDescent="0.3">
      <c r="B78">
        <f>IFERROR(GeneralTable[[#This Row],[Ref.]],NA())</f>
        <v>76</v>
      </c>
      <c r="C78" s="28" t="str">
        <f>IFERROR(IF(GeneralTable[[#This Row],[Exclude From Chart]]="X",NA(),GeneralTable[[#This Row],[CPU]]&amp; " [" &amp; GeneralTable[[#This Row],[Ref.]] &amp; "]"),NA())</f>
        <v>R5 5600X (Vermeer) [76]</v>
      </c>
      <c r="D78" s="32"/>
      <c r="E78" s="19">
        <f>IFERROR(IF(OR(GeneralTable[[#This Row],[Exclude From Chart]]="X",PerfPowerST[[#This Row],[ExcludeHere]]="X"),NA(),GeneralTable[[#This Row],[Cons. ST]]),NA())</f>
        <v>20057.62</v>
      </c>
      <c r="F78" s="30">
        <f>IFERROR(IF(OR(GeneralTable[[#This Row],[Exclude From Chart]]="X",PerfPowerST[[#This Row],[ExcludeHere]]="X"),NA(),GeneralTable[[#This Row],[Dur. ST]]),NA())</f>
        <v>525.22</v>
      </c>
    </row>
    <row r="79" spans="2:6" x14ac:dyDescent="0.3">
      <c r="B79">
        <f>IFERROR(GeneralTable[[#This Row],[Ref.]],NA())</f>
        <v>77</v>
      </c>
      <c r="C79" s="28" t="str">
        <f>IFERROR(IF(GeneralTable[[#This Row],[Exclude From Chart]]="X",NA(),GeneralTable[[#This Row],[CPU]]&amp; " [" &amp; GeneralTable[[#This Row],[Ref.]] &amp; "]"),NA())</f>
        <v>R7 5800H (Cezanne) [77]</v>
      </c>
      <c r="D79" s="32"/>
      <c r="E79" s="19">
        <f>IFERROR(IF(OR(GeneralTable[[#This Row],[Exclude From Chart]]="X",PerfPowerST[[#This Row],[ExcludeHere]]="X"),NA(),GeneralTable[[#This Row],[Cons. ST]]),NA())</f>
        <v>8085</v>
      </c>
      <c r="F79" s="30">
        <f>IFERROR(IF(OR(GeneralTable[[#This Row],[Exclude From Chart]]="X",PerfPowerST[[#This Row],[ExcludeHere]]="X"),NA(),GeneralTable[[#This Row],[Dur. ST]]),NA())</f>
        <v>587.17999999999995</v>
      </c>
    </row>
    <row r="80" spans="2:6" x14ac:dyDescent="0.3">
      <c r="B80">
        <f>IFERROR(GeneralTable[[#This Row],[Ref.]],NA())</f>
        <v>78</v>
      </c>
      <c r="C80" s="28" t="e">
        <f>IFERROR(IF(GeneralTable[[#This Row],[Exclude From Chart]]="X",NA(),GeneralTable[[#This Row],[CPU]]&amp; " [" &amp; GeneralTable[[#This Row],[Ref.]] &amp; "]"),NA())</f>
        <v>#N/A</v>
      </c>
      <c r="D80" s="32"/>
      <c r="E80" s="19" t="e">
        <f>IFERROR(IF(OR(GeneralTable[[#This Row],[Exclude From Chart]]="X",PerfPowerST[[#This Row],[ExcludeHere]]="X"),NA(),GeneralTable[[#This Row],[Cons. ST]]),NA())</f>
        <v>#N/A</v>
      </c>
      <c r="F80" s="30" t="e">
        <f>IFERROR(IF(OR(GeneralTable[[#This Row],[Exclude From Chart]]="X",PerfPowerST[[#This Row],[ExcludeHere]]="X"),NA(),GeneralTable[[#This Row],[Dur. ST]]),NA())</f>
        <v>#N/A</v>
      </c>
    </row>
    <row r="81" spans="2:6" x14ac:dyDescent="0.3">
      <c r="B81">
        <f>IFERROR(GeneralTable[[#This Row],[Ref.]],NA())</f>
        <v>79</v>
      </c>
      <c r="C81" s="28" t="str">
        <f>IFERROR(IF(GeneralTable[[#This Row],[Exclude From Chart]]="X",NA(),GeneralTable[[#This Row],[CPU]]&amp; " [" &amp; GeneralTable[[#This Row],[Ref.]] &amp; "]"),NA())</f>
        <v>P Silver N6000 (JasperLake) [79]</v>
      </c>
      <c r="D81" s="32"/>
      <c r="E81" s="19">
        <f>IFERROR(IF(OR(GeneralTable[[#This Row],[Exclude From Chart]]="X",PerfPowerST[[#This Row],[ExcludeHere]]="X"),NA(),GeneralTable[[#This Row],[Cons. ST]]),NA())</f>
        <v>8577.2000000000007</v>
      </c>
      <c r="F81" s="30">
        <f>IFERROR(IF(OR(GeneralTable[[#This Row],[Exclude From Chart]]="X",PerfPowerST[[#This Row],[ExcludeHere]]="X"),NA(),GeneralTable[[#This Row],[Dur. ST]]),NA())</f>
        <v>1227</v>
      </c>
    </row>
    <row r="82" spans="2:6" x14ac:dyDescent="0.3">
      <c r="B82">
        <f>IFERROR(GeneralTable[[#This Row],[Ref.]],NA())</f>
        <v>80</v>
      </c>
      <c r="C82" s="28" t="str">
        <f>IFERROR(IF(GeneralTable[[#This Row],[Exclude From Chart]]="X",NA(),GeneralTable[[#This Row],[CPU]]&amp; " [" &amp; GeneralTable[[#This Row],[Ref.]] &amp; "]"),NA())</f>
        <v>Celeron N5100 (JasperLake) [80]</v>
      </c>
      <c r="D82" s="32"/>
      <c r="E82" s="19">
        <f>IFERROR(IF(OR(GeneralTable[[#This Row],[Exclude From Chart]]="X",PerfPowerST[[#This Row],[ExcludeHere]]="X"),NA(),GeneralTable[[#This Row],[Cons. ST]]),NA())</f>
        <v>9505</v>
      </c>
      <c r="F82" s="30">
        <f>IFERROR(IF(OR(GeneralTable[[#This Row],[Exclude From Chart]]="X",PerfPowerST[[#This Row],[ExcludeHere]]="X"),NA(),GeneralTable[[#This Row],[Dur. ST]]),NA())</f>
        <v>1597.64</v>
      </c>
    </row>
    <row r="83" spans="2:6" x14ac:dyDescent="0.3">
      <c r="B83">
        <f>IFERROR(GeneralTable[[#This Row],[Ref.]],NA())</f>
        <v>81</v>
      </c>
      <c r="C83" s="28" t="str">
        <f>IFERROR(IF(GeneralTable[[#This Row],[Exclude From Chart]]="X",NA(),GeneralTable[[#This Row],[CPU]]&amp; " [" &amp; GeneralTable[[#This Row],[Ref.]] &amp; "]"),NA())</f>
        <v>R3 4300G (Renoir) [81]</v>
      </c>
      <c r="D83" s="32"/>
      <c r="E83" s="19">
        <f>IFERROR(IF(OR(GeneralTable[[#This Row],[Exclude From Chart]]="X",PerfPowerST[[#This Row],[ExcludeHere]]="X"),NA(),GeneralTable[[#This Row],[Cons. ST]]),NA())</f>
        <v>6349.88</v>
      </c>
      <c r="F83" s="30">
        <f>IFERROR(IF(OR(GeneralTable[[#This Row],[Exclude From Chart]]="X",PerfPowerST[[#This Row],[ExcludeHere]]="X"),NA(),GeneralTable[[#This Row],[Dur. ST]]),NA())</f>
        <v>835.72</v>
      </c>
    </row>
    <row r="84" spans="2:6" x14ac:dyDescent="0.3">
      <c r="B84">
        <f>IFERROR(GeneralTable[[#This Row],[Ref.]],NA())</f>
        <v>82</v>
      </c>
      <c r="C84" s="28" t="str">
        <f>IFERROR(IF(GeneralTable[[#This Row],[Exclude From Chart]]="X",NA(),GeneralTable[[#This Row],[CPU]]&amp; " [" &amp; GeneralTable[[#This Row],[Ref.]] &amp; "]"),NA())</f>
        <v>i7 1165G7 (TigerLake) [82]</v>
      </c>
      <c r="D84" s="32"/>
      <c r="E84" s="19">
        <f>IFERROR(IF(OR(GeneralTable[[#This Row],[Exclude From Chart]]="X",PerfPowerST[[#This Row],[ExcludeHere]]="X"),NA(),GeneralTable[[#This Row],[Cons. ST]]),NA())</f>
        <v>11590</v>
      </c>
      <c r="F84" s="30">
        <f>IFERROR(IF(OR(GeneralTable[[#This Row],[Exclude From Chart]]="X",PerfPowerST[[#This Row],[ExcludeHere]]="X"),NA(),GeneralTable[[#This Row],[Dur. ST]]),NA())</f>
        <v>553.66999999999996</v>
      </c>
    </row>
    <row r="85" spans="2:6" x14ac:dyDescent="0.3">
      <c r="B85">
        <f>IFERROR(GeneralTable[[#This Row],[Ref.]],NA())</f>
        <v>83</v>
      </c>
      <c r="C85" s="28" t="str">
        <f>IFERROR(IF(GeneralTable[[#This Row],[Exclude From Chart]]="X",NA(),GeneralTable[[#This Row],[CPU]]&amp; " [" &amp; GeneralTable[[#This Row],[Ref.]] &amp; "]"),NA())</f>
        <v>i5 11500 (Rocket Lake) [83]</v>
      </c>
      <c r="D85" s="32"/>
      <c r="E85" s="19">
        <f>IFERROR(IF(OR(GeneralTable[[#This Row],[Exclude From Chart]]="X",PerfPowerST[[#This Row],[ExcludeHere]]="X"),NA(),GeneralTable[[#This Row],[Cons. ST]]),NA())</f>
        <v>20987</v>
      </c>
      <c r="F85" s="30">
        <f>IFERROR(IF(OR(GeneralTable[[#This Row],[Exclude From Chart]]="X",PerfPowerST[[#This Row],[ExcludeHere]]="X"),NA(),GeneralTable[[#This Row],[Dur. ST]]),NA())</f>
        <v>570.83000000000004</v>
      </c>
    </row>
    <row r="86" spans="2:6" x14ac:dyDescent="0.3">
      <c r="B86">
        <f>IFERROR(GeneralTable[[#This Row],[Ref.]],NA())</f>
        <v>84</v>
      </c>
      <c r="C86" s="28" t="str">
        <f>IFERROR(IF(GeneralTable[[#This Row],[Exclude From Chart]]="X",NA(),GeneralTable[[#This Row],[CPU]]&amp; " [" &amp; GeneralTable[[#This Row],[Ref.]] &amp; "]"),NA())</f>
        <v>i7 11700K (Rocket Lake) [84]</v>
      </c>
      <c r="D86" s="32"/>
      <c r="E86" s="19">
        <f>IFERROR(IF(OR(GeneralTable[[#This Row],[Exclude From Chart]]="X",PerfPowerST[[#This Row],[ExcludeHere]]="X"),NA(),GeneralTable[[#This Row],[Cons. ST]]),NA())</f>
        <v>23458.63</v>
      </c>
      <c r="F86" s="30">
        <f>IFERROR(IF(OR(GeneralTable[[#This Row],[Exclude From Chart]]="X",PerfPowerST[[#This Row],[ExcludeHere]]="X"),NA(),GeneralTable[[#This Row],[Dur. ST]]),NA())</f>
        <v>507.64</v>
      </c>
    </row>
    <row r="87" spans="2:6" x14ac:dyDescent="0.3">
      <c r="B87">
        <f>IFERROR(GeneralTable[[#This Row],[Ref.]],NA())</f>
        <v>85</v>
      </c>
      <c r="C87" s="29" t="str">
        <f>IFERROR(IF(GeneralTable[[#This Row],[Exclude From Chart]]="X",NA(),GeneralTable[[#This Row],[CPU]]&amp; " [" &amp; GeneralTable[[#This Row],[Ref.]] &amp; "]"),NA())</f>
        <v>i5 11400F (Rocket Lake) [85]</v>
      </c>
      <c r="D87" s="32"/>
      <c r="E87" s="19">
        <f>IFERROR(IF(OR(GeneralTable[[#This Row],[Exclude From Chart]]="X",PerfPowerST[[#This Row],[ExcludeHere]]="X"),NA(),GeneralTable[[#This Row],[Cons. ST]]),NA())</f>
        <v>16480.22</v>
      </c>
      <c r="F87" s="30">
        <f>IFERROR(IF(OR(GeneralTable[[#This Row],[Exclude From Chart]]="X",PerfPowerST[[#This Row],[ExcludeHere]]="X"),NA(),GeneralTable[[#This Row],[Dur. ST]]),NA())</f>
        <v>568.99</v>
      </c>
    </row>
    <row r="88" spans="2:6" x14ac:dyDescent="0.3">
      <c r="B88">
        <f>IFERROR(GeneralTable[[#This Row],[Ref.]],NA())</f>
        <v>86</v>
      </c>
      <c r="C88" s="28" t="e">
        <f>IFERROR(IF(GeneralTable[[#This Row],[Exclude From Chart]]="X",NA(),GeneralTable[[#This Row],[CPU]]&amp; " [" &amp; GeneralTable[[#This Row],[Ref.]] &amp; "]"),NA())</f>
        <v>#N/A</v>
      </c>
      <c r="D88" s="32"/>
      <c r="E88" s="33" t="e">
        <f>IFERROR(IF(OR(GeneralTable[[#This Row],[Exclude From Chart]]="X",PerfPowerST[[#This Row],[ExcludeHere]]="X"),NA(),GeneralTable[[#This Row],[Cons. ST]]),NA())</f>
        <v>#N/A</v>
      </c>
      <c r="F88" s="34" t="e">
        <f>IFERROR(IF(OR(GeneralTable[[#This Row],[Exclude From Chart]]="X",PerfPowerST[[#This Row],[ExcludeHere]]="X"),NA(),GeneralTable[[#This Row],[Dur. ST]]),NA())</f>
        <v>#N/A</v>
      </c>
    </row>
    <row r="89" spans="2:6" x14ac:dyDescent="0.3">
      <c r="B89">
        <f>IFERROR(GeneralTable[[#This Row],[Ref.]],NA())</f>
        <v>87</v>
      </c>
      <c r="C89" s="32" t="str">
        <f>IFERROR(IF(GeneralTable[[#This Row],[Exclude From Chart]]="X",NA(),GeneralTable[[#This Row],[CPU]]&amp; " [" &amp; GeneralTable[[#This Row],[Ref.]] &amp; "]"),NA())</f>
        <v>TR 1900X (Whitehaven) [87]</v>
      </c>
      <c r="D89" s="32"/>
      <c r="E89" s="33">
        <f>IFERROR(IF(OR(GeneralTable[[#This Row],[Exclude From Chart]]="X",PerfPowerST[[#This Row],[ExcludeHere]]="X"),NA(),GeneralTable[[#This Row],[Cons. ST]]),NA())</f>
        <v>48597</v>
      </c>
      <c r="F89" s="34">
        <f>IFERROR(IF(OR(GeneralTable[[#This Row],[Exclude From Chart]]="X",PerfPowerST[[#This Row],[ExcludeHere]]="X"),NA(),GeneralTable[[#This Row],[Dur. ST]]),NA())</f>
        <v>772.61</v>
      </c>
    </row>
    <row r="90" spans="2:6" x14ac:dyDescent="0.3">
      <c r="B90">
        <f>IFERROR(GeneralTable[[#This Row],[Ref.]],NA())</f>
        <v>88</v>
      </c>
      <c r="C90" s="32" t="e">
        <f>IFERROR(IF(GeneralTable[[#This Row],[Exclude From Chart]]="X",NA(),GeneralTable[[#This Row],[CPU]]&amp; " [" &amp; GeneralTable[[#This Row],[Ref.]] &amp; "]"),NA())</f>
        <v>#N/A</v>
      </c>
      <c r="D90" s="32"/>
      <c r="E90" s="33" t="e">
        <f>IFERROR(IF(OR(GeneralTable[[#This Row],[Exclude From Chart]]="X",PerfPowerST[[#This Row],[ExcludeHere]]="X"),NA(),GeneralTable[[#This Row],[Cons. ST]]),NA())</f>
        <v>#N/A</v>
      </c>
      <c r="F90" s="34" t="e">
        <f>IFERROR(IF(OR(GeneralTable[[#This Row],[Exclude From Chart]]="X",PerfPowerST[[#This Row],[ExcludeHere]]="X"),NA(),GeneralTable[[#This Row],[Dur. ST]]),NA())</f>
        <v>#N/A</v>
      </c>
    </row>
    <row r="91" spans="2:6" x14ac:dyDescent="0.3">
      <c r="B91" t="e">
        <f>IFERROR(GeneralTable[[#This Row],[Ref.]],NA())</f>
        <v>#N/A</v>
      </c>
      <c r="C91" s="32" t="e">
        <f>IFERROR(IF(GeneralTable[[#This Row],[Exclude From Chart]]="X",NA(),GeneralTable[[#This Row],[CPU]]&amp; " [" &amp; GeneralTable[[#This Row],[Ref.]] &amp; "]"),NA())</f>
        <v>#N/A</v>
      </c>
      <c r="D91" s="32"/>
      <c r="E91" s="33" t="e">
        <f>IFERROR(IF(OR(GeneralTable[[#This Row],[Exclude From Chart]]="X",PerfPowerST[[#This Row],[ExcludeHere]]="X"),NA(),GeneralTable[[#This Row],[Cons. ST]]),NA())</f>
        <v>#N/A</v>
      </c>
      <c r="F91" s="34" t="e">
        <f>IFERROR(IF(OR(GeneralTable[[#This Row],[Exclude From Chart]]="X",PerfPowerST[[#This Row],[ExcludeHere]]="X"),NA(),GeneralTable[[#This Row],[Dur. ST]]),NA())</f>
        <v>#N/A</v>
      </c>
    </row>
    <row r="92" spans="2:6" x14ac:dyDescent="0.3">
      <c r="B92" t="e">
        <f>IFERROR(GeneralTable[[#This Row],[Ref.]],NA())</f>
        <v>#N/A</v>
      </c>
      <c r="C92" s="32" t="e">
        <f>IFERROR(IF(GeneralTable[[#This Row],[Exclude From Chart]]="X",NA(),GeneralTable[[#This Row],[CPU]]&amp; " [" &amp; GeneralTable[[#This Row],[Ref.]] &amp; "]"),NA())</f>
        <v>#N/A</v>
      </c>
      <c r="D92" s="32"/>
      <c r="E92" s="33" t="e">
        <f>IFERROR(IF(OR(GeneralTable[[#This Row],[Exclude From Chart]]="X",PerfPowerST[[#This Row],[ExcludeHere]]="X"),NA(),GeneralTable[[#This Row],[Cons. ST]]),NA())</f>
        <v>#N/A</v>
      </c>
      <c r="F92" s="34" t="e">
        <f>IFERROR(IF(OR(GeneralTable[[#This Row],[Exclude From Chart]]="X",PerfPowerST[[#This Row],[ExcludeHere]]="X"),NA(),GeneralTable[[#This Row],[Dur. ST]]),NA())</f>
        <v>#N/A</v>
      </c>
    </row>
    <row r="93" spans="2:6" x14ac:dyDescent="0.3">
      <c r="B93" t="e">
        <f>IFERROR(GeneralTable[[#This Row],[Ref.]],NA())</f>
        <v>#N/A</v>
      </c>
      <c r="C93" s="32" t="e">
        <f>IFERROR(IF(GeneralTable[[#This Row],[Exclude From Chart]]="X",NA(),GeneralTable[[#This Row],[CPU]]&amp; " [" &amp; GeneralTable[[#This Row],[Ref.]] &amp; "]"),NA())</f>
        <v>#N/A</v>
      </c>
      <c r="D93" s="32"/>
      <c r="E93" s="35" t="e">
        <f>IFERROR(IF(OR(GeneralTable[[#This Row],[Exclude From Chart]]="X",PerfPowerST[[#This Row],[ExcludeHere]]="X"),NA(),GeneralTable[[#This Row],[Cons. ST]]),NA())</f>
        <v>#N/A</v>
      </c>
      <c r="F93" s="36" t="e">
        <f>IFERROR(IF(OR(GeneralTable[[#This Row],[Exclude From Chart]]="X",PerfPowerST[[#This Row],[ExcludeHere]]="X"),NA(),GeneralTable[[#This Row],[Dur. ST]]),NA())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4:F93"/>
  <sheetViews>
    <sheetView topLeftCell="A67" workbookViewId="0">
      <selection activeCell="D41" sqref="D41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28.21875" bestFit="1" customWidth="1"/>
    <col min="4" max="4" width="13.5546875" bestFit="1" customWidth="1"/>
  </cols>
  <sheetData>
    <row r="4" spans="2:6" x14ac:dyDescent="0.3">
      <c r="B4" s="39" t="s">
        <v>165</v>
      </c>
      <c r="C4" s="31" t="s">
        <v>7</v>
      </c>
      <c r="D4" s="31" t="s">
        <v>222</v>
      </c>
      <c r="E4" s="31" t="s">
        <v>34</v>
      </c>
      <c r="F4" s="31" t="s">
        <v>35</v>
      </c>
    </row>
    <row r="5" spans="2:6" x14ac:dyDescent="0.3">
      <c r="B5">
        <f>IFERROR(GeneralTable[[#This Row],[Ref.]],NA())</f>
        <v>1</v>
      </c>
      <c r="C5" s="26" t="str">
        <f>IFERROR(IF(GeneralTable[[#This Row],[Exclude From Chart]]="X",NA(),GeneralTable[[#This Row],[CPU]]&amp; " [" &amp; GeneralTable[[#This Row],[Ref.]] &amp; "]"),NA())</f>
        <v>R7 4700U (Renoir) [1]</v>
      </c>
      <c r="D5" s="37"/>
      <c r="E5" s="19">
        <f>IFERROR(IF(OR(GeneralTable[[#This Row],[Exclude From Chart]]="X",PerfPowerST4[[#This Row],[ExcludeHere]]="X"),NA(),GeneralTable[[#This Row],[Cons. MT]]),NA())</f>
        <v>2410</v>
      </c>
      <c r="F5" s="30">
        <f>IFERROR(IF(OR(GeneralTable[[#This Row],[Exclude From Chart]]="X",PerfPowerST4[[#This Row],[ExcludeHere]]="X"),NA(),GeneralTable[[#This Row],[Dur. MT]]),NA())</f>
        <v>156.22</v>
      </c>
    </row>
    <row r="6" spans="2:6" x14ac:dyDescent="0.3">
      <c r="B6">
        <f>IFERROR(GeneralTable[[#This Row],[Ref.]],NA())</f>
        <v>2</v>
      </c>
      <c r="C6" s="26" t="str">
        <f>IFERROR(IF(GeneralTable[[#This Row],[Exclude From Chart]]="X",NA(),GeneralTable[[#This Row],[CPU]]&amp; " [" &amp; GeneralTable[[#This Row],[Ref.]] &amp; "]"),NA())</f>
        <v>R5 3600 (Matisse) [2]</v>
      </c>
      <c r="D6" s="37"/>
      <c r="E6" s="19">
        <f>IFERROR(IF(OR(GeneralTable[[#This Row],[Exclude From Chart]]="X",PerfPowerST4[[#This Row],[ExcludeHere]]="X"),NA(),GeneralTable[[#This Row],[Cons. MT]]),NA())</f>
        <v>7223</v>
      </c>
      <c r="F6" s="30">
        <f>IFERROR(IF(OR(GeneralTable[[#This Row],[Exclude From Chart]]="X",PerfPowerST4[[#This Row],[ExcludeHere]]="X"),NA(),GeneralTable[[#This Row],[Dur. MT]]),NA())</f>
        <v>99.861243102293088</v>
      </c>
    </row>
    <row r="7" spans="2:6" x14ac:dyDescent="0.3">
      <c r="B7">
        <f>IFERROR(GeneralTable[[#This Row],[Ref.]],NA())</f>
        <v>3</v>
      </c>
      <c r="C7" s="26" t="str">
        <f>IFERROR(IF(GeneralTable[[#This Row],[Exclude From Chart]]="X",NA(),GeneralTable[[#This Row],[CPU]]&amp; " [" &amp; GeneralTable[[#This Row],[Ref.]] &amp; "]"),NA())</f>
        <v>i7 1065G (IceLake) [3]</v>
      </c>
      <c r="D7" s="37"/>
      <c r="E7" s="19">
        <f>IFERROR(IF(OR(GeneralTable[[#This Row],[Exclude From Chart]]="X",PerfPowerST4[[#This Row],[ExcludeHere]]="X"),NA(),GeneralTable[[#This Row],[Cons. MT]]),NA())</f>
        <v>3912</v>
      </c>
      <c r="F7" s="30">
        <f>IFERROR(IF(OR(GeneralTable[[#This Row],[Exclude From Chart]]="X",PerfPowerST4[[#This Row],[ExcludeHere]]="X"),NA(),GeneralTable[[#This Row],[Dur. MT]]),NA())</f>
        <v>288.76857942815411</v>
      </c>
    </row>
    <row r="8" spans="2:6" x14ac:dyDescent="0.3">
      <c r="B8">
        <f>IFERROR(GeneralTable[[#This Row],[Ref.]],NA())</f>
        <v>4</v>
      </c>
      <c r="C8" s="26" t="e">
        <f>IFERROR(IF(GeneralTable[[#This Row],[Exclude From Chart]]="X",NA(),GeneralTable[[#This Row],[CPU]]&amp; " [" &amp; GeneralTable[[#This Row],[Ref.]] &amp; "]"),NA())</f>
        <v>#N/A</v>
      </c>
      <c r="D8" s="37"/>
      <c r="E8" s="19" t="e">
        <f>IFERROR(IF(OR(GeneralTable[[#This Row],[Exclude From Chart]]="X",PerfPowerST4[[#This Row],[ExcludeHere]]="X"),NA(),GeneralTable[[#This Row],[Cons. MT]]),NA())</f>
        <v>#N/A</v>
      </c>
      <c r="F8" s="30" t="e">
        <f>IFERROR(IF(OR(GeneralTable[[#This Row],[Exclude From Chart]]="X",PerfPowerST4[[#This Row],[ExcludeHere]]="X"),NA(),GeneralTable[[#This Row],[Dur. MT]]),NA())</f>
        <v>#N/A</v>
      </c>
    </row>
    <row r="9" spans="2:6" x14ac:dyDescent="0.3">
      <c r="B9">
        <f>IFERROR(GeneralTable[[#This Row],[Ref.]],NA())</f>
        <v>5</v>
      </c>
      <c r="C9" s="26" t="str">
        <f>IFERROR(IF(GeneralTable[[#This Row],[Exclude From Chart]]="X",NA(),GeneralTable[[#This Row],[CPU]]&amp; " [" &amp; GeneralTable[[#This Row],[Ref.]] &amp; "]"),NA())</f>
        <v>R7 4750G (Renoir) [5]</v>
      </c>
      <c r="D9" s="37"/>
      <c r="E9" s="19">
        <f>IFERROR(IF(OR(GeneralTable[[#This Row],[Exclude From Chart]]="X",PerfPowerST4[[#This Row],[ExcludeHere]]="X"),NA(),GeneralTable[[#This Row],[Cons. MT]]),NA())</f>
        <v>5262</v>
      </c>
      <c r="F9" s="30">
        <f>IFERROR(IF(OR(GeneralTable[[#This Row],[Exclude From Chart]]="X",PerfPowerST4[[#This Row],[ExcludeHere]]="X"),NA(),GeneralTable[[#This Row],[Dur. MT]]),NA())</f>
        <v>72.052127420048677</v>
      </c>
    </row>
    <row r="10" spans="2:6" x14ac:dyDescent="0.3">
      <c r="B10">
        <f>IFERROR(GeneralTable[[#This Row],[Ref.]],NA())</f>
        <v>6</v>
      </c>
      <c r="C10" s="26" t="e">
        <f>IFERROR(IF(GeneralTable[[#This Row],[Exclude From Chart]]="X",NA(),GeneralTable[[#This Row],[CPU]]&amp; " [" &amp; GeneralTable[[#This Row],[Ref.]] &amp; "]"),NA())</f>
        <v>#N/A</v>
      </c>
      <c r="D10" s="37"/>
      <c r="E10" s="19" t="e">
        <f>IFERROR(IF(OR(GeneralTable[[#This Row],[Exclude From Chart]]="X",PerfPowerST4[[#This Row],[ExcludeHere]]="X"),NA(),GeneralTable[[#This Row],[Cons. MT]]),NA())</f>
        <v>#N/A</v>
      </c>
      <c r="F10" s="30" t="e">
        <f>IFERROR(IF(OR(GeneralTable[[#This Row],[Exclude From Chart]]="X",PerfPowerST4[[#This Row],[ExcludeHere]]="X"),NA(),GeneralTable[[#This Row],[Dur. MT]]),NA())</f>
        <v>#N/A</v>
      </c>
    </row>
    <row r="11" spans="2:6" x14ac:dyDescent="0.3">
      <c r="B11">
        <f>IFERROR(GeneralTable[[#This Row],[Ref.]],NA())</f>
        <v>7</v>
      </c>
      <c r="C11" s="26" t="str">
        <f>IFERROR(IF(GeneralTable[[#This Row],[Exclude From Chart]]="X",NA(),GeneralTable[[#This Row],[CPU]]&amp; " [" &amp; GeneralTable[[#This Row],[Ref.]] &amp; "]"),NA())</f>
        <v>R7 4750U (Renoir) [7]</v>
      </c>
      <c r="D11" s="37"/>
      <c r="E11" s="19">
        <f>IFERROR(IF(OR(GeneralTable[[#This Row],[Exclude From Chart]]="X",PerfPowerST4[[#This Row],[ExcludeHere]]="X"),NA(),GeneralTable[[#This Row],[Cons. MT]]),NA())</f>
        <v>2029</v>
      </c>
      <c r="F11" s="30">
        <f>IFERROR(IF(OR(GeneralTable[[#This Row],[Exclude From Chart]]="X",PerfPowerST4[[#This Row],[ExcludeHere]]="X"),NA(),GeneralTable[[#This Row],[Dur. MT]]),NA())</f>
        <v>136.91785613358184</v>
      </c>
    </row>
    <row r="12" spans="2:6" x14ac:dyDescent="0.3">
      <c r="B12">
        <f>IFERROR(GeneralTable[[#This Row],[Ref.]],NA())</f>
        <v>8</v>
      </c>
      <c r="C12" s="26" t="e">
        <f>IFERROR(IF(GeneralTable[[#This Row],[Exclude From Chart]]="X",NA(),GeneralTable[[#This Row],[CPU]]&amp; " [" &amp; GeneralTable[[#This Row],[Ref.]] &amp; "]"),NA())</f>
        <v>#N/A</v>
      </c>
      <c r="D12" s="37"/>
      <c r="E12" s="19" t="e">
        <f>IFERROR(IF(OR(GeneralTable[[#This Row],[Exclude From Chart]]="X",PerfPowerST4[[#This Row],[ExcludeHere]]="X"),NA(),GeneralTable[[#This Row],[Cons. MT]]),NA())</f>
        <v>#N/A</v>
      </c>
      <c r="F12" s="30" t="e">
        <f>IFERROR(IF(OR(GeneralTable[[#This Row],[Exclude From Chart]]="X",PerfPowerST4[[#This Row],[ExcludeHere]]="X"),NA(),GeneralTable[[#This Row],[Dur. MT]]),NA())</f>
        <v>#N/A</v>
      </c>
    </row>
    <row r="13" spans="2:6" x14ac:dyDescent="0.3">
      <c r="B13">
        <f>IFERROR(GeneralTable[[#This Row],[Ref.]],NA())</f>
        <v>9</v>
      </c>
      <c r="C13" s="26" t="e">
        <f>IFERROR(IF(GeneralTable[[#This Row],[Exclude From Chart]]="X",NA(),GeneralTable[[#This Row],[CPU]]&amp; " [" &amp; GeneralTable[[#This Row],[Ref.]] &amp; "]"),NA())</f>
        <v>#N/A</v>
      </c>
      <c r="D13" s="37"/>
      <c r="E13" s="19" t="e">
        <f>IFERROR(IF(OR(GeneralTable[[#This Row],[Exclude From Chart]]="X",PerfPowerST4[[#This Row],[ExcludeHere]]="X"),NA(),GeneralTable[[#This Row],[Cons. MT]]),NA())</f>
        <v>#N/A</v>
      </c>
      <c r="F13" s="30" t="e">
        <f>IFERROR(IF(OR(GeneralTable[[#This Row],[Exclude From Chart]]="X",PerfPowerST4[[#This Row],[ExcludeHere]]="X"),NA(),GeneralTable[[#This Row],[Dur. MT]]),NA())</f>
        <v>#N/A</v>
      </c>
    </row>
    <row r="14" spans="2:6" x14ac:dyDescent="0.3">
      <c r="B14">
        <f>IFERROR(GeneralTable[[#This Row],[Ref.]],NA())</f>
        <v>10</v>
      </c>
      <c r="C14" s="26" t="e">
        <f>IFERROR(IF(GeneralTable[[#This Row],[Exclude From Chart]]="X",NA(),GeneralTable[[#This Row],[CPU]]&amp; " [" &amp; GeneralTable[[#This Row],[Ref.]] &amp; "]"),NA())</f>
        <v>#N/A</v>
      </c>
      <c r="D14" s="37"/>
      <c r="E14" s="19" t="e">
        <f>IFERROR(IF(OR(GeneralTable[[#This Row],[Exclude From Chart]]="X",PerfPowerST4[[#This Row],[ExcludeHere]]="X"),NA(),GeneralTable[[#This Row],[Cons. MT]]),NA())</f>
        <v>#N/A</v>
      </c>
      <c r="F14" s="30" t="e">
        <f>IFERROR(IF(OR(GeneralTable[[#This Row],[Exclude From Chart]]="X",PerfPowerST4[[#This Row],[ExcludeHere]]="X"),NA(),GeneralTable[[#This Row],[Dur. MT]]),NA())</f>
        <v>#N/A</v>
      </c>
    </row>
    <row r="15" spans="2:6" x14ac:dyDescent="0.3">
      <c r="B15">
        <f>IFERROR(GeneralTable[[#This Row],[Ref.]],NA())</f>
        <v>11</v>
      </c>
      <c r="C15" s="26" t="str">
        <f>IFERROR(IF(GeneralTable[[#This Row],[Exclude From Chart]]="X",NA(),GeneralTable[[#This Row],[CPU]]&amp; " [" &amp; GeneralTable[[#This Row],[Ref.]] &amp; "]"),NA())</f>
        <v>i5 8365U (WhiskeyLake) [11]</v>
      </c>
      <c r="D15" s="37"/>
      <c r="E15" s="19">
        <f>IFERROR(IF(OR(GeneralTable[[#This Row],[Exclude From Chart]]="X",PerfPowerST4[[#This Row],[ExcludeHere]]="X"),NA(),GeneralTable[[#This Row],[Cons. MT]]),NA())</f>
        <v>4575</v>
      </c>
      <c r="F15" s="30">
        <f>IFERROR(IF(OR(GeneralTable[[#This Row],[Exclude From Chart]]="X",PerfPowerST4[[#This Row],[ExcludeHere]]="X"),NA(),GeneralTable[[#This Row],[Dur. MT]]),NA())</f>
        <v>332.85</v>
      </c>
    </row>
    <row r="16" spans="2:6" x14ac:dyDescent="0.3">
      <c r="B16">
        <f>IFERROR(GeneralTable[[#This Row],[Ref.]],NA())</f>
        <v>12</v>
      </c>
      <c r="C16" s="26" t="str">
        <f>IFERROR(IF(GeneralTable[[#This Row],[Exclude From Chart]]="X",NA(),GeneralTable[[#This Row],[CPU]]&amp; " [" &amp; GeneralTable[[#This Row],[Ref.]] &amp; "]"),NA())</f>
        <v>R5 PRO 4650G (Renoir) [12]</v>
      </c>
      <c r="D16" s="37"/>
      <c r="E16" s="19">
        <f>IFERROR(IF(OR(GeneralTable[[#This Row],[Exclude From Chart]]="X",PerfPowerST4[[#This Row],[ExcludeHere]]="X"),NA(),GeneralTable[[#This Row],[Cons. MT]]),NA())</f>
        <v>5785</v>
      </c>
      <c r="F16" s="30">
        <f>IFERROR(IF(OR(GeneralTable[[#This Row],[Exclude From Chart]]="X",PerfPowerST4[[#This Row],[ExcludeHere]]="X"),NA(),GeneralTable[[#This Row],[Dur. MT]]),NA())</f>
        <v>95.05</v>
      </c>
    </row>
    <row r="17" spans="2:6" x14ac:dyDescent="0.3">
      <c r="B17">
        <f>IFERROR(GeneralTable[[#This Row],[Ref.]],NA())</f>
        <v>13</v>
      </c>
      <c r="C17" s="26" t="e">
        <f>IFERROR(IF(GeneralTable[[#This Row],[Exclude From Chart]]="X",NA(),GeneralTable[[#This Row],[CPU]]&amp; " [" &amp; GeneralTable[[#This Row],[Ref.]] &amp; "]"),NA())</f>
        <v>#N/A</v>
      </c>
      <c r="D17" s="37"/>
      <c r="E17" s="19" t="e">
        <f>IFERROR(IF(OR(GeneralTable[[#This Row],[Exclude From Chart]]="X",PerfPowerST4[[#This Row],[ExcludeHere]]="X"),NA(),GeneralTable[[#This Row],[Cons. MT]]),NA())</f>
        <v>#N/A</v>
      </c>
      <c r="F17" s="30" t="e">
        <f>IFERROR(IF(OR(GeneralTable[[#This Row],[Exclude From Chart]]="X",PerfPowerST4[[#This Row],[ExcludeHere]]="X"),NA(),GeneralTable[[#This Row],[Dur. MT]]),NA())</f>
        <v>#N/A</v>
      </c>
    </row>
    <row r="18" spans="2:6" x14ac:dyDescent="0.3">
      <c r="B18">
        <f>IFERROR(GeneralTable[[#This Row],[Ref.]],NA())</f>
        <v>14</v>
      </c>
      <c r="C18" s="26" t="e">
        <f>IFERROR(IF(GeneralTable[[#This Row],[Exclude From Chart]]="X",NA(),GeneralTable[[#This Row],[CPU]]&amp; " [" &amp; GeneralTable[[#This Row],[Ref.]] &amp; "]"),NA())</f>
        <v>#N/A</v>
      </c>
      <c r="D18" s="37"/>
      <c r="E18" s="19" t="e">
        <f>IFERROR(IF(OR(GeneralTable[[#This Row],[Exclude From Chart]]="X",PerfPowerST4[[#This Row],[ExcludeHere]]="X"),NA(),GeneralTable[[#This Row],[Cons. MT]]),NA())</f>
        <v>#N/A</v>
      </c>
      <c r="F18" s="30" t="e">
        <f>IFERROR(IF(OR(GeneralTable[[#This Row],[Exclude From Chart]]="X",PerfPowerST4[[#This Row],[ExcludeHere]]="X"),NA(),GeneralTable[[#This Row],[Dur. MT]]),NA())</f>
        <v>#N/A</v>
      </c>
    </row>
    <row r="19" spans="2:6" x14ac:dyDescent="0.3">
      <c r="B19">
        <f>IFERROR(GeneralTable[[#This Row],[Ref.]],NA())</f>
        <v>15</v>
      </c>
      <c r="C19" s="26" t="e">
        <f>IFERROR(IF(GeneralTable[[#This Row],[Exclude From Chart]]="X",NA(),GeneralTable[[#This Row],[CPU]]&amp; " [" &amp; GeneralTable[[#This Row],[Ref.]] &amp; "]"),NA())</f>
        <v>#N/A</v>
      </c>
      <c r="D19" s="37"/>
      <c r="E19" s="19" t="e">
        <f>IFERROR(IF(OR(GeneralTable[[#This Row],[Exclude From Chart]]="X",PerfPowerST4[[#This Row],[ExcludeHere]]="X"),NA(),GeneralTable[[#This Row],[Cons. MT]]),NA())</f>
        <v>#N/A</v>
      </c>
      <c r="F19" s="30" t="e">
        <f>IFERROR(IF(OR(GeneralTable[[#This Row],[Exclude From Chart]]="X",PerfPowerST4[[#This Row],[ExcludeHere]]="X"),NA(),GeneralTable[[#This Row],[Dur. MT]]),NA())</f>
        <v>#N/A</v>
      </c>
    </row>
    <row r="20" spans="2:6" x14ac:dyDescent="0.3">
      <c r="B20">
        <f>IFERROR(GeneralTable[[#This Row],[Ref.]],NA())</f>
        <v>16</v>
      </c>
      <c r="C20" s="26" t="e">
        <f>IFERROR(IF(GeneralTable[[#This Row],[Exclude From Chart]]="X",NA(),GeneralTable[[#This Row],[CPU]]&amp; " [" &amp; GeneralTable[[#This Row],[Ref.]] &amp; "]"),NA())</f>
        <v>#N/A</v>
      </c>
      <c r="D20" s="37"/>
      <c r="E20" s="19" t="e">
        <f>IFERROR(IF(OR(GeneralTable[[#This Row],[Exclude From Chart]]="X",PerfPowerST4[[#This Row],[ExcludeHere]]="X"),NA(),GeneralTable[[#This Row],[Cons. MT]]),NA())</f>
        <v>#N/A</v>
      </c>
      <c r="F20" s="30" t="e">
        <f>IFERROR(IF(OR(GeneralTable[[#This Row],[Exclude From Chart]]="X",PerfPowerST4[[#This Row],[ExcludeHere]]="X"),NA(),GeneralTable[[#This Row],[Dur. MT]]),NA())</f>
        <v>#N/A</v>
      </c>
    </row>
    <row r="21" spans="2:6" x14ac:dyDescent="0.3">
      <c r="B21">
        <f>IFERROR(GeneralTable[[#This Row],[Ref.]],NA())</f>
        <v>17</v>
      </c>
      <c r="C21" s="26" t="str">
        <f>IFERROR(IF(GeneralTable[[#This Row],[Exclude From Chart]]="X",NA(),GeneralTable[[#This Row],[CPU]]&amp; " [" &amp; GeneralTable[[#This Row],[Ref.]] &amp; "]"),NA())</f>
        <v>R3 1200 (Summit Ridge) [17]</v>
      </c>
      <c r="D21" s="37"/>
      <c r="E21" s="19">
        <f>IFERROR(IF(OR(GeneralTable[[#This Row],[Exclude From Chart]]="X",PerfPowerST4[[#This Row],[ExcludeHere]]="X"),NA(),GeneralTable[[#This Row],[Cons. MT]]),NA())</f>
        <v>13138</v>
      </c>
      <c r="F21" s="30">
        <f>IFERROR(IF(OR(GeneralTable[[#This Row],[Exclude From Chart]]="X",PerfPowerST4[[#This Row],[ExcludeHere]]="X"),NA(),GeneralTable[[#This Row],[Dur. MT]]),NA())</f>
        <v>289.86</v>
      </c>
    </row>
    <row r="22" spans="2:6" x14ac:dyDescent="0.3">
      <c r="B22">
        <f>IFERROR(GeneralTable[[#This Row],[Ref.]],NA())</f>
        <v>18</v>
      </c>
      <c r="C22" s="26" t="e">
        <f>IFERROR(IF(GeneralTable[[#This Row],[Exclude From Chart]]="X",NA(),GeneralTable[[#This Row],[CPU]]&amp; " [" &amp; GeneralTable[[#This Row],[Ref.]] &amp; "]"),NA())</f>
        <v>#N/A</v>
      </c>
      <c r="D22" s="37"/>
      <c r="E22" s="19" t="e">
        <f>IFERROR(IF(OR(GeneralTable[[#This Row],[Exclude From Chart]]="X",PerfPowerST4[[#This Row],[ExcludeHere]]="X"),NA(),GeneralTable[[#This Row],[Cons. MT]]),NA())</f>
        <v>#N/A</v>
      </c>
      <c r="F22" s="30" t="e">
        <f>IFERROR(IF(OR(GeneralTable[[#This Row],[Exclude From Chart]]="X",PerfPowerST4[[#This Row],[ExcludeHere]]="X"),NA(),GeneralTable[[#This Row],[Dur. MT]]),NA())</f>
        <v>#N/A</v>
      </c>
    </row>
    <row r="23" spans="2:6" x14ac:dyDescent="0.3">
      <c r="B23">
        <f>IFERROR(GeneralTable[[#This Row],[Ref.]],NA())</f>
        <v>19</v>
      </c>
      <c r="C23" s="26" t="e">
        <f>IFERROR(IF(GeneralTable[[#This Row],[Exclude From Chart]]="X",NA(),GeneralTable[[#This Row],[CPU]]&amp; " [" &amp; GeneralTable[[#This Row],[Ref.]] &amp; "]"),NA())</f>
        <v>#N/A</v>
      </c>
      <c r="D23" s="37"/>
      <c r="E23" s="19" t="e">
        <f>IFERROR(IF(OR(GeneralTable[[#This Row],[Exclude From Chart]]="X",PerfPowerST4[[#This Row],[ExcludeHere]]="X"),NA(),GeneralTable[[#This Row],[Cons. MT]]),NA())</f>
        <v>#N/A</v>
      </c>
      <c r="F23" s="30" t="e">
        <f>IFERROR(IF(OR(GeneralTable[[#This Row],[Exclude From Chart]]="X",PerfPowerST4[[#This Row],[ExcludeHere]]="X"),NA(),GeneralTable[[#This Row],[Dur. MT]]),NA())</f>
        <v>#N/A</v>
      </c>
    </row>
    <row r="24" spans="2:6" x14ac:dyDescent="0.3">
      <c r="B24">
        <f>IFERROR(GeneralTable[[#This Row],[Ref.]],NA())</f>
        <v>20</v>
      </c>
      <c r="C24" s="26" t="e">
        <f>IFERROR(IF(GeneralTable[[#This Row],[Exclude From Chart]]="X",NA(),GeneralTable[[#This Row],[CPU]]&amp; " [" &amp; GeneralTable[[#This Row],[Ref.]] &amp; "]"),NA())</f>
        <v>#N/A</v>
      </c>
      <c r="D24" s="37"/>
      <c r="E24" s="19" t="e">
        <f>IFERROR(IF(OR(GeneralTable[[#This Row],[Exclude From Chart]]="X",PerfPowerST4[[#This Row],[ExcludeHere]]="X"),NA(),GeneralTable[[#This Row],[Cons. MT]]),NA())</f>
        <v>#N/A</v>
      </c>
      <c r="F24" s="30" t="e">
        <f>IFERROR(IF(OR(GeneralTable[[#This Row],[Exclude From Chart]]="X",PerfPowerST4[[#This Row],[ExcludeHere]]="X"),NA(),GeneralTable[[#This Row],[Dur. MT]]),NA())</f>
        <v>#N/A</v>
      </c>
    </row>
    <row r="25" spans="2:6" x14ac:dyDescent="0.3">
      <c r="B25">
        <f>IFERROR(GeneralTable[[#This Row],[Ref.]],NA())</f>
        <v>21</v>
      </c>
      <c r="C25" s="26" t="e">
        <f>IFERROR(IF(GeneralTable[[#This Row],[Exclude From Chart]]="X",NA(),GeneralTable[[#This Row],[CPU]]&amp; " [" &amp; GeneralTable[[#This Row],[Ref.]] &amp; "]"),NA())</f>
        <v>#N/A</v>
      </c>
      <c r="D25" s="37"/>
      <c r="E25" s="19" t="e">
        <f>IFERROR(IF(OR(GeneralTable[[#This Row],[Exclude From Chart]]="X",PerfPowerST4[[#This Row],[ExcludeHere]]="X"),NA(),GeneralTable[[#This Row],[Cons. MT]]),NA())</f>
        <v>#N/A</v>
      </c>
      <c r="F25" s="30" t="e">
        <f>IFERROR(IF(OR(GeneralTable[[#This Row],[Exclude From Chart]]="X",PerfPowerST4[[#This Row],[ExcludeHere]]="X"),NA(),GeneralTable[[#This Row],[Dur. MT]]),NA())</f>
        <v>#N/A</v>
      </c>
    </row>
    <row r="26" spans="2:6" x14ac:dyDescent="0.3">
      <c r="B26">
        <f>IFERROR(GeneralTable[[#This Row],[Ref.]],NA())</f>
        <v>22</v>
      </c>
      <c r="C26" s="26" t="e">
        <f>IFERROR(IF(GeneralTable[[#This Row],[Exclude From Chart]]="X",NA(),GeneralTable[[#This Row],[CPU]]&amp; " [" &amp; GeneralTable[[#This Row],[Ref.]] &amp; "]"),NA())</f>
        <v>#N/A</v>
      </c>
      <c r="D26" s="37"/>
      <c r="E26" s="19" t="e">
        <f>IFERROR(IF(OR(GeneralTable[[#This Row],[Exclude From Chart]]="X",PerfPowerST4[[#This Row],[ExcludeHere]]="X"),NA(),GeneralTable[[#This Row],[Cons. MT]]),NA())</f>
        <v>#N/A</v>
      </c>
      <c r="F26" s="30" t="e">
        <f>IFERROR(IF(OR(GeneralTable[[#This Row],[Exclude From Chart]]="X",PerfPowerST4[[#This Row],[ExcludeHere]]="X"),NA(),GeneralTable[[#This Row],[Dur. MT]]),NA())</f>
        <v>#N/A</v>
      </c>
    </row>
    <row r="27" spans="2:6" x14ac:dyDescent="0.3">
      <c r="B27">
        <f>IFERROR(GeneralTable[[#This Row],[Ref.]],NA())</f>
        <v>23</v>
      </c>
      <c r="C27" s="26" t="str">
        <f>IFERROR(IF(GeneralTable[[#This Row],[Exclude From Chart]]="X",NA(),GeneralTable[[#This Row],[CPU]]&amp; " [" &amp; GeneralTable[[#This Row],[Ref.]] &amp; "]"),NA())</f>
        <v>i7 4820K (Ivy Bridge) [23]</v>
      </c>
      <c r="D27" s="37"/>
      <c r="E27" s="19">
        <f>IFERROR(IF(OR(GeneralTable[[#This Row],[Exclude From Chart]]="X",PerfPowerST4[[#This Row],[ExcludeHere]]="X"),NA(),GeneralTable[[#This Row],[Cons. MT]]),NA())</f>
        <v>20531</v>
      </c>
      <c r="F27" s="30">
        <f>IFERROR(IF(OR(GeneralTable[[#This Row],[Exclude From Chart]]="X",PerfPowerST4[[#This Row],[ExcludeHere]]="X"),NA(),GeneralTable[[#This Row],[Dur. MT]]),NA())</f>
        <v>205</v>
      </c>
    </row>
    <row r="28" spans="2:6" x14ac:dyDescent="0.3">
      <c r="B28">
        <f>IFERROR(GeneralTable[[#This Row],[Ref.]],NA())</f>
        <v>24</v>
      </c>
      <c r="C28" s="26" t="e">
        <f>IFERROR(IF(GeneralTable[[#This Row],[Exclude From Chart]]="X",NA(),GeneralTable[[#This Row],[CPU]]&amp; " [" &amp; GeneralTable[[#This Row],[Ref.]] &amp; "]"),NA())</f>
        <v>#N/A</v>
      </c>
      <c r="D28" s="37"/>
      <c r="E28" s="19" t="e">
        <f>IFERROR(IF(OR(GeneralTable[[#This Row],[Exclude From Chart]]="X",PerfPowerST4[[#This Row],[ExcludeHere]]="X"),NA(),GeneralTable[[#This Row],[Cons. MT]]),NA())</f>
        <v>#N/A</v>
      </c>
      <c r="F28" s="30" t="e">
        <f>IFERROR(IF(OR(GeneralTable[[#This Row],[Exclude From Chart]]="X",PerfPowerST4[[#This Row],[ExcludeHere]]="X"),NA(),GeneralTable[[#This Row],[Dur. MT]]),NA())</f>
        <v>#N/A</v>
      </c>
    </row>
    <row r="29" spans="2:6" x14ac:dyDescent="0.3">
      <c r="B29">
        <f>IFERROR(GeneralTable[[#This Row],[Ref.]],NA())</f>
        <v>25</v>
      </c>
      <c r="C29" s="27" t="e">
        <f>IFERROR(IF(GeneralTable[[#This Row],[Exclude From Chart]]="X",NA(),GeneralTable[[#This Row],[CPU]]&amp; " [" &amp; GeneralTable[[#This Row],[Ref.]] &amp; "]"),NA())</f>
        <v>#N/A</v>
      </c>
      <c r="D29" s="38"/>
      <c r="E29" s="19" t="e">
        <f>IFERROR(IF(OR(GeneralTable[[#This Row],[Exclude From Chart]]="X",PerfPowerST4[[#This Row],[ExcludeHere]]="X"),NA(),GeneralTable[[#This Row],[Cons. MT]]),NA())</f>
        <v>#N/A</v>
      </c>
      <c r="F29" s="30" t="e">
        <f>IFERROR(IF(OR(GeneralTable[[#This Row],[Exclude From Chart]]="X",PerfPowerST4[[#This Row],[ExcludeHere]]="X"),NA(),GeneralTable[[#This Row],[Dur. MT]]),NA())</f>
        <v>#N/A</v>
      </c>
    </row>
    <row r="30" spans="2:6" x14ac:dyDescent="0.3">
      <c r="B30">
        <f>IFERROR(GeneralTable[[#This Row],[Ref.]],NA())</f>
        <v>26</v>
      </c>
      <c r="C30" s="27" t="e">
        <f>IFERROR(IF(GeneralTable[[#This Row],[Exclude From Chart]]="X",NA(),GeneralTable[[#This Row],[CPU]]&amp; " [" &amp; GeneralTable[[#This Row],[Ref.]] &amp; "]"),NA())</f>
        <v>#N/A</v>
      </c>
      <c r="D30" s="38"/>
      <c r="E30" s="19" t="e">
        <f>IFERROR(IF(OR(GeneralTable[[#This Row],[Exclude From Chart]]="X",PerfPowerST4[[#This Row],[ExcludeHere]]="X"),NA(),GeneralTable[[#This Row],[Cons. MT]]),NA())</f>
        <v>#N/A</v>
      </c>
      <c r="F30" s="30" t="e">
        <f>IFERROR(IF(OR(GeneralTable[[#This Row],[Exclude From Chart]]="X",PerfPowerST4[[#This Row],[ExcludeHere]]="X"),NA(),GeneralTable[[#This Row],[Dur. MT]]),NA())</f>
        <v>#N/A</v>
      </c>
    </row>
    <row r="31" spans="2:6" x14ac:dyDescent="0.3">
      <c r="B31">
        <f>IFERROR(GeneralTable[[#This Row],[Ref.]],NA())</f>
        <v>27</v>
      </c>
      <c r="C31" s="27" t="e">
        <f>IFERROR(IF(GeneralTable[[#This Row],[Exclude From Chart]]="X",NA(),GeneralTable[[#This Row],[CPU]]&amp; " [" &amp; GeneralTable[[#This Row],[Ref.]] &amp; "]"),NA())</f>
        <v>#N/A</v>
      </c>
      <c r="D31" s="38"/>
      <c r="E31" s="19" t="e">
        <f>IFERROR(IF(OR(GeneralTable[[#This Row],[Exclude From Chart]]="X",PerfPowerST4[[#This Row],[ExcludeHere]]="X"),NA(),GeneralTable[[#This Row],[Cons. MT]]),NA())</f>
        <v>#N/A</v>
      </c>
      <c r="F31" s="30" t="e">
        <f>IFERROR(IF(OR(GeneralTable[[#This Row],[Exclude From Chart]]="X",PerfPowerST4[[#This Row],[ExcludeHere]]="X"),NA(),GeneralTable[[#This Row],[Dur. MT]]),NA())</f>
        <v>#N/A</v>
      </c>
    </row>
    <row r="32" spans="2:6" x14ac:dyDescent="0.3">
      <c r="B32">
        <f>IFERROR(GeneralTable[[#This Row],[Ref.]],NA())</f>
        <v>28</v>
      </c>
      <c r="C32" s="27" t="str">
        <f>IFERROR(IF(GeneralTable[[#This Row],[Exclude From Chart]]="X",NA(),GeneralTable[[#This Row],[CPU]]&amp; " [" &amp; GeneralTable[[#This Row],[Ref.]] &amp; "]"),NA())</f>
        <v>i7 5775C (Broadwell) [28]</v>
      </c>
      <c r="D32" s="38"/>
      <c r="E32" s="19">
        <f>IFERROR(IF(OR(GeneralTable[[#This Row],[Exclude From Chart]]="X",PerfPowerST4[[#This Row],[ExcludeHere]]="X"),NA(),GeneralTable[[#This Row],[Cons. MT]]),NA())</f>
        <v>9308</v>
      </c>
      <c r="F32" s="30">
        <f>IFERROR(IF(OR(GeneralTable[[#This Row],[Exclude From Chart]]="X",PerfPowerST4[[#This Row],[ExcludeHere]]="X"),NA(),GeneralTable[[#This Row],[Dur. MT]]),NA())</f>
        <v>191.83</v>
      </c>
    </row>
    <row r="33" spans="2:6" x14ac:dyDescent="0.3">
      <c r="B33">
        <f>IFERROR(GeneralTable[[#This Row],[Ref.]],NA())</f>
        <v>29</v>
      </c>
      <c r="C33" s="27" t="e">
        <f>IFERROR(IF(GeneralTable[[#This Row],[Exclude From Chart]]="X",NA(),GeneralTable[[#This Row],[CPU]]&amp; " [" &amp; GeneralTable[[#This Row],[Ref.]] &amp; "]"),NA())</f>
        <v>#N/A</v>
      </c>
      <c r="D33" s="38"/>
      <c r="E33" s="19" t="e">
        <f>IFERROR(IF(OR(GeneralTable[[#This Row],[Exclude From Chart]]="X",PerfPowerST4[[#This Row],[ExcludeHere]]="X"),NA(),GeneralTable[[#This Row],[Cons. MT]]),NA())</f>
        <v>#N/A</v>
      </c>
      <c r="F33" s="30" t="e">
        <f>IFERROR(IF(OR(GeneralTable[[#This Row],[Exclude From Chart]]="X",PerfPowerST4[[#This Row],[ExcludeHere]]="X"),NA(),GeneralTable[[#This Row],[Dur. MT]]),NA())</f>
        <v>#N/A</v>
      </c>
    </row>
    <row r="34" spans="2:6" x14ac:dyDescent="0.3">
      <c r="B34">
        <f>IFERROR(GeneralTable[[#This Row],[Ref.]],NA())</f>
        <v>30</v>
      </c>
      <c r="C34" s="27" t="str">
        <f>IFERROR(IF(GeneralTable[[#This Row],[Exclude From Chart]]="X",NA(),GeneralTable[[#This Row],[CPU]]&amp; " [" &amp; GeneralTable[[#This Row],[Ref.]] &amp; "]"),NA())</f>
        <v>R9 5900HS (Cezanne) [30]</v>
      </c>
      <c r="D34" s="38"/>
      <c r="E34" s="19">
        <f>IFERROR(IF(OR(GeneralTable[[#This Row],[Exclude From Chart]]="X",PerfPowerST4[[#This Row],[ExcludeHere]]="X"),NA(),GeneralTable[[#This Row],[Cons. MT]]),NA())</f>
        <v>3010</v>
      </c>
      <c r="F34" s="30">
        <f>IFERROR(IF(OR(GeneralTable[[#This Row],[Exclude From Chart]]="X",PerfPowerST4[[#This Row],[ExcludeHere]]="X"),NA(),GeneralTable[[#This Row],[Dur. MT]]),NA())</f>
        <v>84.41</v>
      </c>
    </row>
    <row r="35" spans="2:6" x14ac:dyDescent="0.3">
      <c r="B35">
        <f>IFERROR(GeneralTable[[#This Row],[Ref.]],NA())</f>
        <v>31</v>
      </c>
      <c r="C35" s="27" t="e">
        <f>IFERROR(IF(GeneralTable[[#This Row],[Exclude From Chart]]="X",NA(),GeneralTable[[#This Row],[CPU]]&amp; " [" &amp; GeneralTable[[#This Row],[Ref.]] &amp; "]"),NA())</f>
        <v>#N/A</v>
      </c>
      <c r="D35" s="38"/>
      <c r="E35" s="19" t="e">
        <f>IFERROR(IF(OR(GeneralTable[[#This Row],[Exclude From Chart]]="X",PerfPowerST4[[#This Row],[ExcludeHere]]="X"),NA(),GeneralTable[[#This Row],[Cons. MT]]),NA())</f>
        <v>#N/A</v>
      </c>
      <c r="F35" s="30" t="e">
        <f>IFERROR(IF(OR(GeneralTable[[#This Row],[Exclude From Chart]]="X",PerfPowerST4[[#This Row],[ExcludeHere]]="X"),NA(),GeneralTable[[#This Row],[Dur. MT]]),NA())</f>
        <v>#N/A</v>
      </c>
    </row>
    <row r="36" spans="2:6" x14ac:dyDescent="0.3">
      <c r="B36">
        <f>IFERROR(GeneralTable[[#This Row],[Ref.]],NA())</f>
        <v>32</v>
      </c>
      <c r="C36" s="27" t="str">
        <f>IFERROR(IF(GeneralTable[[#This Row],[Exclude From Chart]]="X",NA(),GeneralTable[[#This Row],[CPU]]&amp; " [" &amp; GeneralTable[[#This Row],[Ref.]] &amp; "]"),NA())</f>
        <v>R9 5900X (Vermeer) [32]</v>
      </c>
      <c r="D36" s="38"/>
      <c r="E36" s="19">
        <f>IFERROR(IF(OR(GeneralTable[[#This Row],[Exclude From Chart]]="X",PerfPowerST4[[#This Row],[ExcludeHere]]="X"),NA(),GeneralTable[[#This Row],[Cons. MT]]),NA())</f>
        <v>5187.88</v>
      </c>
      <c r="F36" s="30">
        <f>IFERROR(IF(OR(GeneralTable[[#This Row],[Exclude From Chart]]="X",PerfPowerST4[[#This Row],[ExcludeHere]]="X"),NA(),GeneralTable[[#This Row],[Dur. MT]]),NA())</f>
        <v>43.21</v>
      </c>
    </row>
    <row r="37" spans="2:6" x14ac:dyDescent="0.3">
      <c r="B37">
        <f>IFERROR(GeneralTable[[#This Row],[Ref.]],NA())</f>
        <v>33</v>
      </c>
      <c r="C37" s="28" t="e">
        <f>IFERROR(IF(GeneralTable[[#This Row],[Exclude From Chart]]="X",NA(),GeneralTable[[#This Row],[CPU]]&amp; " [" &amp; GeneralTable[[#This Row],[Ref.]] &amp; "]"),NA())</f>
        <v>#N/A</v>
      </c>
      <c r="D37" s="32"/>
      <c r="E37" s="19" t="e">
        <f>IFERROR(IF(OR(GeneralTable[[#This Row],[Exclude From Chart]]="X",PerfPowerST4[[#This Row],[ExcludeHere]]="X"),NA(),GeneralTable[[#This Row],[Cons. MT]]),NA())</f>
        <v>#N/A</v>
      </c>
      <c r="F37" s="30" t="e">
        <f>IFERROR(IF(OR(GeneralTable[[#This Row],[Exclude From Chart]]="X",PerfPowerST4[[#This Row],[ExcludeHere]]="X"),NA(),GeneralTable[[#This Row],[Dur. MT]]),NA())</f>
        <v>#N/A</v>
      </c>
    </row>
    <row r="38" spans="2:6" x14ac:dyDescent="0.3">
      <c r="B38">
        <f>IFERROR(GeneralTable[[#This Row],[Ref.]],NA())</f>
        <v>34</v>
      </c>
      <c r="C38" s="28" t="str">
        <f>IFERROR(IF(GeneralTable[[#This Row],[Exclude From Chart]]="X",NA(),GeneralTable[[#This Row],[CPU]]&amp; " [" &amp; GeneralTable[[#This Row],[Ref.]] &amp; "]"),NA())</f>
        <v>i7 2600K (Sandy Bridge) [34]</v>
      </c>
      <c r="D38" s="32"/>
      <c r="E38" s="19">
        <f>IFERROR(IF(OR(GeneralTable[[#This Row],[Exclude From Chart]]="X",PerfPowerST4[[#This Row],[ExcludeHere]]="X"),NA(),GeneralTable[[#This Row],[Cons. MT]]),NA())</f>
        <v>18669</v>
      </c>
      <c r="F38" s="30">
        <f>IFERROR(IF(OR(GeneralTable[[#This Row],[Exclude From Chart]]="X",PerfPowerST4[[#This Row],[ExcludeHere]]="X"),NA(),GeneralTable[[#This Row],[Dur. MT]]),NA())</f>
        <v>198.68</v>
      </c>
    </row>
    <row r="39" spans="2:6" x14ac:dyDescent="0.3">
      <c r="B39">
        <f>IFERROR(GeneralTable[[#This Row],[Ref.]],NA())</f>
        <v>35</v>
      </c>
      <c r="C39" s="28" t="e">
        <f>IFERROR(IF(GeneralTable[[#This Row],[Exclude From Chart]]="X",NA(),GeneralTable[[#This Row],[CPU]]&amp; " [" &amp; GeneralTable[[#This Row],[Ref.]] &amp; "]"),NA())</f>
        <v>#N/A</v>
      </c>
      <c r="D39" s="32"/>
      <c r="E39" s="19" t="e">
        <f>IFERROR(IF(OR(GeneralTable[[#This Row],[Exclude From Chart]]="X",PerfPowerST4[[#This Row],[ExcludeHere]]="X"),NA(),GeneralTable[[#This Row],[Cons. MT]]),NA())</f>
        <v>#N/A</v>
      </c>
      <c r="F39" s="30" t="e">
        <f>IFERROR(IF(OR(GeneralTable[[#This Row],[Exclude From Chart]]="X",PerfPowerST4[[#This Row],[ExcludeHere]]="X"),NA(),GeneralTable[[#This Row],[Dur. MT]]),NA())</f>
        <v>#N/A</v>
      </c>
    </row>
    <row r="40" spans="2:6" x14ac:dyDescent="0.3">
      <c r="B40">
        <f>IFERROR(GeneralTable[[#This Row],[Ref.]],NA())</f>
        <v>36</v>
      </c>
      <c r="C40" s="28" t="str">
        <f>IFERROR(IF(GeneralTable[[#This Row],[Exclude From Chart]]="X",NA(),GeneralTable[[#This Row],[CPU]]&amp; " [" &amp; GeneralTable[[#This Row],[Ref.]] &amp; "]"),NA())</f>
        <v>i7 7500U (Kaby Lake) [36]</v>
      </c>
      <c r="D40" s="32"/>
      <c r="E40" s="19">
        <f>IFERROR(IF(OR(GeneralTable[[#This Row],[Exclude From Chart]]="X",PerfPowerST4[[#This Row],[ExcludeHere]]="X"),NA(),GeneralTable[[#This Row],[Cons. MT]]),NA())</f>
        <v>5226</v>
      </c>
      <c r="F40" s="30">
        <f>IFERROR(IF(OR(GeneralTable[[#This Row],[Exclude From Chart]]="X",PerfPowerST4[[#This Row],[ExcludeHere]]="X"),NA(),GeneralTable[[#This Row],[Dur. MT]]),NA())</f>
        <v>497.55</v>
      </c>
    </row>
    <row r="41" spans="2:6" x14ac:dyDescent="0.3">
      <c r="B41">
        <f>IFERROR(GeneralTable[[#This Row],[Ref.]],NA())</f>
        <v>37</v>
      </c>
      <c r="C41" s="28" t="str">
        <f>IFERROR(IF(GeneralTable[[#This Row],[Exclude From Chart]]="X",NA(),GeneralTable[[#This Row],[CPU]]&amp; " [" &amp; GeneralTable[[#This Row],[Ref.]] &amp; "]"),NA())</f>
        <v>Celeron N3450 (Apollo Lake) [37]</v>
      </c>
      <c r="D41" s="32"/>
      <c r="E41" s="19">
        <f>IFERROR(IF(OR(GeneralTable[[#This Row],[Exclude From Chart]]="X",PerfPowerST4[[#This Row],[ExcludeHere]]="X"),NA(),GeneralTable[[#This Row],[Cons. MT]]),NA())</f>
        <v>12920</v>
      </c>
      <c r="F41" s="30">
        <f>IFERROR(IF(OR(GeneralTable[[#This Row],[Exclude From Chart]]="X",PerfPowerST4[[#This Row],[ExcludeHere]]="X"),NA(),GeneralTable[[#This Row],[Dur. MT]]),NA())</f>
        <v>2173.7800000000002</v>
      </c>
    </row>
    <row r="42" spans="2:6" x14ac:dyDescent="0.3">
      <c r="B42">
        <f>IFERROR(GeneralTable[[#This Row],[Ref.]],NA())</f>
        <v>38</v>
      </c>
      <c r="C42" s="28" t="e">
        <f>IFERROR(IF(GeneralTable[[#This Row],[Exclude From Chart]]="X",NA(),GeneralTable[[#This Row],[CPU]]&amp; " [" &amp; GeneralTable[[#This Row],[Ref.]] &amp; "]"),NA())</f>
        <v>#N/A</v>
      </c>
      <c r="D42" s="32"/>
      <c r="E42" s="19" t="e">
        <f>IFERROR(IF(OR(GeneralTable[[#This Row],[Exclude From Chart]]="X",PerfPowerST4[[#This Row],[ExcludeHere]]="X"),NA(),GeneralTable[[#This Row],[Cons. MT]]),NA())</f>
        <v>#N/A</v>
      </c>
      <c r="F42" s="30" t="e">
        <f>IFERROR(IF(OR(GeneralTable[[#This Row],[Exclude From Chart]]="X",PerfPowerST4[[#This Row],[ExcludeHere]]="X"),NA(),GeneralTable[[#This Row],[Dur. MT]]),NA())</f>
        <v>#N/A</v>
      </c>
    </row>
    <row r="43" spans="2:6" x14ac:dyDescent="0.3">
      <c r="B43">
        <f>IFERROR(GeneralTable[[#This Row],[Ref.]],NA())</f>
        <v>39</v>
      </c>
      <c r="C43" s="28" t="str">
        <f>IFERROR(IF(GeneralTable[[#This Row],[Exclude From Chart]]="X",NA(),GeneralTable[[#This Row],[CPU]]&amp; " [" &amp; GeneralTable[[#This Row],[Ref.]] &amp; "]"),NA())</f>
        <v>i5 8600k (Coffee Lake) [39]</v>
      </c>
      <c r="D43" s="32"/>
      <c r="E43" s="19">
        <f>IFERROR(IF(OR(GeneralTable[[#This Row],[Exclude From Chart]]="X",PerfPowerST4[[#This Row],[ExcludeHere]]="X"),NA(),GeneralTable[[#This Row],[Cons. MT]]),NA())</f>
        <v>12266</v>
      </c>
      <c r="F43" s="30">
        <f>IFERROR(IF(OR(GeneralTable[[#This Row],[Exclude From Chart]]="X",PerfPowerST4[[#This Row],[ExcludeHere]]="X"),NA(),GeneralTable[[#This Row],[Dur. MT]]),NA())</f>
        <v>110.27</v>
      </c>
    </row>
    <row r="44" spans="2:6" x14ac:dyDescent="0.3">
      <c r="B44">
        <f>IFERROR(GeneralTable[[#This Row],[Ref.]],NA())</f>
        <v>40</v>
      </c>
      <c r="C44" s="28" t="str">
        <f>IFERROR(IF(GeneralTable[[#This Row],[Exclude From Chart]]="X",NA(),GeneralTable[[#This Row],[CPU]]&amp; " [" &amp; GeneralTable[[#This Row],[Ref.]] &amp; "]"),NA())</f>
        <v>i5 7500 (Kaby Lake) [40]</v>
      </c>
      <c r="D44" s="32"/>
      <c r="E44" s="19">
        <f>IFERROR(IF(OR(GeneralTable[[#This Row],[Exclude From Chart]]="X",PerfPowerST4[[#This Row],[ExcludeHere]]="X"),NA(),GeneralTable[[#This Row],[Cons. MT]]),NA())</f>
        <v>10055</v>
      </c>
      <c r="F44" s="30">
        <f>IFERROR(IF(OR(GeneralTable[[#This Row],[Exclude From Chart]]="X",PerfPowerST4[[#This Row],[ExcludeHere]]="X"),NA(),GeneralTable[[#This Row],[Dur. MT]]),NA())</f>
        <v>295.61</v>
      </c>
    </row>
    <row r="45" spans="2:6" x14ac:dyDescent="0.3">
      <c r="B45">
        <f>IFERROR(GeneralTable[[#This Row],[Ref.]],NA())</f>
        <v>41</v>
      </c>
      <c r="C45" s="28" t="str">
        <f>IFERROR(IF(GeneralTable[[#This Row],[Exclude From Chart]]="X",NA(),GeneralTable[[#This Row],[CPU]]&amp; " [" &amp; GeneralTable[[#This Row],[Ref.]] &amp; "]"),NA())</f>
        <v>i7 8700k (Coffee Lake) [41]</v>
      </c>
      <c r="D45" s="32"/>
      <c r="E45" s="19">
        <f>IFERROR(IF(OR(GeneralTable[[#This Row],[Exclude From Chart]]="X",PerfPowerST4[[#This Row],[ExcludeHere]]="X"),NA(),GeneralTable[[#This Row],[Cons. MT]]),NA())</f>
        <v>12017</v>
      </c>
      <c r="F45" s="30">
        <f>IFERROR(IF(OR(GeneralTable[[#This Row],[Exclude From Chart]]="X",PerfPowerST4[[#This Row],[ExcludeHere]]="X"),NA(),GeneralTable[[#This Row],[Dur. MT]]),NA())</f>
        <v>89.91</v>
      </c>
    </row>
    <row r="46" spans="2:6" x14ac:dyDescent="0.3">
      <c r="B46">
        <f>IFERROR(GeneralTable[[#This Row],[Ref.]],NA())</f>
        <v>42</v>
      </c>
      <c r="C46" s="28" t="e">
        <f>IFERROR(IF(GeneralTable[[#This Row],[Exclude From Chart]]="X",NA(),GeneralTable[[#This Row],[CPU]]&amp; " [" &amp; GeneralTable[[#This Row],[Ref.]] &amp; "]"),NA())</f>
        <v>#N/A</v>
      </c>
      <c r="D46" s="32"/>
      <c r="E46" s="19" t="e">
        <f>IFERROR(IF(OR(GeneralTable[[#This Row],[Exclude From Chart]]="X",PerfPowerST4[[#This Row],[ExcludeHere]]="X"),NA(),GeneralTable[[#This Row],[Cons. MT]]),NA())</f>
        <v>#N/A</v>
      </c>
      <c r="F46" s="30" t="e">
        <f>IFERROR(IF(OR(GeneralTable[[#This Row],[Exclude From Chart]]="X",PerfPowerST4[[#This Row],[ExcludeHere]]="X"),NA(),GeneralTable[[#This Row],[Dur. MT]]),NA())</f>
        <v>#N/A</v>
      </c>
    </row>
    <row r="47" spans="2:6" x14ac:dyDescent="0.3">
      <c r="B47">
        <f>IFERROR(GeneralTable[[#This Row],[Ref.]],NA())</f>
        <v>43</v>
      </c>
      <c r="C47" s="28" t="str">
        <f>IFERROR(IF(GeneralTable[[#This Row],[Exclude From Chart]]="X",NA(),GeneralTable[[#This Row],[CPU]]&amp; " [" &amp; GeneralTable[[#This Row],[Ref.]] &amp; "]"),NA())</f>
        <v>R9 5950X (Vermeer) [43]</v>
      </c>
      <c r="D47" s="32"/>
      <c r="E47" s="19">
        <f>IFERROR(IF(OR(GeneralTable[[#This Row],[Exclude From Chart]]="X",PerfPowerST4[[#This Row],[ExcludeHere]]="X"),NA(),GeneralTable[[#This Row],[Cons. MT]]),NA())</f>
        <v>4149</v>
      </c>
      <c r="F47" s="30">
        <f>IFERROR(IF(OR(GeneralTable[[#This Row],[Exclude From Chart]]="X",PerfPowerST4[[#This Row],[ExcludeHere]]="X"),NA(),GeneralTable[[#This Row],[Dur. MT]]),NA())</f>
        <v>36.14</v>
      </c>
    </row>
    <row r="48" spans="2:6" x14ac:dyDescent="0.3">
      <c r="B48">
        <f>IFERROR(GeneralTable[[#This Row],[Ref.]],NA())</f>
        <v>44</v>
      </c>
      <c r="C48" s="28" t="str">
        <f>IFERROR(IF(GeneralTable[[#This Row],[Exclude From Chart]]="X",NA(),GeneralTable[[#This Row],[CPU]]&amp; " [" &amp; GeneralTable[[#This Row],[Ref.]] &amp; "]"),NA())</f>
        <v>R5 4600H (Renoir) [44]</v>
      </c>
      <c r="D48" s="32"/>
      <c r="E48" s="19">
        <f>IFERROR(IF(OR(GeneralTable[[#This Row],[Exclude From Chart]]="X",PerfPowerST4[[#This Row],[ExcludeHere]]="X"),NA(),GeneralTable[[#This Row],[Cons. MT]]),NA())</f>
        <v>3886</v>
      </c>
      <c r="F48" s="30">
        <f>IFERROR(IF(OR(GeneralTable[[#This Row],[Exclude From Chart]]="X",PerfPowerST4[[#This Row],[ExcludeHere]]="X"),NA(),GeneralTable[[#This Row],[Dur. MT]]),NA())</f>
        <v>136.99</v>
      </c>
    </row>
    <row r="49" spans="2:6" x14ac:dyDescent="0.3">
      <c r="B49">
        <f>IFERROR(GeneralTable[[#This Row],[Ref.]],NA())</f>
        <v>45</v>
      </c>
      <c r="C49" s="28" t="e">
        <f>IFERROR(IF(GeneralTable[[#This Row],[Exclude From Chart]]="X",NA(),GeneralTable[[#This Row],[CPU]]&amp; " [" &amp; GeneralTable[[#This Row],[Ref.]] &amp; "]"),NA())</f>
        <v>#N/A</v>
      </c>
      <c r="D49" s="32"/>
      <c r="E49" s="19" t="e">
        <f>IFERROR(IF(OR(GeneralTable[[#This Row],[Exclude From Chart]]="X",PerfPowerST4[[#This Row],[ExcludeHere]]="X"),NA(),GeneralTable[[#This Row],[Cons. MT]]),NA())</f>
        <v>#N/A</v>
      </c>
      <c r="F49" s="30" t="e">
        <f>IFERROR(IF(OR(GeneralTable[[#This Row],[Exclude From Chart]]="X",PerfPowerST4[[#This Row],[ExcludeHere]]="X"),NA(),GeneralTable[[#This Row],[Dur. MT]]),NA())</f>
        <v>#N/A</v>
      </c>
    </row>
    <row r="50" spans="2:6" x14ac:dyDescent="0.3">
      <c r="B50">
        <f>IFERROR(GeneralTable[[#This Row],[Ref.]],NA())</f>
        <v>46</v>
      </c>
      <c r="C50" s="28" t="e">
        <f>IFERROR(IF(GeneralTable[[#This Row],[Exclude From Chart]]="X",NA(),GeneralTable[[#This Row],[CPU]]&amp; " [" &amp; GeneralTable[[#This Row],[Ref.]] &amp; "]"),NA())</f>
        <v>#N/A</v>
      </c>
      <c r="D50" s="32"/>
      <c r="E50" s="19" t="e">
        <f>IFERROR(IF(OR(GeneralTable[[#This Row],[Exclude From Chart]]="X",PerfPowerST4[[#This Row],[ExcludeHere]]="X"),NA(),GeneralTable[[#This Row],[Cons. MT]]),NA())</f>
        <v>#N/A</v>
      </c>
      <c r="F50" s="30" t="e">
        <f>IFERROR(IF(OR(GeneralTable[[#This Row],[Exclude From Chart]]="X",PerfPowerST4[[#This Row],[ExcludeHere]]="X"),NA(),GeneralTable[[#This Row],[Dur. MT]]),NA())</f>
        <v>#N/A</v>
      </c>
    </row>
    <row r="51" spans="2:6" x14ac:dyDescent="0.3">
      <c r="B51">
        <f>IFERROR(GeneralTable[[#This Row],[Ref.]],NA())</f>
        <v>47</v>
      </c>
      <c r="C51" s="28" t="str">
        <f>IFERROR(IF(GeneralTable[[#This Row],[Exclude From Chart]]="X",NA(),GeneralTable[[#This Row],[CPU]]&amp; " [" &amp; GeneralTable[[#This Row],[Ref.]] &amp; "]"),NA())</f>
        <v>R7 3700X (Matisse) [47]</v>
      </c>
      <c r="D51" s="32"/>
      <c r="E51" s="19">
        <f>IFERROR(IF(OR(GeneralTable[[#This Row],[Exclude From Chart]]="X",PerfPowerST4[[#This Row],[ExcludeHere]]="X"),NA(),GeneralTable[[#This Row],[Cons. MT]]),NA())</f>
        <v>5444</v>
      </c>
      <c r="F51" s="30">
        <f>IFERROR(IF(OR(GeneralTable[[#This Row],[Exclude From Chart]]="X",PerfPowerST4[[#This Row],[ExcludeHere]]="X"),NA(),GeneralTable[[#This Row],[Dur. MT]]),NA())</f>
        <v>71.48</v>
      </c>
    </row>
    <row r="52" spans="2:6" x14ac:dyDescent="0.3">
      <c r="B52">
        <f>IFERROR(GeneralTable[[#This Row],[Ref.]],NA())</f>
        <v>48</v>
      </c>
      <c r="C52" s="28" t="e">
        <f>IFERROR(IF(GeneralTable[[#This Row],[Exclude From Chart]]="X",NA(),GeneralTable[[#This Row],[CPU]]&amp; " [" &amp; GeneralTable[[#This Row],[Ref.]] &amp; "]"),NA())</f>
        <v>#N/A</v>
      </c>
      <c r="D52" s="32"/>
      <c r="E52" s="19" t="e">
        <f>IFERROR(IF(OR(GeneralTable[[#This Row],[Exclude From Chart]]="X",PerfPowerST4[[#This Row],[ExcludeHere]]="X"),NA(),GeneralTable[[#This Row],[Cons. MT]]),NA())</f>
        <v>#N/A</v>
      </c>
      <c r="F52" s="30" t="e">
        <f>IFERROR(IF(OR(GeneralTable[[#This Row],[Exclude From Chart]]="X",PerfPowerST4[[#This Row],[ExcludeHere]]="X"),NA(),GeneralTable[[#This Row],[Dur. MT]]),NA())</f>
        <v>#N/A</v>
      </c>
    </row>
    <row r="53" spans="2:6" x14ac:dyDescent="0.3">
      <c r="B53">
        <f>IFERROR(GeneralTable[[#This Row],[Ref.]],NA())</f>
        <v>49</v>
      </c>
      <c r="C53" s="28" t="e">
        <f>IFERROR(IF(GeneralTable[[#This Row],[Exclude From Chart]]="X",NA(),GeneralTable[[#This Row],[CPU]]&amp; " [" &amp; GeneralTable[[#This Row],[Ref.]] &amp; "]"),NA())</f>
        <v>#N/A</v>
      </c>
      <c r="D53" s="32"/>
      <c r="E53" s="19" t="e">
        <f>IFERROR(IF(OR(GeneralTable[[#This Row],[Exclude From Chart]]="X",PerfPowerST4[[#This Row],[ExcludeHere]]="X"),NA(),GeneralTable[[#This Row],[Cons. MT]]),NA())</f>
        <v>#N/A</v>
      </c>
      <c r="F53" s="30" t="e">
        <f>IFERROR(IF(OR(GeneralTable[[#This Row],[Exclude From Chart]]="X",PerfPowerST4[[#This Row],[ExcludeHere]]="X"),NA(),GeneralTable[[#This Row],[Dur. MT]]),NA())</f>
        <v>#N/A</v>
      </c>
    </row>
    <row r="54" spans="2:6" x14ac:dyDescent="0.3">
      <c r="B54">
        <f>IFERROR(GeneralTable[[#This Row],[Ref.]],NA())</f>
        <v>50</v>
      </c>
      <c r="C54" s="28" t="e">
        <f>IFERROR(IF(GeneralTable[[#This Row],[Exclude From Chart]]="X",NA(),GeneralTable[[#This Row],[CPU]]&amp; " [" &amp; GeneralTable[[#This Row],[Ref.]] &amp; "]"),NA())</f>
        <v>#N/A</v>
      </c>
      <c r="D54" s="32"/>
      <c r="E54" s="19" t="e">
        <f>IFERROR(IF(OR(GeneralTable[[#This Row],[Exclude From Chart]]="X",PerfPowerST4[[#This Row],[ExcludeHere]]="X"),NA(),GeneralTable[[#This Row],[Cons. MT]]),NA())</f>
        <v>#N/A</v>
      </c>
      <c r="F54" s="30" t="e">
        <f>IFERROR(IF(OR(GeneralTable[[#This Row],[Exclude From Chart]]="X",PerfPowerST4[[#This Row],[ExcludeHere]]="X"),NA(),GeneralTable[[#This Row],[Dur. MT]]),NA())</f>
        <v>#N/A</v>
      </c>
    </row>
    <row r="55" spans="2:6" x14ac:dyDescent="0.3">
      <c r="B55">
        <f>IFERROR(GeneralTable[[#This Row],[Ref.]],NA())</f>
        <v>51</v>
      </c>
      <c r="C55" s="28" t="str">
        <f>IFERROR(IF(GeneralTable[[#This Row],[Exclude From Chart]]="X",NA(),GeneralTable[[#This Row],[CPU]]&amp; " [" &amp; GeneralTable[[#This Row],[Ref.]] &amp; "]"),NA())</f>
        <v>i5 8250U (WhiskeyLake) [51]</v>
      </c>
      <c r="D55" s="32"/>
      <c r="E55" s="19">
        <f>IFERROR(IF(OR(GeneralTable[[#This Row],[Exclude From Chart]]="X",PerfPowerST4[[#This Row],[ExcludeHere]]="X"),NA(),GeneralTable[[#This Row],[Cons. MT]]),NA())</f>
        <v>5030</v>
      </c>
      <c r="F55" s="30">
        <f>IFERROR(IF(OR(GeneralTable[[#This Row],[Exclude From Chart]]="X",PerfPowerST4[[#This Row],[ExcludeHere]]="X"),NA(),GeneralTable[[#This Row],[Dur. MT]]),NA())</f>
        <v>237.2</v>
      </c>
    </row>
    <row r="56" spans="2:6" x14ac:dyDescent="0.3">
      <c r="B56">
        <f>IFERROR(GeneralTable[[#This Row],[Ref.]],NA())</f>
        <v>52</v>
      </c>
      <c r="C56" s="28" t="str">
        <f>IFERROR(IF(GeneralTable[[#This Row],[Exclude From Chart]]="X",NA(),GeneralTable[[#This Row],[CPU]]&amp; " [" &amp; GeneralTable[[#This Row],[Ref.]] &amp; "]"),NA())</f>
        <v>i7 4800MQ (Haswell) [52]</v>
      </c>
      <c r="D56" s="32"/>
      <c r="E56" s="19">
        <f>IFERROR(IF(OR(GeneralTable[[#This Row],[Exclude From Chart]]="X",PerfPowerST4[[#This Row],[ExcludeHere]]="X"),NA(),GeneralTable[[#This Row],[Cons. MT]]),NA())</f>
        <v>8980.59</v>
      </c>
      <c r="F56" s="30">
        <f>IFERROR(IF(OR(GeneralTable[[#This Row],[Exclude From Chart]]="X",PerfPowerST4[[#This Row],[ExcludeHere]]="X"),NA(),GeneralTable[[#This Row],[Dur. MT]]),NA())</f>
        <v>246.44</v>
      </c>
    </row>
    <row r="57" spans="2:6" x14ac:dyDescent="0.3">
      <c r="B57">
        <f>IFERROR(GeneralTable[[#This Row],[Ref.]],NA())</f>
        <v>53</v>
      </c>
      <c r="C57" s="28" t="e">
        <f>IFERROR(IF(GeneralTable[[#This Row],[Exclude From Chart]]="X",NA(),GeneralTable[[#This Row],[CPU]]&amp; " [" &amp; GeneralTable[[#This Row],[Ref.]] &amp; "]"),NA())</f>
        <v>#N/A</v>
      </c>
      <c r="D57" s="32"/>
      <c r="E57" s="19" t="e">
        <f>IFERROR(IF(OR(GeneralTable[[#This Row],[Exclude From Chart]]="X",PerfPowerST4[[#This Row],[ExcludeHere]]="X"),NA(),GeneralTable[[#This Row],[Cons. MT]]),NA())</f>
        <v>#N/A</v>
      </c>
      <c r="F57" s="30" t="e">
        <f>IFERROR(IF(OR(GeneralTable[[#This Row],[Exclude From Chart]]="X",PerfPowerST4[[#This Row],[ExcludeHere]]="X"),NA(),GeneralTable[[#This Row],[Dur. MT]]),NA())</f>
        <v>#N/A</v>
      </c>
    </row>
    <row r="58" spans="2:6" x14ac:dyDescent="0.3">
      <c r="B58">
        <f>IFERROR(GeneralTable[[#This Row],[Ref.]],NA())</f>
        <v>56</v>
      </c>
      <c r="C58" s="28" t="e">
        <f>IFERROR(IF(GeneralTable[[#This Row],[Exclude From Chart]]="X",NA(),GeneralTable[[#This Row],[CPU]]&amp; " [" &amp; GeneralTable[[#This Row],[Ref.]] &amp; "]"),NA())</f>
        <v>#N/A</v>
      </c>
      <c r="D58" s="32"/>
      <c r="E58" s="19" t="e">
        <f>IFERROR(IF(OR(GeneralTable[[#This Row],[Exclude From Chart]]="X",PerfPowerST4[[#This Row],[ExcludeHere]]="X"),NA(),GeneralTable[[#This Row],[Cons. MT]]),NA())</f>
        <v>#N/A</v>
      </c>
      <c r="F58" s="30" t="e">
        <f>IFERROR(IF(OR(GeneralTable[[#This Row],[Exclude From Chart]]="X",PerfPowerST4[[#This Row],[ExcludeHere]]="X"),NA(),GeneralTable[[#This Row],[Dur. MT]]),NA())</f>
        <v>#N/A</v>
      </c>
    </row>
    <row r="59" spans="2:6" x14ac:dyDescent="0.3">
      <c r="B59">
        <f>IFERROR(GeneralTable[[#This Row],[Ref.]],NA())</f>
        <v>57</v>
      </c>
      <c r="C59" s="28" t="str">
        <f>IFERROR(IF(GeneralTable[[#This Row],[Exclude From Chart]]="X",NA(),GeneralTable[[#This Row],[CPU]]&amp; " [" &amp; GeneralTable[[#This Row],[Ref.]] &amp; "]"),NA())</f>
        <v>i7 3770K (Ivy Bridge) [57]</v>
      </c>
      <c r="D59" s="32"/>
      <c r="E59" s="19">
        <f>IFERROR(IF(OR(GeneralTable[[#This Row],[Exclude From Chart]]="X",PerfPowerST4[[#This Row],[ExcludeHere]]="X"),NA(),GeneralTable[[#This Row],[Cons. MT]]),NA())</f>
        <v>11189.89</v>
      </c>
      <c r="F59" s="30">
        <f>IFERROR(IF(OR(GeneralTable[[#This Row],[Exclude From Chart]]="X",PerfPowerST4[[#This Row],[ExcludeHere]]="X"),NA(),GeneralTable[[#This Row],[Dur. MT]]),NA())</f>
        <v>199.83</v>
      </c>
    </row>
    <row r="60" spans="2:6" x14ac:dyDescent="0.3">
      <c r="B60">
        <f>IFERROR(GeneralTable[[#This Row],[Ref.]],NA())</f>
        <v>58</v>
      </c>
      <c r="C60" s="28" t="str">
        <f>IFERROR(IF(GeneralTable[[#This Row],[Exclude From Chart]]="X",NA(),GeneralTable[[#This Row],[CPU]]&amp; " [" &amp; GeneralTable[[#This Row],[Ref.]] &amp; "]"),NA())</f>
        <v>i5 4300U (Haswell) [58]</v>
      </c>
      <c r="D60" s="32"/>
      <c r="E60" s="19">
        <f>IFERROR(IF(OR(GeneralTable[[#This Row],[Exclude From Chart]]="X",PerfPowerST4[[#This Row],[ExcludeHere]]="X"),NA(),GeneralTable[[#This Row],[Cons. MT]]),NA())</f>
        <v>9015.32</v>
      </c>
      <c r="F60" s="30">
        <f>IFERROR(IF(OR(GeneralTable[[#This Row],[Exclude From Chart]]="X",PerfPowerST4[[#This Row],[ExcludeHere]]="X"),NA(),GeneralTable[[#This Row],[Dur. MT]]),NA())</f>
        <v>600.22</v>
      </c>
    </row>
    <row r="61" spans="2:6" x14ac:dyDescent="0.3">
      <c r="B61">
        <f>IFERROR(GeneralTable[[#This Row],[Ref.]],NA())</f>
        <v>59</v>
      </c>
      <c r="C61" s="28" t="str">
        <f>IFERROR(IF(GeneralTable[[#This Row],[Exclude From Chart]]="X",NA(),GeneralTable[[#This Row],[CPU]]&amp; " [" &amp; GeneralTable[[#This Row],[Ref.]] &amp; "]"),NA())</f>
        <v>R5 2600X (Pinnacle Ridge) [59]</v>
      </c>
      <c r="D61" s="32"/>
      <c r="E61" s="19">
        <f>IFERROR(IF(OR(GeneralTable[[#This Row],[Exclude From Chart]]="X",PerfPowerST4[[#This Row],[ExcludeHere]]="X"),NA(),GeneralTable[[#This Row],[Cons. MT]]),NA())</f>
        <v>11691</v>
      </c>
      <c r="F61" s="30">
        <f>IFERROR(IF(OR(GeneralTable[[#This Row],[Exclude From Chart]]="X",PerfPowerST4[[#This Row],[ExcludeHere]]="X"),NA(),GeneralTable[[#This Row],[Dur. MT]]),NA())</f>
        <v>111.26</v>
      </c>
    </row>
    <row r="62" spans="2:6" x14ac:dyDescent="0.3">
      <c r="B62">
        <f>IFERROR(GeneralTable[[#This Row],[Ref.]],NA())</f>
        <v>60</v>
      </c>
      <c r="C62" s="28" t="str">
        <f>IFERROR(IF(GeneralTable[[#This Row],[Exclude From Chart]]="X",NA(),GeneralTable[[#This Row],[CPU]]&amp; " [" &amp; GeneralTable[[#This Row],[Ref.]] &amp; "]"),NA())</f>
        <v>i5 3320M (Ivy Bridge) [60]</v>
      </c>
      <c r="D62" s="32"/>
      <c r="E62" s="19">
        <f>IFERROR(IF(OR(GeneralTable[[#This Row],[Exclude From Chart]]="X",PerfPowerST4[[#This Row],[ExcludeHere]]="X"),NA(),GeneralTable[[#This Row],[Cons. MT]]),NA())</f>
        <v>10172</v>
      </c>
      <c r="F62" s="30">
        <f>IFERROR(IF(OR(GeneralTable[[#This Row],[Exclude From Chart]]="X",PerfPowerST4[[#This Row],[ExcludeHere]]="X"),NA(),GeneralTable[[#This Row],[Dur. MT]]),NA())</f>
        <v>554.55999999999995</v>
      </c>
    </row>
    <row r="63" spans="2:6" x14ac:dyDescent="0.3">
      <c r="B63">
        <f>IFERROR(GeneralTable[[#This Row],[Ref.]],NA())</f>
        <v>61</v>
      </c>
      <c r="C63" s="28" t="e">
        <f>IFERROR(IF(GeneralTable[[#This Row],[Exclude From Chart]]="X",NA(),GeneralTable[[#This Row],[CPU]]&amp; " [" &amp; GeneralTable[[#This Row],[Ref.]] &amp; "]"),NA())</f>
        <v>#N/A</v>
      </c>
      <c r="D63" s="32"/>
      <c r="E63" s="19" t="e">
        <f>IFERROR(IF(OR(GeneralTable[[#This Row],[Exclude From Chart]]="X",PerfPowerST4[[#This Row],[ExcludeHere]]="X"),NA(),GeneralTable[[#This Row],[Cons. MT]]),NA())</f>
        <v>#N/A</v>
      </c>
      <c r="F63" s="30" t="e">
        <f>IFERROR(IF(OR(GeneralTable[[#This Row],[Exclude From Chart]]="X",PerfPowerST4[[#This Row],[ExcludeHere]]="X"),NA(),GeneralTable[[#This Row],[Dur. MT]]),NA())</f>
        <v>#N/A</v>
      </c>
    </row>
    <row r="64" spans="2:6" x14ac:dyDescent="0.3">
      <c r="B64">
        <f>IFERROR(GeneralTable[[#This Row],[Ref.]],NA())</f>
        <v>62</v>
      </c>
      <c r="C64" s="28" t="str">
        <f>IFERROR(IF(GeneralTable[[#This Row],[Exclude From Chart]]="X",NA(),GeneralTable[[#This Row],[CPU]]&amp; " [" &amp; GeneralTable[[#This Row],[Ref.]] &amp; "]"),NA())</f>
        <v>i7 2600 (Sandy Bridge) [62]</v>
      </c>
      <c r="D64" s="32"/>
      <c r="E64" s="19">
        <f>IFERROR(IF(OR(GeneralTable[[#This Row],[Exclude From Chart]]="X",PerfPowerST4[[#This Row],[ExcludeHere]]="X"),NA(),GeneralTable[[#This Row],[Cons. MT]]),NA())</f>
        <v>17714</v>
      </c>
      <c r="F64" s="30">
        <f>IFERROR(IF(OR(GeneralTable[[#This Row],[Exclude From Chart]]="X",PerfPowerST4[[#This Row],[ExcludeHere]]="X"),NA(),GeneralTable[[#This Row],[Dur. MT]]),NA())</f>
        <v>249.31</v>
      </c>
    </row>
    <row r="65" spans="2:6" x14ac:dyDescent="0.3">
      <c r="B65">
        <f>IFERROR(GeneralTable[[#This Row],[Ref.]],NA())</f>
        <v>63</v>
      </c>
      <c r="C65" s="28" t="str">
        <f>IFERROR(IF(GeneralTable[[#This Row],[Exclude From Chart]]="X",NA(),GeneralTable[[#This Row],[CPU]]&amp; " [" &amp; GeneralTable[[#This Row],[Ref.]] &amp; "]"),NA())</f>
        <v>i3 6157U (Skylake) [63]</v>
      </c>
      <c r="D65" s="32"/>
      <c r="E65" s="19">
        <f>IFERROR(IF(OR(GeneralTable[[#This Row],[Exclude From Chart]]="X",PerfPowerST4[[#This Row],[ExcludeHere]]="X"),NA(),GeneralTable[[#This Row],[Cons. MT]]),NA())</f>
        <v>4965</v>
      </c>
      <c r="F65" s="30">
        <f>IFERROR(IF(OR(GeneralTable[[#This Row],[Exclude From Chart]]="X",PerfPowerST4[[#This Row],[ExcludeHere]]="X"),NA(),GeneralTable[[#This Row],[Dur. MT]]),NA())</f>
        <v>519.01</v>
      </c>
    </row>
    <row r="66" spans="2:6" x14ac:dyDescent="0.3">
      <c r="B66">
        <f>IFERROR(GeneralTable[[#This Row],[Ref.]],NA())</f>
        <v>64</v>
      </c>
      <c r="C66" s="28" t="e">
        <f>IFERROR(IF(GeneralTable[[#This Row],[Exclude From Chart]]="X",NA(),GeneralTable[[#This Row],[CPU]]&amp; " [" &amp; GeneralTable[[#This Row],[Ref.]] &amp; "]"),NA())</f>
        <v>#N/A</v>
      </c>
      <c r="D66" s="32"/>
      <c r="E66" s="19" t="e">
        <f>IFERROR(IF(OR(GeneralTable[[#This Row],[Exclude From Chart]]="X",PerfPowerST4[[#This Row],[ExcludeHere]]="X"),NA(),GeneralTable[[#This Row],[Cons. MT]]),NA())</f>
        <v>#N/A</v>
      </c>
      <c r="F66" s="30" t="e">
        <f>IFERROR(IF(OR(GeneralTable[[#This Row],[Exclude From Chart]]="X",PerfPowerST4[[#This Row],[ExcludeHere]]="X"),NA(),GeneralTable[[#This Row],[Dur. MT]]),NA())</f>
        <v>#N/A</v>
      </c>
    </row>
    <row r="67" spans="2:6" x14ac:dyDescent="0.3">
      <c r="B67">
        <f>IFERROR(GeneralTable[[#This Row],[Ref.]],NA())</f>
        <v>65</v>
      </c>
      <c r="C67" s="28" t="e">
        <f>IFERROR(IF(GeneralTable[[#This Row],[Exclude From Chart]]="X",NA(),GeneralTable[[#This Row],[CPU]]&amp; " [" &amp; GeneralTable[[#This Row],[Ref.]] &amp; "]"),NA())</f>
        <v>#N/A</v>
      </c>
      <c r="D67" s="32"/>
      <c r="E67" s="19" t="e">
        <f>IFERROR(IF(OR(GeneralTable[[#This Row],[Exclude From Chart]]="X",PerfPowerST4[[#This Row],[ExcludeHere]]="X"),NA(),GeneralTable[[#This Row],[Cons. MT]]),NA())</f>
        <v>#N/A</v>
      </c>
      <c r="F67" s="30" t="e">
        <f>IFERROR(IF(OR(GeneralTable[[#This Row],[Exclude From Chart]]="X",PerfPowerST4[[#This Row],[ExcludeHere]]="X"),NA(),GeneralTable[[#This Row],[Dur. MT]]),NA())</f>
        <v>#N/A</v>
      </c>
    </row>
    <row r="68" spans="2:6" x14ac:dyDescent="0.3">
      <c r="B68">
        <f>IFERROR(GeneralTable[[#This Row],[Ref.]],NA())</f>
        <v>66</v>
      </c>
      <c r="C68" s="28" t="str">
        <f>IFERROR(IF(GeneralTable[[#This Row],[Exclude From Chart]]="X",NA(),GeneralTable[[#This Row],[CPU]]&amp; " [" &amp; GeneralTable[[#This Row],[Ref.]] &amp; "]"),NA())</f>
        <v>R7 5800X (Vermeer) [66]</v>
      </c>
      <c r="D68" s="32"/>
      <c r="E68" s="19">
        <f>IFERROR(IF(OR(GeneralTable[[#This Row],[Exclude From Chart]]="X",PerfPowerST4[[#This Row],[ExcludeHere]]="X"),NA(),GeneralTable[[#This Row],[Cons. MT]]),NA())</f>
        <v>6777</v>
      </c>
      <c r="F68" s="30">
        <f>IFERROR(IF(OR(GeneralTable[[#This Row],[Exclude From Chart]]="X",PerfPowerST4[[#This Row],[ExcludeHere]]="X"),NA(),GeneralTable[[#This Row],[Dur. MT]]),NA())</f>
        <v>63.01</v>
      </c>
    </row>
    <row r="69" spans="2:6" x14ac:dyDescent="0.3">
      <c r="B69">
        <f>IFERROR(GeneralTable[[#This Row],[Ref.]],NA())</f>
        <v>67</v>
      </c>
      <c r="C69" s="28" t="e">
        <f>IFERROR(IF(GeneralTable[[#This Row],[Exclude From Chart]]="X",NA(),GeneralTable[[#This Row],[CPU]]&amp; " [" &amp; GeneralTable[[#This Row],[Ref.]] &amp; "]"),NA())</f>
        <v>#N/A</v>
      </c>
      <c r="D69" s="32"/>
      <c r="E69" s="19" t="e">
        <f>IFERROR(IF(OR(GeneralTable[[#This Row],[Exclude From Chart]]="X",PerfPowerST4[[#This Row],[ExcludeHere]]="X"),NA(),GeneralTable[[#This Row],[Cons. MT]]),NA())</f>
        <v>#N/A</v>
      </c>
      <c r="F69" s="30" t="e">
        <f>IFERROR(IF(OR(GeneralTable[[#This Row],[Exclude From Chart]]="X",PerfPowerST4[[#This Row],[ExcludeHere]]="X"),NA(),GeneralTable[[#This Row],[Dur. MT]]),NA())</f>
        <v>#N/A</v>
      </c>
    </row>
    <row r="70" spans="2:6" x14ac:dyDescent="0.3">
      <c r="B70">
        <f>IFERROR(GeneralTable[[#This Row],[Ref.]],NA())</f>
        <v>68</v>
      </c>
      <c r="C70" s="28" t="str">
        <f>IFERROR(IF(GeneralTable[[#This Row],[Exclude From Chart]]="X",NA(),GeneralTable[[#This Row],[CPU]]&amp; " [" &amp; GeneralTable[[#This Row],[Ref.]] &amp; "]"),NA())</f>
        <v>i9 11980HK (TigerLake-8C) [68]</v>
      </c>
      <c r="D70" s="32"/>
      <c r="E70" s="19">
        <f>IFERROR(IF(OR(GeneralTable[[#This Row],[Exclude From Chart]]="X",PerfPowerST4[[#This Row],[ExcludeHere]]="X"),NA(),GeneralTable[[#This Row],[Cons. MT]]),NA())</f>
        <v>3825</v>
      </c>
      <c r="F70" s="30">
        <f>IFERROR(IF(OR(GeneralTable[[#This Row],[Exclude From Chart]]="X",PerfPowerST4[[#This Row],[ExcludeHere]]="X"),NA(),GeneralTable[[#This Row],[Dur. MT]]),NA())</f>
        <v>101.94</v>
      </c>
    </row>
    <row r="71" spans="2:6" x14ac:dyDescent="0.3">
      <c r="B71">
        <f>IFERROR(GeneralTable[[#This Row],[Ref.]],NA())</f>
        <v>69</v>
      </c>
      <c r="C71" s="28" t="e">
        <f>IFERROR(IF(GeneralTable[[#This Row],[Exclude From Chart]]="X",NA(),GeneralTable[[#This Row],[CPU]]&amp; " [" &amp; GeneralTable[[#This Row],[Ref.]] &amp; "]"),NA())</f>
        <v>#N/A</v>
      </c>
      <c r="D71" s="32"/>
      <c r="E71" s="19" t="e">
        <f>IFERROR(IF(OR(GeneralTable[[#This Row],[Exclude From Chart]]="X",PerfPowerST4[[#This Row],[ExcludeHere]]="X"),NA(),GeneralTable[[#This Row],[Cons. MT]]),NA())</f>
        <v>#N/A</v>
      </c>
      <c r="F71" s="30" t="e">
        <f>IFERROR(IF(OR(GeneralTable[[#This Row],[Exclude From Chart]]="X",PerfPowerST4[[#This Row],[ExcludeHere]]="X"),NA(),GeneralTable[[#This Row],[Dur. MT]]),NA())</f>
        <v>#N/A</v>
      </c>
    </row>
    <row r="72" spans="2:6" x14ac:dyDescent="0.3">
      <c r="B72">
        <f>IFERROR(GeneralTable[[#This Row],[Ref.]],NA())</f>
        <v>70</v>
      </c>
      <c r="C72" s="28" t="e">
        <f>IFERROR(IF(GeneralTable[[#This Row],[Exclude From Chart]]="X",NA(),GeneralTable[[#This Row],[CPU]]&amp; " [" &amp; GeneralTable[[#This Row],[Ref.]] &amp; "]"),NA())</f>
        <v>#N/A</v>
      </c>
      <c r="D72" s="32"/>
      <c r="E72" s="19" t="e">
        <f>IFERROR(IF(OR(GeneralTable[[#This Row],[Exclude From Chart]]="X",PerfPowerST4[[#This Row],[ExcludeHere]]="X"),NA(),GeneralTable[[#This Row],[Cons. MT]]),NA())</f>
        <v>#N/A</v>
      </c>
      <c r="F72" s="30" t="e">
        <f>IFERROR(IF(OR(GeneralTable[[#This Row],[Exclude From Chart]]="X",PerfPowerST4[[#This Row],[ExcludeHere]]="X"),NA(),GeneralTable[[#This Row],[Dur. MT]]),NA())</f>
        <v>#N/A</v>
      </c>
    </row>
    <row r="73" spans="2:6" x14ac:dyDescent="0.3">
      <c r="B73">
        <f>IFERROR(GeneralTable[[#This Row],[Ref.]],NA())</f>
        <v>71</v>
      </c>
      <c r="C73" s="28" t="str">
        <f>IFERROR(IF(GeneralTable[[#This Row],[Exclude From Chart]]="X",NA(),GeneralTable[[#This Row],[CPU]]&amp; " [" &amp; GeneralTable[[#This Row],[Ref.]] &amp; "]"),NA())</f>
        <v>i7 9750H (Coffee Lake) [71]</v>
      </c>
      <c r="D73" s="32"/>
      <c r="E73" s="19">
        <f>IFERROR(IF(OR(GeneralTable[[#This Row],[Exclude From Chart]]="X",PerfPowerST4[[#This Row],[ExcludeHere]]="X"),NA(),GeneralTable[[#This Row],[Cons. MT]]),NA())</f>
        <v>5428.6440000000002</v>
      </c>
      <c r="F73" s="30">
        <f>IFERROR(IF(OR(GeneralTable[[#This Row],[Exclude From Chart]]="X",PerfPowerST4[[#This Row],[ExcludeHere]]="X"),NA(),GeneralTable[[#This Row],[Dur. MT]]),NA())</f>
        <v>120</v>
      </c>
    </row>
    <row r="74" spans="2:6" x14ac:dyDescent="0.3">
      <c r="B74">
        <f>IFERROR(GeneralTable[[#This Row],[Ref.]],NA())</f>
        <v>72</v>
      </c>
      <c r="C74" s="28" t="str">
        <f>IFERROR(IF(GeneralTable[[#This Row],[Exclude From Chart]]="X",NA(),GeneralTable[[#This Row],[CPU]]&amp; " [" &amp; GeneralTable[[#This Row],[Ref.]] &amp; "]"),NA())</f>
        <v>R7 2700X (Pinnacle Ridge) [72]</v>
      </c>
      <c r="D74" s="32"/>
      <c r="E74" s="19">
        <f>IFERROR(IF(OR(GeneralTable[[#This Row],[Exclude From Chart]]="X",PerfPowerST4[[#This Row],[ExcludeHere]]="X"),NA(),GeneralTable[[#This Row],[Cons. MT]]),NA())</f>
        <v>7620</v>
      </c>
      <c r="F74" s="30">
        <f>IFERROR(IF(OR(GeneralTable[[#This Row],[Exclude From Chart]]="X",PerfPowerST4[[#This Row],[ExcludeHere]]="X"),NA(),GeneralTable[[#This Row],[Dur. MT]]),NA())</f>
        <v>87.32</v>
      </c>
    </row>
    <row r="75" spans="2:6" x14ac:dyDescent="0.3">
      <c r="B75">
        <f>IFERROR(GeneralTable[[#This Row],[Ref.]],NA())</f>
        <v>73</v>
      </c>
      <c r="C75" s="28" t="str">
        <f>IFERROR(IF(GeneralTable[[#This Row],[Exclude From Chart]]="X",NA(),GeneralTable[[#This Row],[CPU]]&amp; " [" &amp; GeneralTable[[#This Row],[Ref.]] &amp; "]"),NA())</f>
        <v>R5 3500U (Picasso) [73]</v>
      </c>
      <c r="D75" s="32"/>
      <c r="E75" s="19">
        <f>IFERROR(IF(OR(GeneralTable[[#This Row],[Exclude From Chart]]="X",PerfPowerST4[[#This Row],[ExcludeHere]]="X"),NA(),GeneralTable[[#This Row],[Cons. MT]]),NA())</f>
        <v>5238</v>
      </c>
      <c r="F75" s="30">
        <f>IFERROR(IF(OR(GeneralTable[[#This Row],[Exclude From Chart]]="X",PerfPowerST4[[#This Row],[ExcludeHere]]="X"),NA(),GeneralTable[[#This Row],[Dur. MT]]),NA())</f>
        <v>323.11</v>
      </c>
    </row>
    <row r="76" spans="2:6" x14ac:dyDescent="0.3">
      <c r="B76">
        <f>IFERROR(GeneralTable[[#This Row],[Ref.]],NA())</f>
        <v>74</v>
      </c>
      <c r="C76" s="28" t="str">
        <f>IFERROR(IF(GeneralTable[[#This Row],[Exclude From Chart]]="X",NA(),GeneralTable[[#This Row],[CPU]]&amp; " [" &amp; GeneralTable[[#This Row],[Ref.]] &amp; "]"),NA())</f>
        <v>R5 4500U (Renoir) [74]</v>
      </c>
      <c r="D76" s="32"/>
      <c r="E76" s="19">
        <f>IFERROR(IF(OR(GeneralTable[[#This Row],[Exclude From Chart]]="X",PerfPowerST4[[#This Row],[ExcludeHere]]="X"),NA(),GeneralTable[[#This Row],[Cons. MT]]),NA())</f>
        <v>2723.7275</v>
      </c>
      <c r="F76" s="30">
        <f>IFERROR(IF(OR(GeneralTable[[#This Row],[Exclude From Chart]]="X",PerfPowerST4[[#This Row],[ExcludeHere]]="X"),NA(),GeneralTable[[#This Row],[Dur. MT]]),NA())</f>
        <v>178.0625</v>
      </c>
    </row>
    <row r="77" spans="2:6" x14ac:dyDescent="0.3">
      <c r="B77">
        <f>IFERROR(GeneralTable[[#This Row],[Ref.]],NA())</f>
        <v>75</v>
      </c>
      <c r="C77" s="28" t="str">
        <f>IFERROR(IF(GeneralTable[[#This Row],[Exclude From Chart]]="X",NA(),GeneralTable[[#This Row],[CPU]]&amp; " [" &amp; GeneralTable[[#This Row],[Ref.]] &amp; "]"),NA())</f>
        <v>R5 2500U (Raven Ridge) [75]</v>
      </c>
      <c r="D77" s="32"/>
      <c r="E77" s="19">
        <f>IFERROR(IF(OR(GeneralTable[[#This Row],[Exclude From Chart]]="X",PerfPowerST4[[#This Row],[ExcludeHere]]="X"),NA(),GeneralTable[[#This Row],[Cons. MT]]),NA())</f>
        <v>2588</v>
      </c>
      <c r="F77" s="30">
        <f>IFERROR(IF(OR(GeneralTable[[#This Row],[Exclude From Chart]]="X",PerfPowerST4[[#This Row],[ExcludeHere]]="X"),NA(),GeneralTable[[#This Row],[Dur. MT]]),NA())</f>
        <v>317.62</v>
      </c>
    </row>
    <row r="78" spans="2:6" x14ac:dyDescent="0.3">
      <c r="B78">
        <f>IFERROR(GeneralTable[[#This Row],[Ref.]],NA())</f>
        <v>76</v>
      </c>
      <c r="C78" s="28" t="str">
        <f>IFERROR(IF(GeneralTable[[#This Row],[Exclude From Chart]]="X",NA(),GeneralTable[[#This Row],[CPU]]&amp; " [" &amp; GeneralTable[[#This Row],[Ref.]] &amp; "]"),NA())</f>
        <v>R5 5600X (Vermeer) [76]</v>
      </c>
      <c r="D78" s="32"/>
      <c r="E78" s="19">
        <f>IFERROR(IF(OR(GeneralTable[[#This Row],[Exclude From Chart]]="X",PerfPowerST4[[#This Row],[ExcludeHere]]="X"),NA(),GeneralTable[[#This Row],[Cons. MT]]),NA())</f>
        <v>5870.3512499999997</v>
      </c>
      <c r="F78" s="30">
        <f>IFERROR(IF(OR(GeneralTable[[#This Row],[Exclude From Chart]]="X",PerfPowerST4[[#This Row],[ExcludeHere]]="X"),NA(),GeneralTable[[#This Row],[Dur. MT]]),NA())</f>
        <v>81.157499999999999</v>
      </c>
    </row>
    <row r="79" spans="2:6" x14ac:dyDescent="0.3">
      <c r="B79">
        <f>IFERROR(GeneralTable[[#This Row],[Ref.]],NA())</f>
        <v>77</v>
      </c>
      <c r="C79" s="28" t="str">
        <f>IFERROR(IF(GeneralTable[[#This Row],[Exclude From Chart]]="X",NA(),GeneralTable[[#This Row],[CPU]]&amp; " [" &amp; GeneralTable[[#This Row],[Ref.]] &amp; "]"),NA())</f>
        <v>R7 5800H (Cezanne) [77]</v>
      </c>
      <c r="D79" s="32"/>
      <c r="E79" s="19">
        <f>IFERROR(IF(OR(GeneralTable[[#This Row],[Exclude From Chart]]="X",PerfPowerST4[[#This Row],[ExcludeHere]]="X"),NA(),GeneralTable[[#This Row],[Cons. MT]]),NA())</f>
        <v>3775</v>
      </c>
      <c r="F79" s="30">
        <f>IFERROR(IF(OR(GeneralTable[[#This Row],[Exclude From Chart]]="X",PerfPowerST4[[#This Row],[ExcludeHere]]="X"),NA(),GeneralTable[[#This Row],[Dur. MT]]),NA())</f>
        <v>75.84</v>
      </c>
    </row>
    <row r="80" spans="2:6" x14ac:dyDescent="0.3">
      <c r="B80">
        <f>IFERROR(GeneralTable[[#This Row],[Ref.]],NA())</f>
        <v>78</v>
      </c>
      <c r="C80" s="28" t="e">
        <f>IFERROR(IF(GeneralTable[[#This Row],[Exclude From Chart]]="X",NA(),GeneralTable[[#This Row],[CPU]]&amp; " [" &amp; GeneralTable[[#This Row],[Ref.]] &amp; "]"),NA())</f>
        <v>#N/A</v>
      </c>
      <c r="D80" s="32"/>
      <c r="E80" s="19" t="e">
        <f>IFERROR(IF(OR(GeneralTable[[#This Row],[Exclude From Chart]]="X",PerfPowerST4[[#This Row],[ExcludeHere]]="X"),NA(),GeneralTable[[#This Row],[Cons. MT]]),NA())</f>
        <v>#N/A</v>
      </c>
      <c r="F80" s="30" t="e">
        <f>IFERROR(IF(OR(GeneralTable[[#This Row],[Exclude From Chart]]="X",PerfPowerST4[[#This Row],[ExcludeHere]]="X"),NA(),GeneralTable[[#This Row],[Dur. MT]]),NA())</f>
        <v>#N/A</v>
      </c>
    </row>
    <row r="81" spans="2:6" x14ac:dyDescent="0.3">
      <c r="B81">
        <f>IFERROR(GeneralTable[[#This Row],[Ref.]],NA())</f>
        <v>79</v>
      </c>
      <c r="C81" s="28" t="str">
        <f>IFERROR(IF(GeneralTable[[#This Row],[Exclude From Chart]]="X",NA(),GeneralTable[[#This Row],[CPU]]&amp; " [" &amp; GeneralTable[[#This Row],[Ref.]] &amp; "]"),NA())</f>
        <v>P Silver N6000 (JasperLake) [79]</v>
      </c>
      <c r="D81" s="32"/>
      <c r="E81" s="19">
        <f>IFERROR(IF(OR(GeneralTable[[#This Row],[Exclude From Chart]]="X",PerfPowerST4[[#This Row],[ExcludeHere]]="X"),NA(),GeneralTable[[#This Row],[Cons. MT]]),NA())</f>
        <v>3703.3049999999998</v>
      </c>
      <c r="F81" s="30">
        <f>IFERROR(IF(OR(GeneralTable[[#This Row],[Exclude From Chart]]="X",PerfPowerST4[[#This Row],[ExcludeHere]]="X"),NA(),GeneralTable[[#This Row],[Dur. MT]]),NA())</f>
        <v>527</v>
      </c>
    </row>
    <row r="82" spans="2:6" x14ac:dyDescent="0.3">
      <c r="B82">
        <f>IFERROR(GeneralTable[[#This Row],[Ref.]],NA())</f>
        <v>80</v>
      </c>
      <c r="C82" s="28" t="str">
        <f>IFERROR(IF(GeneralTable[[#This Row],[Exclude From Chart]]="X",NA(),GeneralTable[[#This Row],[CPU]]&amp; " [" &amp; GeneralTable[[#This Row],[Ref.]] &amp; "]"),NA())</f>
        <v>Celeron N5100 (JasperLake) [80]</v>
      </c>
      <c r="D82" s="32"/>
      <c r="E82" s="19">
        <f>IFERROR(IF(OR(GeneralTable[[#This Row],[Exclude From Chart]]="X",PerfPowerST4[[#This Row],[ExcludeHere]]="X"),NA(),GeneralTable[[#This Row],[Cons. MT]]),NA())</f>
        <v>4550</v>
      </c>
      <c r="F82" s="30">
        <f>IFERROR(IF(OR(GeneralTable[[#This Row],[Exclude From Chart]]="X",PerfPowerST4[[#This Row],[ExcludeHere]]="X"),NA(),GeneralTable[[#This Row],[Dur. MT]]),NA())</f>
        <v>765.23</v>
      </c>
    </row>
    <row r="83" spans="2:6" x14ac:dyDescent="0.3">
      <c r="B83">
        <f>IFERROR(GeneralTable[[#This Row],[Ref.]],NA())</f>
        <v>81</v>
      </c>
      <c r="C83" s="28" t="str">
        <f>IFERROR(IF(GeneralTable[[#This Row],[Exclude From Chart]]="X",NA(),GeneralTable[[#This Row],[CPU]]&amp; " [" &amp; GeneralTable[[#This Row],[Ref.]] &amp; "]"),NA())</f>
        <v>R3 4300G (Renoir) [81]</v>
      </c>
      <c r="D83" s="32"/>
      <c r="E83" s="19">
        <f>IFERROR(IF(OR(GeneralTable[[#This Row],[Exclude From Chart]]="X",PerfPowerST4[[#This Row],[ExcludeHere]]="X"),NA(),GeneralTable[[#This Row],[Cons. MT]]),NA())</f>
        <v>4075.1950000000002</v>
      </c>
      <c r="F83" s="30">
        <f>IFERROR(IF(OR(GeneralTable[[#This Row],[Exclude From Chart]]="X",PerfPowerST4[[#This Row],[ExcludeHere]]="X"),NA(),GeneralTable[[#This Row],[Dur. MT]]),NA())</f>
        <v>162.1275</v>
      </c>
    </row>
    <row r="84" spans="2:6" x14ac:dyDescent="0.3">
      <c r="B84">
        <f>IFERROR(GeneralTable[[#This Row],[Ref.]],NA())</f>
        <v>82</v>
      </c>
      <c r="C84" s="28" t="str">
        <f>IFERROR(IF(GeneralTable[[#This Row],[Exclude From Chart]]="X",NA(),GeneralTable[[#This Row],[CPU]]&amp; " [" &amp; GeneralTable[[#This Row],[Ref.]] &amp; "]"),NA())</f>
        <v>i7 1165G7 (TigerLake) [82]</v>
      </c>
      <c r="D84" s="32"/>
      <c r="E84" s="19">
        <f>IFERROR(IF(OR(GeneralTable[[#This Row],[Exclude From Chart]]="X",PerfPowerST4[[#This Row],[ExcludeHere]]="X"),NA(),GeneralTable[[#This Row],[Cons. MT]]),NA())</f>
        <v>5208</v>
      </c>
      <c r="F84" s="30">
        <f>IFERROR(IF(OR(GeneralTable[[#This Row],[Exclude From Chart]]="X",PerfPowerST4[[#This Row],[ExcludeHere]]="X"),NA(),GeneralTable[[#This Row],[Dur. MT]]),NA())</f>
        <v>168.99</v>
      </c>
    </row>
    <row r="85" spans="2:6" x14ac:dyDescent="0.3">
      <c r="B85">
        <f>IFERROR(GeneralTable[[#This Row],[Ref.]],NA())</f>
        <v>83</v>
      </c>
      <c r="C85" s="28" t="str">
        <f>IFERROR(IF(GeneralTable[[#This Row],[Exclude From Chart]]="X",NA(),GeneralTable[[#This Row],[CPU]]&amp; " [" &amp; GeneralTable[[#This Row],[Ref.]] &amp; "]"),NA())</f>
        <v>i5 11500 (Rocket Lake) [83]</v>
      </c>
      <c r="D85" s="32"/>
      <c r="E85" s="19">
        <f>IFERROR(IF(OR(GeneralTable[[#This Row],[Exclude From Chart]]="X",PerfPowerST4[[#This Row],[ExcludeHere]]="X"),NA(),GeneralTable[[#This Row],[Cons. MT]]),NA())</f>
        <v>6750</v>
      </c>
      <c r="F85" s="30">
        <f>IFERROR(IF(OR(GeneralTable[[#This Row],[Exclude From Chart]]="X",PerfPowerST4[[#This Row],[ExcludeHere]]="X"),NA(),GeneralTable[[#This Row],[Dur. MT]]),NA())</f>
        <v>100.09</v>
      </c>
    </row>
    <row r="86" spans="2:6" x14ac:dyDescent="0.3">
      <c r="B86">
        <f>IFERROR(GeneralTable[[#This Row],[Ref.]],NA())</f>
        <v>84</v>
      </c>
      <c r="C86" s="28" t="str">
        <f>IFERROR(IF(GeneralTable[[#This Row],[Exclude From Chart]]="X",NA(),GeneralTable[[#This Row],[CPU]]&amp; " [" &amp; GeneralTable[[#This Row],[Ref.]] &amp; "]"),NA())</f>
        <v>i7 11700K (Rocket Lake) [84]</v>
      </c>
      <c r="D86" s="32"/>
      <c r="E86" s="19">
        <f>IFERROR(IF(OR(GeneralTable[[#This Row],[Exclude From Chart]]="X",PerfPowerST4[[#This Row],[ExcludeHere]]="X"),NA(),GeneralTable[[#This Row],[Cons. MT]]),NA())</f>
        <v>8241.4330000000009</v>
      </c>
      <c r="F86" s="30">
        <f>IFERROR(IF(OR(GeneralTable[[#This Row],[Exclude From Chart]]="X",PerfPowerST4[[#This Row],[ExcludeHere]]="X"),NA(),GeneralTable[[#This Row],[Dur. MT]]),NA())</f>
        <v>64.282000000000011</v>
      </c>
    </row>
    <row r="87" spans="2:6" x14ac:dyDescent="0.3">
      <c r="B87">
        <f>IFERROR(GeneralTable[[#This Row],[Ref.]],NA())</f>
        <v>85</v>
      </c>
      <c r="C87" s="29" t="str">
        <f>IFERROR(IF(GeneralTable[[#This Row],[Exclude From Chart]]="X",NA(),GeneralTable[[#This Row],[CPU]]&amp; " [" &amp; GeneralTable[[#This Row],[Ref.]] &amp; "]"),NA())</f>
        <v>i5 11400F (Rocket Lake) [85]</v>
      </c>
      <c r="D87" s="32"/>
      <c r="E87" s="19">
        <f>IFERROR(IF(OR(GeneralTable[[#This Row],[Exclude From Chart]]="X",PerfPowerST4[[#This Row],[ExcludeHere]]="X"),NA(),GeneralTable[[#This Row],[Cons. MT]]),NA())</f>
        <v>7981.25</v>
      </c>
      <c r="F87" s="30">
        <f>IFERROR(IF(OR(GeneralTable[[#This Row],[Exclude From Chart]]="X",PerfPowerST4[[#This Row],[ExcludeHere]]="X"),NA(),GeneralTable[[#This Row],[Dur. MT]]),NA())</f>
        <v>84.342500000000001</v>
      </c>
    </row>
    <row r="88" spans="2:6" x14ac:dyDescent="0.3">
      <c r="B88">
        <f>IFERROR(GeneralTable[[#This Row],[Ref.]],NA())</f>
        <v>86</v>
      </c>
      <c r="C88" s="28" t="e">
        <f>IFERROR(IF(GeneralTable[[#This Row],[Exclude From Chart]]="X",NA(),GeneralTable[[#This Row],[CPU]]&amp; " [" &amp; GeneralTable[[#This Row],[Ref.]] &amp; "]"),NA())</f>
        <v>#N/A</v>
      </c>
      <c r="D88" s="32"/>
      <c r="E88" s="33" t="e">
        <f>IFERROR(IF(OR(GeneralTable[[#This Row],[Exclude From Chart]]="X",PerfPowerST4[[#This Row],[ExcludeHere]]="X"),NA(),GeneralTable[[#This Row],[Cons. MT]]),NA())</f>
        <v>#N/A</v>
      </c>
      <c r="F88" s="34" t="e">
        <f>IFERROR(IF(OR(GeneralTable[[#This Row],[Exclude From Chart]]="X",PerfPowerST4[[#This Row],[ExcludeHere]]="X"),NA(),GeneralTable[[#This Row],[Dur. MT]]),NA())</f>
        <v>#N/A</v>
      </c>
    </row>
    <row r="89" spans="2:6" x14ac:dyDescent="0.3">
      <c r="B89">
        <f>IFERROR(GeneralTable[[#This Row],[Ref.]],NA())</f>
        <v>87</v>
      </c>
      <c r="C89" s="32" t="str">
        <f>IFERROR(IF(GeneralTable[[#This Row],[Exclude From Chart]]="X",NA(),GeneralTable[[#This Row],[CPU]]&amp; " [" &amp; GeneralTable[[#This Row],[Ref.]] &amp; "]"),NA())</f>
        <v>TR 1900X (Whitehaven) [87]</v>
      </c>
      <c r="D89" s="32"/>
      <c r="E89" s="33">
        <f>IFERROR(IF(OR(GeneralTable[[#This Row],[Exclude From Chart]]="X",PerfPowerST4[[#This Row],[ExcludeHere]]="X"),NA(),GeneralTable[[#This Row],[Cons. MT]]),NA())</f>
        <v>14692.8</v>
      </c>
      <c r="F89" s="34">
        <f>IFERROR(IF(OR(GeneralTable[[#This Row],[Exclude From Chart]]="X",PerfPowerST4[[#This Row],[ExcludeHere]]="X"),NA(),GeneralTable[[#This Row],[Dur. MT]]),NA())</f>
        <v>88.2</v>
      </c>
    </row>
    <row r="90" spans="2:6" x14ac:dyDescent="0.3">
      <c r="B90">
        <f>IFERROR(GeneralTable[[#This Row],[Ref.]],NA())</f>
        <v>88</v>
      </c>
      <c r="C90" s="32" t="e">
        <f>IFERROR(IF(GeneralTable[[#This Row],[Exclude From Chart]]="X",NA(),GeneralTable[[#This Row],[CPU]]&amp; " [" &amp; GeneralTable[[#This Row],[Ref.]] &amp; "]"),NA())</f>
        <v>#N/A</v>
      </c>
      <c r="D90" s="32"/>
      <c r="E90" s="33" t="e">
        <f>IFERROR(IF(OR(GeneralTable[[#This Row],[Exclude From Chart]]="X",PerfPowerST4[[#This Row],[ExcludeHere]]="X"),NA(),GeneralTable[[#This Row],[Cons. MT]]),NA())</f>
        <v>#N/A</v>
      </c>
      <c r="F90" s="34" t="e">
        <f>IFERROR(IF(OR(GeneralTable[[#This Row],[Exclude From Chart]]="X",PerfPowerST4[[#This Row],[ExcludeHere]]="X"),NA(),GeneralTable[[#This Row],[Dur. MT]]),NA())</f>
        <v>#N/A</v>
      </c>
    </row>
    <row r="91" spans="2:6" x14ac:dyDescent="0.3">
      <c r="B91" t="e">
        <f>IFERROR(GeneralTable[[#This Row],[Ref.]],NA())</f>
        <v>#N/A</v>
      </c>
      <c r="C91" s="32" t="e">
        <f>IFERROR(IF(GeneralTable[[#This Row],[Exclude From Chart]]="X",NA(),GeneralTable[[#This Row],[CPU]]&amp; " [" &amp; GeneralTable[[#This Row],[Ref.]] &amp; "]"),NA())</f>
        <v>#N/A</v>
      </c>
      <c r="D91" s="32"/>
      <c r="E91" s="33" t="e">
        <f>IFERROR(IF(OR(GeneralTable[[#This Row],[Exclude From Chart]]="X",PerfPowerST4[[#This Row],[ExcludeHere]]="X"),NA(),GeneralTable[[#This Row],[Cons. MT]]),NA())</f>
        <v>#N/A</v>
      </c>
      <c r="F91" s="34" t="e">
        <f>IFERROR(IF(OR(GeneralTable[[#This Row],[Exclude From Chart]]="X",PerfPowerST4[[#This Row],[ExcludeHere]]="X"),NA(),GeneralTable[[#This Row],[Dur. MT]]),NA())</f>
        <v>#N/A</v>
      </c>
    </row>
    <row r="92" spans="2:6" x14ac:dyDescent="0.3">
      <c r="B92" t="e">
        <f>IFERROR(GeneralTable[[#This Row],[Ref.]],NA())</f>
        <v>#N/A</v>
      </c>
      <c r="C92" s="32" t="e">
        <f>IFERROR(IF(GeneralTable[[#This Row],[Exclude From Chart]]="X",NA(),GeneralTable[[#This Row],[CPU]]&amp; " [" &amp; GeneralTable[[#This Row],[Ref.]] &amp; "]"),NA())</f>
        <v>#N/A</v>
      </c>
      <c r="D92" s="32"/>
      <c r="E92" s="33" t="e">
        <f>IFERROR(IF(OR(GeneralTable[[#This Row],[Exclude From Chart]]="X",PerfPowerST4[[#This Row],[ExcludeHere]]="X"),NA(),GeneralTable[[#This Row],[Cons. MT]]),NA())</f>
        <v>#N/A</v>
      </c>
      <c r="F92" s="34" t="e">
        <f>IFERROR(IF(OR(GeneralTable[[#This Row],[Exclude From Chart]]="X",PerfPowerST4[[#This Row],[ExcludeHere]]="X"),NA(),GeneralTable[[#This Row],[Dur. MT]]),NA())</f>
        <v>#N/A</v>
      </c>
    </row>
    <row r="93" spans="2:6" x14ac:dyDescent="0.3">
      <c r="B93" t="e">
        <f>IFERROR(GeneralTable[[#This Row],[Ref.]],NA())</f>
        <v>#N/A</v>
      </c>
      <c r="C93" s="32" t="e">
        <f>IFERROR(IF(GeneralTable[[#This Row],[Exclude From Chart]]="X",NA(),GeneralTable[[#This Row],[CPU]]&amp; " [" &amp; GeneralTable[[#This Row],[Ref.]] &amp; "]"),NA())</f>
        <v>#N/A</v>
      </c>
      <c r="D93" s="32"/>
      <c r="E93" s="35" t="e">
        <f>IFERROR(IF(OR(GeneralTable[[#This Row],[Exclude From Chart]]="X",PerfPowerST4[[#This Row],[ExcludeHere]]="X"),NA(),GeneralTable[[#This Row],[Cons. MT]]),NA())</f>
        <v>#N/A</v>
      </c>
      <c r="F93" s="36" t="e">
        <f>IFERROR(IF(OR(GeneralTable[[#This Row],[Exclude From Chart]]="X",PerfPowerST4[[#This Row],[ExcludeHere]]="X"),NA(),GeneralTable[[#This Row],[Dur. MT]]),NA())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2021-10-03T15:27:27Z</dcterms:modified>
</cp:coreProperties>
</file>