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 Test\"/>
    </mc:Choice>
  </mc:AlternateContent>
  <xr:revisionPtr revIDLastSave="0" documentId="13_ncr:1_{C84CD594-F162-4D5F-A8CD-4A1D05AB1E6E}" xr6:coauthVersionLast="47" xr6:coauthVersionMax="47" xr10:uidLastSave="{00000000-0000-0000-0000-000000000000}"/>
  <bookViews>
    <workbookView xWindow="-108" yWindow="-108" windowWidth="23256" windowHeight="12576" xr2:uid="{48268477-E31E-4386-B3E7-5F3D92606754}"/>
  </bookViews>
  <sheets>
    <sheet name="Graph" sheetId="1" r:id="rId1"/>
    <sheet name="Cb23St" sheetId="4" r:id="rId2"/>
    <sheet name="Cb23Mt" sheetId="5" r:id="rId3"/>
  </sheets>
  <definedNames>
    <definedName name="Directory">Graph!$S$1</definedName>
    <definedName name="ExterneDaten_1" localSheetId="2" hidden="1">'Cb23Mt'!$A$1:$B$2</definedName>
    <definedName name="ExterneDaten_1" localSheetId="1" hidden="1">'Cb23St'!$A$1:$C$2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D2" i="5" s="1"/>
  <c r="D2" i="4"/>
  <c r="E2" i="4"/>
  <c r="M13" i="1"/>
  <c r="S1" i="1" a="1"/>
  <c r="S1" i="1" s="1"/>
  <c r="O24" i="1"/>
  <c r="O20" i="1"/>
  <c r="O12" i="1"/>
  <c r="O8" i="1"/>
  <c r="O6" i="1" l="1"/>
  <c r="O10" i="1" s="1"/>
  <c r="O18" i="1"/>
  <c r="O22" i="1" s="1"/>
  <c r="O4" i="1" l="1"/>
  <c r="O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<sst xmlns="http://schemas.openxmlformats.org/spreadsheetml/2006/main" count="22" uniqueCount="12">
  <si>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</si>
  <si>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</si>
  <si>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</si>
  <si>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</si>
  <si>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</si>
  <si>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</si>
  <si>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</si>
  <si>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</si>
  <si>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</si>
  <si>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</si>
  <si>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</si>
  <si>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v0.5.1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</si>
</sst>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NumberFormat="1" applyFont="1" applyFill="1" applyBorder="1" applyAlignment="1">
      <alignment horizontal="right" vertical="center"/>
    </xf>
    <xf numFmtId="2" fontId="2" fillId="2" borderId="0" xfId="0" applyNumberFormat="1" applyFont="1" applyFill="1" applyBorder="1" applyAlignment="1">
      <alignment horizontal="right" vertical="top"/>
    </xf>
    <xf numFmtId="3" fontId="4" fillId="2" borderId="0" xfId="0" applyNumberFormat="1" applyFont="1" applyFill="1" applyBorder="1" applyAlignment="1">
      <alignment horizontal="right" vertical="top"/>
    </xf>
    <xf numFmtId="2" fontId="4" fillId="2" borderId="0" xfId="0" applyNumberFormat="1" applyFont="1" applyFill="1" applyBorder="1" applyAlignment="1">
      <alignment horizontal="right" vertical="top"/>
    </xf>
    <xf numFmtId="2" fontId="3" fillId="2" borderId="0" xfId="0" applyNumberFormat="1" applyFont="1" applyFill="1" applyBorder="1" applyAlignment="1">
      <alignment horizontal="right" vertical="top"/>
    </xf>
    <xf numFmtId="2" fontId="5" fillId="2" borderId="0" xfId="0" applyNumberFormat="1" applyFont="1" applyFill="1" applyBorder="1" applyAlignment="1">
      <alignment horizontal="right" vertical="top"/>
    </xf>
    <xf numFmtId="3" fontId="6" fillId="2" borderId="0" xfId="0" applyNumberFormat="1" applyFont="1" applyFill="1" applyBorder="1" applyAlignment="1">
      <alignment horizontal="right" vertical="top"/>
    </xf>
    <xf numFmtId="2" fontId="6" fillId="2" borderId="0" xfId="0" applyNumberFormat="1" applyFont="1" applyFill="1" applyBorder="1" applyAlignment="1">
      <alignment horizontal="right" vertical="top"/>
    </xf>
    <xf numFmtId="2" fontId="7" fillId="2" borderId="0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5">
    <dxf>
      <numFmt numFmtId="164" formatCode="0.0000000000000000"/>
    </dxf>
    <dxf>
      <numFmt numFmtId="0" formatCode="General"/>
    </dxf>
    <dxf>
      <numFmt numFmtId="164" formatCode="0.0000000000000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'Cb23St'!$B$1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'Cb23St'!$A$2:$A$2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'Cb23St'!$B$2:$B$2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'Cb23Mt'!$B$1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'Cb23Mt'!$A$2:$A$2</c:f>
              <c:numCache>
                <c:formatCode>General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'Cb23Mt'!$B$2:$B$2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220980</xdr:rowOff>
    </xdr:from>
    <xdr:to>
      <xdr:col>13</xdr:col>
      <xdr:colOff>0</xdr:colOff>
      <xdr:row>12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220980</xdr:colOff>
      <xdr:row>12</xdr:row>
      <xdr:rowOff>220980</xdr:rowOff>
    </xdr:from>
    <xdr:to>
      <xdr:col>13</xdr:col>
      <xdr:colOff>0</xdr:colOff>
      <xdr:row>24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DurationMilliseconds" tableColumnId="1"/>
      <queryTableField id="2" name="PackagePower" tableColumnId="2"/>
      <queryTableField id="6" name="Version" tableColumnId="5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urationMilliseconds" tableColumnId="1"/>
      <queryTableField id="2" name="PackagePower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E2" tableType="queryTable" totalsRowShown="0">
  <autoFilter ref="A1:E2" xr:uid="{D37D006C-C852-4441-80D1-680158358C04}"/>
  <tableColumns count="5">
    <tableColumn id="1" xr3:uid="{F735EE23-0D99-4D90-B676-6786E09F8E0F}" uniqueName="1" name="DurationMilliseconds" queryTableFieldId="1"/>
    <tableColumn id="2" xr3:uid="{F75276F6-C74B-41F6-A26C-924DD0ABD04D}" uniqueName="2" name="PackagePower" queryTableFieldId="2"/>
    <tableColumn id="5" xr3:uid="{78D61750-2092-4816-B924-5A9B23412593}" uniqueName="5" name="Version" queryTableFieldId="6" dataDxfId="4"/>
    <tableColumn id="3" xr3:uid="{FF83BBEB-C5A8-4C3B-BB57-D45ADC765C53}" uniqueName="3" name="TimeFrame" queryTableFieldId="3" dataDxfId="3">
      <calculatedColumnFormula>IFERROR(Cb23St[[#This Row],[DurationMilliseconds]]-A1,Cb23St[[#This Row],[DurationMilliseconds]])</calculatedColumnFormula>
    </tableColumn>
    <tableColumn id="4" xr3:uid="{F731B26B-8F08-4BD9-AFDC-62ABBE41B0F4}" uniqueName="4" name="Consumption" queryTableFieldId="4" dataDxfId="2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D2" tableType="queryTable" totalsRowShown="0">
  <autoFilter ref="A1:D2" xr:uid="{204B1502-AA05-49A9-81A0-DF17E42030ED}"/>
  <tableColumns count="4">
    <tableColumn id="1" xr3:uid="{583C306B-5221-4180-B1DA-95DCA20E896C}" uniqueName="1" name="DurationMilliseconds" queryTableFieldId="1"/>
    <tableColumn id="2" xr3:uid="{4B76B006-AD14-4659-B636-E640B1EA6CE3}" uniqueName="2" name="PackagePower" queryTableFieldId="2"/>
    <tableColumn id="3" xr3:uid="{B27712FC-FC61-4CB5-B35F-1675E125E462}" uniqueName="3" name="TimeFrame" queryTableFieldId="3" dataDxfId="1">
      <calculatedColumnFormula>IFERROR(Cb23Mt[[#This Row],[DurationMilliseconds]]-A1,Cb23Mt[[#This Row],[DurationMilliseconds]])</calculatedColumnFormula>
    </tableColumn>
    <tableColumn id="4" xr3:uid="{9D0F5579-835A-4232-9D0F-B30B06378D6B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X184"/>
  <sheetViews>
    <sheetView tabSelected="1" workbookViewId="0">
      <selection activeCell="R1" sqref="R1"/>
    </sheetView>
  </sheetViews>
  <sheetFormatPr baseColWidth="10" defaultRowHeight="14.4" x14ac:dyDescent="0.3"/>
  <cols>
    <col min="1" max="2" width="3.33203125" customWidth="1"/>
    <col min="3" max="3" width="10.44140625" bestFit="1" customWidth="1"/>
    <col min="4" max="4" width="8" customWidth="1"/>
    <col min="5" max="5" width="1.6640625" customWidth="1"/>
    <col min="6" max="6" width="13.88671875" bestFit="1" customWidth="1"/>
    <col min="7" max="7" width="8.6640625" customWidth="1"/>
    <col min="8" max="8" width="1.6640625" customWidth="1"/>
    <col min="9" max="9" width="13.44140625" bestFit="1" customWidth="1"/>
    <col min="10" max="10" width="8.6640625" customWidth="1"/>
    <col min="11" max="11" width="1.6640625" customWidth="1"/>
    <col min="12" max="12" width="17.44140625" bestFit="1" customWidth="1"/>
    <col min="13" max="13" width="9.77734375" customWidth="1"/>
    <col min="14" max="14" width="3.33203125" customWidth="1"/>
    <col min="15" max="15" width="20" customWidth="1"/>
    <col min="16" max="16" width="6.6640625" customWidth="1"/>
  </cols>
  <sheetData>
    <row r="1" spans="1:24" ht="18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Q1" s="6"/>
      <c r="R1" s="6"/>
      <c r="S1" s="7" t="str" cm="1">
        <f t="array" aca="1" ref="S1" ca="1">LEFT(CELL("dateiname",$A$1),FIND("[", CELL("dateiname", $A$1),1)-1)</f>
        <v>D:\PES Test\</v>
      </c>
      <c r="T1" s="6"/>
      <c r="U1" s="6"/>
      <c r="V1" s="6"/>
      <c r="W1" s="6"/>
      <c r="X1" s="6"/>
    </row>
    <row r="2" spans="1:2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4</v>
      </c>
      <c r="P2" s="6"/>
      <c r="Q2" s="6"/>
      <c r="R2" s="6"/>
      <c r="S2" s="6"/>
      <c r="T2" s="6"/>
      <c r="U2" s="6"/>
      <c r="V2" s="6"/>
      <c r="W2" s="6"/>
      <c r="X2" s="6"/>
    </row>
    <row r="3" spans="1:24" ht="14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8</v>
      </c>
      <c r="P3" s="6"/>
      <c r="Q3" s="6"/>
      <c r="R3" s="6"/>
      <c r="S3" s="6"/>
      <c r="T3" s="6"/>
      <c r="U3" s="6"/>
      <c r="V3" s="6"/>
      <c r="W3" s="6"/>
      <c r="X3" s="6"/>
    </row>
    <row r="4" spans="1:24" ht="36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4">
        <f>1000000000/(O8*O6)</f>
        <v>1000</v>
      </c>
      <c r="P4" s="14"/>
      <c r="Q4" s="6"/>
      <c r="R4" s="6"/>
      <c r="S4" s="6"/>
      <c r="T4" s="6"/>
      <c r="U4" s="6"/>
      <c r="V4" s="6"/>
      <c r="W4" s="6"/>
      <c r="X4" s="6"/>
    </row>
    <row r="5" spans="1:2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 t="s">
        <v>9</v>
      </c>
      <c r="P5" s="6"/>
      <c r="Q5" s="6"/>
      <c r="R5" s="6"/>
      <c r="S5" s="6"/>
      <c r="T5" s="6"/>
      <c r="U5" s="6"/>
      <c r="V5" s="6"/>
      <c r="W5" s="6"/>
      <c r="X5" s="6"/>
    </row>
    <row r="6" spans="1:24" ht="25.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5">
        <f>SUM(Cb23St[Consumption])</f>
        <v>1000000</v>
      </c>
      <c r="P6" s="15"/>
      <c r="Q6" s="6"/>
      <c r="R6" s="6"/>
      <c r="S6" s="6"/>
      <c r="T6" s="6"/>
      <c r="U6" s="6"/>
      <c r="V6" s="6"/>
      <c r="W6" s="6"/>
      <c r="X6" s="6"/>
    </row>
    <row r="7" spans="1:2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 t="s">
        <v>5</v>
      </c>
      <c r="P7" s="6"/>
      <c r="Q7" s="6"/>
      <c r="R7" s="6"/>
      <c r="S7" s="6"/>
      <c r="T7" s="6"/>
      <c r="U7" s="6"/>
      <c r="V7" s="6"/>
      <c r="W7" s="6"/>
      <c r="X7" s="6"/>
    </row>
    <row r="8" spans="1:24" ht="25.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6">
        <f>MAX(Cb23St[DurationMilliseconds])/1000</f>
        <v>1</v>
      </c>
      <c r="P8" s="16"/>
      <c r="Q8" s="6"/>
      <c r="R8" s="6"/>
      <c r="S8" s="6"/>
      <c r="T8" s="6"/>
      <c r="U8" s="6"/>
      <c r="V8" s="6"/>
      <c r="W8" s="6"/>
      <c r="X8" s="6"/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 t="s">
        <v>6</v>
      </c>
      <c r="P9" s="6"/>
      <c r="Q9" s="6"/>
      <c r="R9" s="6"/>
      <c r="S9" s="6"/>
      <c r="T9" s="6"/>
      <c r="U9" s="6"/>
      <c r="V9" s="6"/>
      <c r="W9" s="6"/>
      <c r="X9" s="6"/>
    </row>
    <row r="10" spans="1:24" ht="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7">
        <f>O6/O8</f>
        <v>1000000</v>
      </c>
      <c r="P10" s="17"/>
      <c r="Q10" s="6"/>
      <c r="R10" s="6"/>
      <c r="S10" s="6"/>
      <c r="T10" s="6"/>
      <c r="U10" s="6"/>
      <c r="V10" s="6"/>
      <c r="W10" s="6"/>
      <c r="X10" s="6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 t="s">
        <v>7</v>
      </c>
      <c r="P11" s="6"/>
      <c r="Q11" s="6"/>
      <c r="R11" s="6"/>
      <c r="S11" s="6"/>
      <c r="T11" s="6"/>
      <c r="U11" s="6"/>
      <c r="V11" s="6"/>
      <c r="W11" s="6"/>
      <c r="X11" s="6"/>
    </row>
    <row r="12" spans="1:24" ht="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7">
        <f>MAX(Cb23St[PackagePower])</f>
        <v>1000000</v>
      </c>
      <c r="P12" s="17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9" t="str">
        <f>'Cb23St'!$C$2</f>
        <v>v0.5.1</v>
      </c>
      <c r="N13" s="3"/>
      <c r="O13" s="3"/>
      <c r="P13" s="8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">
        <v>4</v>
      </c>
      <c r="P14" s="6"/>
      <c r="Q14" s="6"/>
      <c r="R14" s="6"/>
      <c r="S14" s="6"/>
      <c r="T14" s="6"/>
      <c r="U14" s="6"/>
      <c r="V14" s="6"/>
      <c r="W14" s="6"/>
      <c r="X14" s="6"/>
    </row>
    <row r="15" spans="1:24" ht="16.8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 t="s">
        <v>8</v>
      </c>
      <c r="P15" s="6"/>
      <c r="Q15" s="6"/>
      <c r="R15" s="6"/>
      <c r="S15" s="6"/>
      <c r="T15" s="6"/>
      <c r="U15" s="6"/>
      <c r="V15" s="6"/>
      <c r="W15" s="6"/>
      <c r="X15" s="6"/>
    </row>
    <row r="16" spans="1:24" ht="36.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0">
        <f>1000000000/(O20*O18)</f>
        <v>1000</v>
      </c>
      <c r="P16" s="10"/>
      <c r="Q16" s="6"/>
      <c r="R16" s="6"/>
      <c r="S16" s="6"/>
      <c r="T16" s="6"/>
      <c r="U16" s="6"/>
      <c r="V16" s="6"/>
      <c r="W16" s="6"/>
      <c r="X16" s="6"/>
    </row>
    <row r="17" spans="1:2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 t="s">
        <v>9</v>
      </c>
      <c r="P17" s="6"/>
      <c r="Q17" s="6"/>
      <c r="R17" s="6"/>
      <c r="S17" s="6"/>
      <c r="T17" s="6"/>
      <c r="U17" s="6"/>
      <c r="V17" s="6"/>
      <c r="W17" s="6"/>
      <c r="X17" s="6"/>
    </row>
    <row r="18" spans="1:24" ht="25.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1">
        <f>SUM(Cb23Mt[Consumption])</f>
        <v>1000000</v>
      </c>
      <c r="P18" s="11"/>
      <c r="Q18" s="6"/>
      <c r="R18" s="6"/>
      <c r="S18" s="6"/>
      <c r="T18" s="6"/>
      <c r="U18" s="6"/>
      <c r="V18" s="6"/>
      <c r="W18" s="6"/>
      <c r="X18" s="6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 t="s">
        <v>5</v>
      </c>
      <c r="P19" s="6"/>
      <c r="Q19" s="6"/>
      <c r="R19" s="6"/>
      <c r="S19" s="6"/>
      <c r="T19" s="6"/>
      <c r="U19" s="6"/>
      <c r="V19" s="6"/>
      <c r="W19" s="6"/>
      <c r="X19" s="6"/>
    </row>
    <row r="20" spans="1:24" ht="25.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2">
        <f>MAX(Cb23Mt[DurationMilliseconds])/1000</f>
        <v>1</v>
      </c>
      <c r="P20" s="12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 t="s">
        <v>6</v>
      </c>
      <c r="P21" s="6"/>
      <c r="Q21" s="6"/>
      <c r="R21" s="6"/>
      <c r="S21" s="6"/>
      <c r="T21" s="6"/>
      <c r="U21" s="6"/>
      <c r="V21" s="6"/>
      <c r="W21" s="6"/>
      <c r="X21" s="6"/>
    </row>
    <row r="22" spans="1:24" ht="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3">
        <f>O18/O20</f>
        <v>1000000</v>
      </c>
      <c r="P22" s="13"/>
      <c r="Q22" s="6"/>
      <c r="R22" s="6"/>
      <c r="S22" s="6"/>
      <c r="T22" s="6"/>
      <c r="U22" s="6"/>
      <c r="V22" s="6"/>
      <c r="W22" s="6"/>
      <c r="X22" s="6"/>
    </row>
    <row r="23" spans="1:2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 t="s">
        <v>7</v>
      </c>
      <c r="P23" s="6"/>
      <c r="Q23" s="6"/>
      <c r="R23" s="6"/>
      <c r="S23" s="6"/>
      <c r="T23" s="6"/>
      <c r="U23" s="6"/>
      <c r="V23" s="6"/>
      <c r="W23" s="6"/>
      <c r="X23" s="6"/>
    </row>
    <row r="24" spans="1:24" ht="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3">
        <f>MAX(Cb23Mt[PackagePower])</f>
        <v>1000000</v>
      </c>
      <c r="P24" s="13"/>
      <c r="Q24" s="6"/>
      <c r="R24" s="6"/>
      <c r="S24" s="6"/>
      <c r="T24" s="6"/>
      <c r="U24" s="6"/>
      <c r="V24" s="6"/>
      <c r="W24" s="6"/>
      <c r="X24" s="6"/>
    </row>
    <row r="25" spans="1:2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  <c r="S25" s="6"/>
      <c r="T25" s="6"/>
      <c r="U25" s="6"/>
      <c r="V25" s="6"/>
      <c r="W25" s="6"/>
      <c r="X25" s="6"/>
    </row>
    <row r="26" spans="1:2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</sheetData>
  <mergeCells count="10">
    <mergeCell ref="O4:P4"/>
    <mergeCell ref="O6:P6"/>
    <mergeCell ref="O8:P8"/>
    <mergeCell ref="O10:P10"/>
    <mergeCell ref="O12:P12"/>
    <mergeCell ref="O16:P16"/>
    <mergeCell ref="O18:P18"/>
    <mergeCell ref="O20:P20"/>
    <mergeCell ref="O22:P22"/>
    <mergeCell ref="O24:P24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E2"/>
  <sheetViews>
    <sheetView workbookViewId="0">
      <selection activeCell="F1" sqref="F1"/>
    </sheetView>
  </sheetViews>
  <sheetFormatPr baseColWidth="10" defaultRowHeight="14.4" x14ac:dyDescent="0.3"/>
  <cols>
    <col min="1" max="1" width="21" bestFit="1" customWidth="1"/>
    <col min="2" max="2" width="15.5546875" bestFit="1" customWidth="1"/>
    <col min="3" max="3" width="9.5546875" bestFit="1" customWidth="1"/>
    <col min="4" max="4" width="12.5546875" bestFit="1" customWidth="1"/>
    <col min="5" max="6" width="18.554687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2</v>
      </c>
      <c r="E1" s="2" t="s">
        <v>3</v>
      </c>
    </row>
    <row r="2" spans="1:5" x14ac:dyDescent="0.3">
      <c r="A2">
        <v>1000</v>
      </c>
      <c r="B2">
        <v>1000000</v>
      </c>
      <c r="C2" s="1" t="s">
        <v>11</v>
      </c>
      <c r="D2" s="1">
        <f>IFERROR(Cb23St[[#This Row],[DurationMilliseconds]]-A1,Cb23St[[#This Row],[DurationMilliseconds]])</f>
        <v>1000</v>
      </c>
      <c r="E2" s="2">
        <f>Cb23St[[#This Row],[PackagePower]]*Cb23St[[#This Row],[TimeFrame]]/1000</f>
        <v>1000000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D2"/>
  <sheetViews>
    <sheetView workbookViewId="0">
      <selection activeCell="E1" sqref="E1"/>
    </sheetView>
  </sheetViews>
  <sheetFormatPr baseColWidth="10" defaultRowHeight="14.4" x14ac:dyDescent="0.3"/>
  <cols>
    <col min="1" max="1" width="21" bestFit="1" customWidth="1"/>
    <col min="2" max="2" width="15.5546875" bestFit="1" customWidth="1"/>
    <col min="3" max="3" width="12.5546875" bestFit="1" customWidth="1"/>
    <col min="4" max="4" width="1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>
        <v>1000</v>
      </c>
      <c r="B2">
        <v>1000000</v>
      </c>
      <c r="C2" s="1">
        <f>IFERROR(Cb23Mt[[#This Row],[DurationMilliseconds]]-A1,Cb23Mt[[#This Row],[DurationMilliseconds]])</f>
        <v>1000</v>
      </c>
      <c r="D2" s="2">
        <f>Cb23Mt[[#This Row],[PackagePower]]*Cb23Mt[[#This Row],[TimeFrame]]/1000</f>
        <v>1000000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Graph</vt:lpstr>
      <vt:lpstr>Cb23St</vt:lpstr>
      <vt:lpstr>Cb23Mt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2021-06-27T08:44:35Z</dcterms:modified>
</cp:coreProperties>
</file>