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FBCC2D8B-F649-4514-8A18-DCC8B6BD67ED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" i="1" l="1"/>
  <c r="P97" i="1"/>
  <c r="P100" i="1"/>
  <c r="L100" i="1"/>
  <c r="K100" i="1" s="1"/>
  <c r="S100" i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U97" i="1"/>
  <c r="V97" i="1"/>
  <c r="W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O100" i="1" l="1"/>
  <c r="U100" i="1" s="1"/>
  <c r="W100" i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C48" i="9"/>
  <c r="Q82" i="1"/>
  <c r="F83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F79" i="9" l="1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F78" i="9" l="1"/>
  <c r="F77" i="9"/>
  <c r="U77" i="1"/>
  <c r="W77" i="1"/>
  <c r="E77" i="9"/>
  <c r="W19" i="1"/>
  <c r="U19" i="1"/>
  <c r="E78" i="9"/>
</calcChain>
</file>

<file path=xl/sharedStrings.xml><?xml version="1.0" encoding="utf-8"?>
<sst xmlns="http://schemas.openxmlformats.org/spreadsheetml/2006/main" count="751" uniqueCount="251">
  <si>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</si>
  <si>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</si>
  <si>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</si>
  <si>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</si>
  <si>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</si>
  <si>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</si>
  <si>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</si>
  <si>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</si>
  <si>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</si>
  <si>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</si>
  <si>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</si>
  <si>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</si>
  <si>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</si>
  <si>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</si>
  <si>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</si>
  <si>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</si>
  <si>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</si>
  <si>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</si>
  <si>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</si>
  <si>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</si>
  <si>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</si>
  <si>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</si>
  <si>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</si>
  <si>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</si>
  <si>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</si>
  <si>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</si>
  <si>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</si>
  <si>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</si>
  <si>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</si>
  <si>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</si>
  <si>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</si>
  <si>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</si>
  <si>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</si>
  <si>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</si>
  <si>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</si>
  <si>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</si>
  <si>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</si>
  <si>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</si>
  <si>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</si>
  <si>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</si>
  <si>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</si>
  <si>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</si>
  <si>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</si>
  <si>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</si>
  <si>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</si>
  <si>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</si>
  <si>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</si>
  <si>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</si>
  <si>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</si>
  <si>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</si>
  <si>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</si>
  <si>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</si>
  <si>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</si>
  <si>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</si>
  <si>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</si>
  <si>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</si>
  <si>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</si>
  <si>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</si>
  <si>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</si>
  <si>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</si>
  <si>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</si>
  <si>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</si>
  <si>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</si>
  <si>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</si>
  <si>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</si>
  <si>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</si>
  <si>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</si>
  <si>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</si>
  <si>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</si>
  <si>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</si>
  <si>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</si>
  <si>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</si>
  <si>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</si>
  <si>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</si>
  <si>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</si>
  <si>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</si>
  <si>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</si>
  <si>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</si>
  <si>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</si>
  <si>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</si>
  <si>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</si>
  <si>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</si>
  <si>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</si>
  <si>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</si>
  <si>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</si>
  <si>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</si>
  <si>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</si>
  <si>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</si>
  <si>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</si>
  <si>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</si>
  <si>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</si>
  <si>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</si>
  <si>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</si>
  <si>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</si>
  <si>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</si>
  <si>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</si>
  <si>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</si>
  <si>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</si>
  <si>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</si>
  <si>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</si>
  <si>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</si>
  <si>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</si>
  <si>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</si>
  <si>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</si>
  <si>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</si>
  <si>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</si>
  <si>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</si>
  <si>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</si>
  <si>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</si>
  <si>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</si>
  <si>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</si>
  <si>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</si>
  <si>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</si>
  <si>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</si>
  <si>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</si>
  <si>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</si>
  <si>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</si>
  <si>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</si>
  <si>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</si>
  <si>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</si>
  <si>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</si>
  <si>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</si>
  <si>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</si>
  <si>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</si>
  <si>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</si>
  <si>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</si>
  <si>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</si>
  <si>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</si>
  <si>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</si>
  <si>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</si>
  <si>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</si>
  <si>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</si>
  <si>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</si>
  <si>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</si>
  <si>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</si>
  <si>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</si>
  <si>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</si>
  <si>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</si>
  <si>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</si>
  <si>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</si>
  <si>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</si>
  <si>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</si>
  <si>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</si>
  <si>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</si>
  <si>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</si>
  <si>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</si>
  <si>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</si>
  <si>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</si>
  <si>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</si>
  <si>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</si>
  <si>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</si>
  <si>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</si>
  <si>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</si>
  <si>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</si>
  <si>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</si>
  <si>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</si>
  <si>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</si>
  <si>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</si>
  <si>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</si>
  <si>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</si>
  <si>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</si>
  <si>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</si>
  <si>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</si>
  <si>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</si>
  <si>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</si>
  <si>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</si>
  <si>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</si>
  <si>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</si>
  <si>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</si>
  <si>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</si>
  <si>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</si>
  <si>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</si>
  <si>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</si>
  <si>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</si>
  <si>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</si>
  <si>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</si>
  <si>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</si>
  <si>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</si>
  <si>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</si>
  <si>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</si>
  <si>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</si>
  <si>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</si>
  <si>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</si>
  <si>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</si>
  <si>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</si>
  <si>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</si>
  <si>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</si>
  <si>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</si>
  <si>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</si>
  <si>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</si>
  <si>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</si>
  <si>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</si>
  <si>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</si>
  <si>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</si>
  <si>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</si>
  <si>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</si>
  <si>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</si>
  <si>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</si>
  <si>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</si>
  <si>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</si>
  <si>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</si>
  <si>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</si>
  <si>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</si>
  <si>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</si>
  <si>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</si>
  <si>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</si>
  <si>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</si>
  <si>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</si>
  <si>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</si>
  <si>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</si>
  <si>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</si>
  <si>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</si>
  <si>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</si>
  <si>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</si>
  <si>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</si>
  <si>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</si>
  <si>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</si>
  <si>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</si>
  <si>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</si>
  <si>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</si>
  <si>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</si>
  <si>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</si>
  <si>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</si>
  <si>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</si>
  <si>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</si>
  <si>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</si>
  <si>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</si>
  <si>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</si>
  <si>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</si>
  <si>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</si>
  <si>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</si>
  <si>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</si>
  <si>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</si>
  <si>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</si>
  <si>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</si>
  <si>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</si>
  <si>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</si>
  <si>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</si>
  <si>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</si>
  <si>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</si>
  <si>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</si>
  <si>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</si>
  <si>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R9 5950X (Vermeer) @heavy UV [92]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</si>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</sst>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1" fillId="2" borderId="2" xfId="1" applyBorder="1"/>
    <xf numFmtId="0" fontId="1" fillId="2" borderId="2" xfId="1" applyBorder="1" applyAlignment="1">
      <alignment wrapText="1"/>
    </xf>
    <xf numFmtId="166" fontId="0" fillId="0" borderId="7" xfId="2" applyNumberFormat="1" applyFont="1" applyBorder="1"/>
    <xf numFmtId="165" fontId="0" fillId="0" borderId="7" xfId="2" applyNumberFormat="1" applyFont="1" applyBorder="1"/>
    <xf numFmtId="0" fontId="0" fillId="0" borderId="0" xfId="0" applyBorder="1"/>
    <xf numFmtId="164" fontId="1" fillId="2" borderId="2" xfId="1" applyNumberFormat="1" applyBorder="1"/>
    <xf numFmtId="2" fontId="1" fillId="2" borderId="1" xfId="1" applyNumberFormat="1"/>
    <xf numFmtId="0" fontId="1" fillId="2" borderId="1" xfId="1" quotePrefix="1" applyAlignment="1">
      <alignment wrapText="1"/>
    </xf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ST'!$B$4:$B$56</c:f>
              <c:strCache>
                <c:ptCount val="52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i5 4690k (Haswell) [91]</c:v>
                </c:pt>
                <c:pt idx="10">
                  <c:v>R5 2600X (Pinnacle Ridge) v0.5.1 [59]</c:v>
                </c:pt>
                <c:pt idx="11">
                  <c:v>R5 3600 (Matisse) v0.3.1 [2]</c:v>
                </c:pt>
                <c:pt idx="12">
                  <c:v>R7 2700X (Pinnacle Ridge) [72]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8600k (Coffee Lake) v0.5.1 [39]</c:v>
                </c:pt>
                <c:pt idx="16">
                  <c:v>i5 4300U (Haswell) v0.6.0 [58]</c:v>
                </c:pt>
                <c:pt idx="17">
                  <c:v>i7 8700k (Coffee Lake) @5Ghz v0.5.1 [41]</c:v>
                </c:pt>
                <c:pt idx="18">
                  <c:v>Celeron N5100 (JasperLake) [80]</c:v>
                </c:pt>
                <c:pt idx="19">
                  <c:v>R9 5900X (Vermeer) [90]</c:v>
                </c:pt>
                <c:pt idx="20">
                  <c:v>R9 5950X (Vermeer) v0.5.1 [43]</c:v>
                </c:pt>
                <c:pt idx="21">
                  <c:v>R7 5800X (Vermeer) [66]</c:v>
                </c:pt>
                <c:pt idx="22">
                  <c:v>R5 3500U (Picasso) [73]</c:v>
                </c:pt>
                <c:pt idx="23">
                  <c:v>i5 11500 (Rocket Lake) [83]</c:v>
                </c:pt>
                <c:pt idx="24">
                  <c:v>i7 7500U (Kaby Lake) 2C/4T v0.5.1 [36]</c:v>
                </c:pt>
                <c:pt idx="25">
                  <c:v>i7 11700K (Rocket Lake) [84]</c:v>
                </c:pt>
                <c:pt idx="26">
                  <c:v>i5 8365U (WhiskeyLake) v0.3.1 [11]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R9 5950X (Vermeer) @heavy UV [92]</c:v>
                </c:pt>
                <c:pt idx="31">
                  <c:v>i5 11400F (Rocket Lake) @-95mV [85]</c:v>
                </c:pt>
                <c:pt idx="32">
                  <c:v>i5 8250U (WhiskeyLake) v0.6.0 [51]</c:v>
                </c:pt>
                <c:pt idx="33">
                  <c:v>i7 9750H (Coffee Lake) [71]</c:v>
                </c:pt>
                <c:pt idx="34">
                  <c:v>i3 6157U (Skylake) v0.6.0 [63]</c:v>
                </c:pt>
                <c:pt idx="35">
                  <c:v>R5 2500U (Raven Ridge) [75]</c:v>
                </c:pt>
                <c:pt idx="36">
                  <c:v>i7 11800H (TigerLake-8C) [95]</c:v>
                </c:pt>
                <c:pt idx="37">
                  <c:v>i7 1065G (IceLake) v0.3.1 [3]</c:v>
                </c:pt>
                <c:pt idx="38">
                  <c:v>R7 4750U (Renoir) v0.3.1 [7]</c:v>
                </c:pt>
                <c:pt idx="39">
                  <c:v>R7 4700U (Renoir) [1]</c:v>
                </c:pt>
                <c:pt idx="40">
                  <c:v>R5 PRO 4650G (Renoir) v0.3.1 [12]</c:v>
                </c:pt>
                <c:pt idx="41">
                  <c:v>i9 11980HK (TigerLake-8C) ES! See Post v0.6.0 [68]</c:v>
                </c:pt>
                <c:pt idx="42">
                  <c:v>R7 4750G (Renoir) v0.3.1 [5]</c:v>
                </c:pt>
                <c:pt idx="43">
                  <c:v>i7 1165G7 (TigerLake) [82]</c:v>
                </c:pt>
                <c:pt idx="44">
                  <c:v>R5 4600H (Renoir) Win11 v0.6.0 [44]</c:v>
                </c:pt>
                <c:pt idx="45">
                  <c:v>R5 5600G (Cezanne) [96]</c:v>
                </c:pt>
                <c:pt idx="46">
                  <c:v>R3 4300G (Renoir) [81]</c:v>
                </c:pt>
                <c:pt idx="47">
                  <c:v>R5 4500U (Renoir) [74]</c:v>
                </c:pt>
                <c:pt idx="48">
                  <c:v>R7 5800H (Cezanne) [77]</c:v>
                </c:pt>
                <c:pt idx="49">
                  <c:v>R9 5900HS (Cezanne) v0.5.0 [30]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'PES ST'!$C$4:$C$56</c:f>
              <c:numCache>
                <c:formatCode>#,##0.00</c:formatCode>
                <c:ptCount val="52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40.93</c:v>
                </c:pt>
                <c:pt idx="10">
                  <c:v>41.74</c:v>
                </c:pt>
                <c:pt idx="11">
                  <c:v>45.76</c:v>
                </c:pt>
                <c:pt idx="12">
                  <c:v>50.22</c:v>
                </c:pt>
                <c:pt idx="13">
                  <c:v>54.74</c:v>
                </c:pt>
                <c:pt idx="14">
                  <c:v>55.06</c:v>
                </c:pt>
                <c:pt idx="15">
                  <c:v>58.25</c:v>
                </c:pt>
                <c:pt idx="16">
                  <c:v>58.95</c:v>
                </c:pt>
                <c:pt idx="17">
                  <c:v>61.55</c:v>
                </c:pt>
                <c:pt idx="18">
                  <c:v>65.849999999999994</c:v>
                </c:pt>
                <c:pt idx="19">
                  <c:v>71.430000000000007</c:v>
                </c:pt>
                <c:pt idx="20">
                  <c:v>74.44</c:v>
                </c:pt>
                <c:pt idx="21">
                  <c:v>77.22</c:v>
                </c:pt>
                <c:pt idx="22">
                  <c:v>78.09</c:v>
                </c:pt>
                <c:pt idx="23">
                  <c:v>83.47</c:v>
                </c:pt>
                <c:pt idx="24">
                  <c:v>83.49</c:v>
                </c:pt>
                <c:pt idx="25">
                  <c:v>83.97</c:v>
                </c:pt>
                <c:pt idx="26">
                  <c:v>88.24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101.48</c:v>
                </c:pt>
                <c:pt idx="31">
                  <c:v>106.64</c:v>
                </c:pt>
                <c:pt idx="32">
                  <c:v>107.39</c:v>
                </c:pt>
                <c:pt idx="33">
                  <c:v>111.07</c:v>
                </c:pt>
                <c:pt idx="34">
                  <c:v>112.03</c:v>
                </c:pt>
                <c:pt idx="35">
                  <c:v>126.49</c:v>
                </c:pt>
                <c:pt idx="36">
                  <c:v>127.66</c:v>
                </c:pt>
                <c:pt idx="37">
                  <c:v>127.76</c:v>
                </c:pt>
                <c:pt idx="38">
                  <c:v>137.88</c:v>
                </c:pt>
                <c:pt idx="39">
                  <c:v>143.16999999999999</c:v>
                </c:pt>
                <c:pt idx="40">
                  <c:v>146.74</c:v>
                </c:pt>
                <c:pt idx="41">
                  <c:v>147.47999999999999</c:v>
                </c:pt>
                <c:pt idx="42">
                  <c:v>153.88</c:v>
                </c:pt>
                <c:pt idx="43">
                  <c:v>155.84</c:v>
                </c:pt>
                <c:pt idx="44">
                  <c:v>158.59</c:v>
                </c:pt>
                <c:pt idx="45">
                  <c:v>177.67</c:v>
                </c:pt>
                <c:pt idx="46">
                  <c:v>188.44</c:v>
                </c:pt>
                <c:pt idx="47">
                  <c:v>190</c:v>
                </c:pt>
                <c:pt idx="48">
                  <c:v>210.66</c:v>
                </c:pt>
                <c:pt idx="49">
                  <c:v>216.08</c:v>
                </c:pt>
                <c:pt idx="50">
                  <c:v>297.27408581529943</c:v>
                </c:pt>
                <c:pt idx="51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ST'!$B$4:$B$56</c:f>
              <c:strCache>
                <c:ptCount val="52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4690k (Haswell) [91]</c:v>
                </c:pt>
                <c:pt idx="8">
                  <c:v>i5 8600k (Coffee Lake) v0.5.1 [39]</c:v>
                </c:pt>
                <c:pt idx="9">
                  <c:v>i7 3770K (Ivy Bridge) v0.6.0 [57]</c:v>
                </c:pt>
                <c:pt idx="10">
                  <c:v>R9 5950X (Vermeer) v0.5.1 [43]</c:v>
                </c:pt>
                <c:pt idx="11">
                  <c:v>R9 5900X (Vermeer) [90]</c:v>
                </c:pt>
                <c:pt idx="12">
                  <c:v>R7 2700X (Pinnacle Ridge) [72]</c:v>
                </c:pt>
                <c:pt idx="13">
                  <c:v>i7 8700k (Coffee Lake) @5Ghz v0.5.1 [41]</c:v>
                </c:pt>
                <c:pt idx="14">
                  <c:v>R7 5800X (Vermeer) [66]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R9 5950X (Vermeer) @heavy UV [92]</c:v>
                </c:pt>
                <c:pt idx="20">
                  <c:v>i7 5775C (Broadwell) v0.5.1 [28]</c:v>
                </c:pt>
                <c:pt idx="21">
                  <c:v>R5 5600X (Vermeer) [76]</c:v>
                </c:pt>
                <c:pt idx="22">
                  <c:v>i5 3320M (Ivy Bridge) v0.6.0 [60]</c:v>
                </c:pt>
                <c:pt idx="23">
                  <c:v>Celeron N3450 (Apollo Lake) v0.5.1 [37]</c:v>
                </c:pt>
                <c:pt idx="24">
                  <c:v>i5 11400F (Rocket Lake) @-95mV [85]</c:v>
                </c:pt>
                <c:pt idx="25">
                  <c:v>R7 3700X (Matisse) v0.6.0 [47]</c:v>
                </c:pt>
                <c:pt idx="26">
                  <c:v>i7 11800H (TigerLake-8C) [95]</c:v>
                </c:pt>
                <c:pt idx="27">
                  <c:v>R5 3500U (Picasso) [73]</c:v>
                </c:pt>
                <c:pt idx="28">
                  <c:v>i5 4300U (Haswell) v0.6.0 [58]</c:v>
                </c:pt>
                <c:pt idx="29">
                  <c:v>i7 9750H (Coffee Lake) [71]</c:v>
                </c:pt>
                <c:pt idx="30">
                  <c:v>i9 11980HK (TigerLake-8C) ES! See Post v0.6.0 [68]</c:v>
                </c:pt>
                <c:pt idx="31">
                  <c:v>i5 8365U (WhiskeyLake) v0.3.1 [11]</c:v>
                </c:pt>
                <c:pt idx="32">
                  <c:v>i7 1165G7 (TigerLake) [82]</c:v>
                </c:pt>
                <c:pt idx="33">
                  <c:v>i7 7500U (Kaby Lake) 2C/4T v0.5.1 [36]</c:v>
                </c:pt>
                <c:pt idx="34">
                  <c:v>R5 PRO 4650G (Renoir) v0.3.1 [12]</c:v>
                </c:pt>
                <c:pt idx="35">
                  <c:v>R7 4700U (Renoir) [1]</c:v>
                </c:pt>
                <c:pt idx="36">
                  <c:v>R7 4750U (Renoir) v0.3.1 [7]</c:v>
                </c:pt>
                <c:pt idx="37">
                  <c:v>i5 8250U (WhiskeyLake) v0.6.0 [51]</c:v>
                </c:pt>
                <c:pt idx="38">
                  <c:v>R7 4750G (Renoir) v0.3.1 [5]</c:v>
                </c:pt>
                <c:pt idx="39">
                  <c:v>R5 5600G (Cezanne) [96]</c:v>
                </c:pt>
                <c:pt idx="40">
                  <c:v>i7 1065G (IceLake) v0.3.1 [3]</c:v>
                </c:pt>
                <c:pt idx="41">
                  <c:v>Celeron N5100 (JasperLake) [80]</c:v>
                </c:pt>
                <c:pt idx="42">
                  <c:v>P Silver N6000 (JasperLake) [79]</c:v>
                </c:pt>
                <c:pt idx="43">
                  <c:v>R5 4600H (Renoir) Win11 v0.6.0 [44]</c:v>
                </c:pt>
                <c:pt idx="44">
                  <c:v>R7 5800H (Cezanne) [77]</c:v>
                </c:pt>
                <c:pt idx="45">
                  <c:v>R5 2500U (Raven Ridge) [75]</c:v>
                </c:pt>
                <c:pt idx="46">
                  <c:v>R9 5900HS (Cezanne) v0.5.0 [30]</c:v>
                </c:pt>
                <c:pt idx="47">
                  <c:v>R5 4500U (Renoir) [74]</c:v>
                </c:pt>
                <c:pt idx="48">
                  <c:v>i3 6157U (Skylake) v0.6.0 [63]</c:v>
                </c:pt>
                <c:pt idx="49">
                  <c:v>R3 4300G (Renoir) [81]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ST'!$C$4:$C$56</c:f>
              <c:numCache>
                <c:formatCode>General</c:formatCode>
                <c:ptCount val="52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28989</c:v>
                </c:pt>
                <c:pt idx="8">
                  <c:v>27864</c:v>
                </c:pt>
                <c:pt idx="9">
                  <c:v>27072.99</c:v>
                </c:pt>
                <c:pt idx="10">
                  <c:v>26935</c:v>
                </c:pt>
                <c:pt idx="11">
                  <c:v>26897</c:v>
                </c:pt>
                <c:pt idx="12">
                  <c:v>25952</c:v>
                </c:pt>
                <c:pt idx="13">
                  <c:v>25887</c:v>
                </c:pt>
                <c:pt idx="14">
                  <c:v>24558</c:v>
                </c:pt>
                <c:pt idx="15">
                  <c:v>24128.5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20116.45</c:v>
                </c:pt>
                <c:pt idx="20">
                  <c:v>20078</c:v>
                </c:pt>
                <c:pt idx="21">
                  <c:v>20057.62</c:v>
                </c:pt>
                <c:pt idx="22">
                  <c:v>18966</c:v>
                </c:pt>
                <c:pt idx="23">
                  <c:v>18192</c:v>
                </c:pt>
                <c:pt idx="24">
                  <c:v>16480.22</c:v>
                </c:pt>
                <c:pt idx="25">
                  <c:v>15775</c:v>
                </c:pt>
                <c:pt idx="26">
                  <c:v>14109</c:v>
                </c:pt>
                <c:pt idx="27">
                  <c:v>13745</c:v>
                </c:pt>
                <c:pt idx="28">
                  <c:v>13379.46</c:v>
                </c:pt>
                <c:pt idx="29">
                  <c:v>13062.5</c:v>
                </c:pt>
                <c:pt idx="30">
                  <c:v>12519</c:v>
                </c:pt>
                <c:pt idx="31">
                  <c:v>11657</c:v>
                </c:pt>
                <c:pt idx="32">
                  <c:v>11590</c:v>
                </c:pt>
                <c:pt idx="33">
                  <c:v>11096</c:v>
                </c:pt>
                <c:pt idx="34">
                  <c:v>10450</c:v>
                </c:pt>
                <c:pt idx="35">
                  <c:v>10432</c:v>
                </c:pt>
                <c:pt idx="36">
                  <c:v>10396</c:v>
                </c:pt>
                <c:pt idx="37">
                  <c:v>10395</c:v>
                </c:pt>
                <c:pt idx="38">
                  <c:v>10352</c:v>
                </c:pt>
                <c:pt idx="39">
                  <c:v>9989</c:v>
                </c:pt>
                <c:pt idx="40">
                  <c:v>9839</c:v>
                </c:pt>
                <c:pt idx="41">
                  <c:v>9505</c:v>
                </c:pt>
                <c:pt idx="42">
                  <c:v>8577.2000000000007</c:v>
                </c:pt>
                <c:pt idx="43">
                  <c:v>8278</c:v>
                </c:pt>
                <c:pt idx="44">
                  <c:v>8085</c:v>
                </c:pt>
                <c:pt idx="45">
                  <c:v>7799</c:v>
                </c:pt>
                <c:pt idx="46">
                  <c:v>7445</c:v>
                </c:pt>
                <c:pt idx="47">
                  <c:v>7302.14</c:v>
                </c:pt>
                <c:pt idx="48">
                  <c:v>6987</c:v>
                </c:pt>
                <c:pt idx="49">
                  <c:v>6349.88</c:v>
                </c:pt>
                <c:pt idx="50">
                  <c:v>6083</c:v>
                </c:pt>
                <c:pt idx="5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MT'!$B$4:$B$56</c:f>
              <c:strCache>
                <c:ptCount val="52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R5 5600G (Cezanne) [96]</c:v>
                </c:pt>
                <c:pt idx="4">
                  <c:v>i7 2600 (Sandy Bridge) v0.6.0 [62]</c:v>
                </c:pt>
                <c:pt idx="5">
                  <c:v>i7 4820K (Ivy Bridge) @4,5Ghz v0.3.1 [23]</c:v>
                </c:pt>
                <c:pt idx="6">
                  <c:v>i5 4690k (Haswell) [91]</c:v>
                </c:pt>
                <c:pt idx="7">
                  <c:v>R3 1200 (Summit Ridge) v0.3.1 [17]</c:v>
                </c:pt>
                <c:pt idx="8">
                  <c:v>i7 2600K (Sandy Bridge) @4,4Ghz v0.5.1 [34]</c:v>
                </c:pt>
                <c:pt idx="9">
                  <c:v>Celeron N5100 (JasperLake) [80]</c:v>
                </c:pt>
                <c:pt idx="10">
                  <c:v>i5 7500 (Kaby Lake) 4C/4T v0.5.1 [40]</c:v>
                </c:pt>
                <c:pt idx="11">
                  <c:v>i7 7500U (Kaby Lake) 2C/4T v0.5.1 [36]</c:v>
                </c:pt>
                <c:pt idx="12">
                  <c:v>i3 6157U (Skylake) v0.6.0 [63]</c:v>
                </c:pt>
                <c:pt idx="13">
                  <c:v>i7 3770K (Ivy Bridge) v0.6.0 [57]</c:v>
                </c:pt>
                <c:pt idx="14">
                  <c:v>i7 4800MQ (Haswell) v0.6.0 [52]</c:v>
                </c:pt>
                <c:pt idx="15">
                  <c:v>P Silver N6000 (JasperLake) [79]</c:v>
                </c:pt>
                <c:pt idx="16">
                  <c:v>i7 5775C (Broadwell) v0.5.1 [28]</c:v>
                </c:pt>
                <c:pt idx="17">
                  <c:v>R5 3500U (Picasso) [73]</c:v>
                </c:pt>
                <c:pt idx="18">
                  <c:v>i5 8365U (WhiskeyLake) v0.3.1 [11]</c:v>
                </c:pt>
                <c:pt idx="19">
                  <c:v>i5 8600k (Coffee Lake) v0.5.1 [39]</c:v>
                </c:pt>
                <c:pt idx="20">
                  <c:v>R5 2600X (Pinnacle Ridge) v0.5.1 [59]</c:v>
                </c:pt>
                <c:pt idx="21">
                  <c:v>TR 1900X (Whitehaven) [87]</c:v>
                </c:pt>
                <c:pt idx="22">
                  <c:v>i5 8250U (WhiskeyLake) v0.6.0 [51]</c:v>
                </c:pt>
                <c:pt idx="23">
                  <c:v>i7 1065G (IceLake) v0.3.1 [3]</c:v>
                </c:pt>
                <c:pt idx="24">
                  <c:v>i7 8700k (Coffee Lake) @5Ghz v0.5.1 [41]</c:v>
                </c:pt>
                <c:pt idx="25">
                  <c:v>i7 1165G7 (TigerLake) [82]</c:v>
                </c:pt>
                <c:pt idx="26">
                  <c:v>R5 2500U (Raven Ridge) [75]</c:v>
                </c:pt>
                <c:pt idx="27">
                  <c:v>R5 3600 (Matisse) v0.3.1 [2]</c:v>
                </c:pt>
                <c:pt idx="28">
                  <c:v>i5 11500 (Rocket Lake) [83]</c:v>
                </c:pt>
                <c:pt idx="29">
                  <c:v>i5 11400F (Rocket Lake) @-95mV [85]</c:v>
                </c:pt>
                <c:pt idx="30">
                  <c:v>R7 2700X (Pinnacle Ridge) [72]</c:v>
                </c:pt>
                <c:pt idx="31">
                  <c:v>R3 4300G (Renoir) [81]</c:v>
                </c:pt>
                <c:pt idx="32">
                  <c:v>i7 9750H (Coffee Lake) [71]</c:v>
                </c:pt>
                <c:pt idx="33">
                  <c:v>R5 PRO 4650G (Renoir) v0.3.1 [12]</c:v>
                </c:pt>
                <c:pt idx="34">
                  <c:v>R5 4600H (Renoir) Win11 v0.6.0 [44]</c:v>
                </c:pt>
                <c:pt idx="35">
                  <c:v>i7 11700K (Rocket Lake) [84]</c:v>
                </c:pt>
                <c:pt idx="36">
                  <c:v>R5 4500U (Renoir) [74]</c:v>
                </c:pt>
                <c:pt idx="37">
                  <c:v>R5 5600X (Vermeer) [76]</c:v>
                </c:pt>
                <c:pt idx="38">
                  <c:v>R7 5800X (Vermeer) [66]</c:v>
                </c:pt>
                <c:pt idx="39">
                  <c:v>i9 11980HK (TigerLake-8C) ES! See Post v0.6.0 [68]</c:v>
                </c:pt>
                <c:pt idx="40">
                  <c:v>R7 3700X (Matisse) v0.6.0 [47]</c:v>
                </c:pt>
                <c:pt idx="41">
                  <c:v>R7 4750G (Renoir) v0.3.1 [5]</c:v>
                </c:pt>
                <c:pt idx="42">
                  <c:v>R7 4700U (Renoir) [1]</c:v>
                </c:pt>
                <c:pt idx="43">
                  <c:v>i7 11800H (TigerLake-8C) [95]</c:v>
                </c:pt>
                <c:pt idx="44">
                  <c:v>R7 5800H (Cezanne) [77]</c:v>
                </c:pt>
                <c:pt idx="45">
                  <c:v>R7 4750U (Renoir) v0.3.1 [7]</c:v>
                </c:pt>
                <c:pt idx="46">
                  <c:v>R9 5900HS (Cezanne) v0.5.0 [30]</c:v>
                </c:pt>
                <c:pt idx="47">
                  <c:v>R9 5900X (Vermeer) [90]</c:v>
                </c:pt>
                <c:pt idx="48">
                  <c:v>Apple M1 Estimate [94]</c:v>
                </c:pt>
                <c:pt idx="49">
                  <c:v>Apple M1 Max Estimate [97]</c:v>
                </c:pt>
                <c:pt idx="50">
                  <c:v>R9 5950X (Vermeer) v0.5.1 [43]</c:v>
                </c:pt>
                <c:pt idx="51">
                  <c:v>R9 5950X (Vermeer) @heavy UV [92]</c:v>
                </c:pt>
              </c:strCache>
            </c:strRef>
          </c:cat>
          <c:val>
            <c:numRef>
              <c:f>'PES MT'!$C$4:$C$56</c:f>
              <c:numCache>
                <c:formatCode>#,##0.00</c:formatCode>
                <c:ptCount val="52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225.96</c:v>
                </c:pt>
                <c:pt idx="4">
                  <c:v>226.44</c:v>
                </c:pt>
                <c:pt idx="5">
                  <c:v>237.59</c:v>
                </c:pt>
                <c:pt idx="6">
                  <c:v>260.36</c:v>
                </c:pt>
                <c:pt idx="7">
                  <c:v>262.60000000000002</c:v>
                </c:pt>
                <c:pt idx="8">
                  <c:v>269.61</c:v>
                </c:pt>
                <c:pt idx="9">
                  <c:v>287.18</c:v>
                </c:pt>
                <c:pt idx="10">
                  <c:v>336.42</c:v>
                </c:pt>
                <c:pt idx="11">
                  <c:v>384.59</c:v>
                </c:pt>
                <c:pt idx="12">
                  <c:v>388.05</c:v>
                </c:pt>
                <c:pt idx="13">
                  <c:v>447.21</c:v>
                </c:pt>
                <c:pt idx="14">
                  <c:v>451.85</c:v>
                </c:pt>
                <c:pt idx="15">
                  <c:v>512.39</c:v>
                </c:pt>
                <c:pt idx="16">
                  <c:v>560.07000000000005</c:v>
                </c:pt>
                <c:pt idx="17">
                  <c:v>590.89</c:v>
                </c:pt>
                <c:pt idx="18">
                  <c:v>656.66</c:v>
                </c:pt>
                <c:pt idx="19">
                  <c:v>739.31</c:v>
                </c:pt>
                <c:pt idx="20">
                  <c:v>768.82</c:v>
                </c:pt>
                <c:pt idx="21">
                  <c:v>771.77</c:v>
                </c:pt>
                <c:pt idx="22">
                  <c:v>838.17</c:v>
                </c:pt>
                <c:pt idx="23">
                  <c:v>885.22</c:v>
                </c:pt>
                <c:pt idx="24">
                  <c:v>925.56</c:v>
                </c:pt>
                <c:pt idx="25">
                  <c:v>1136.33</c:v>
                </c:pt>
                <c:pt idx="26">
                  <c:v>1216.69</c:v>
                </c:pt>
                <c:pt idx="27">
                  <c:v>1386.39</c:v>
                </c:pt>
                <c:pt idx="28">
                  <c:v>1480.21</c:v>
                </c:pt>
                <c:pt idx="29">
                  <c:v>1485.51</c:v>
                </c:pt>
                <c:pt idx="30">
                  <c:v>1502.87</c:v>
                </c:pt>
                <c:pt idx="31">
                  <c:v>1513.55</c:v>
                </c:pt>
                <c:pt idx="32">
                  <c:v>1535</c:v>
                </c:pt>
                <c:pt idx="33">
                  <c:v>1818.77</c:v>
                </c:pt>
                <c:pt idx="34">
                  <c:v>1878.68</c:v>
                </c:pt>
                <c:pt idx="35">
                  <c:v>1887.59</c:v>
                </c:pt>
                <c:pt idx="36">
                  <c:v>2061.89</c:v>
                </c:pt>
                <c:pt idx="37">
                  <c:v>2098.9899999999998</c:v>
                </c:pt>
                <c:pt idx="38">
                  <c:v>2341.54</c:v>
                </c:pt>
                <c:pt idx="39">
                  <c:v>2564.7600000000002</c:v>
                </c:pt>
                <c:pt idx="40">
                  <c:v>2569.91</c:v>
                </c:pt>
                <c:pt idx="41">
                  <c:v>2637.56</c:v>
                </c:pt>
                <c:pt idx="42">
                  <c:v>2656.06</c:v>
                </c:pt>
                <c:pt idx="43">
                  <c:v>2779.74</c:v>
                </c:pt>
                <c:pt idx="44">
                  <c:v>3492.77</c:v>
                </c:pt>
                <c:pt idx="45">
                  <c:v>3599.63</c:v>
                </c:pt>
                <c:pt idx="46">
                  <c:v>3936.18</c:v>
                </c:pt>
                <c:pt idx="47">
                  <c:v>4236.1000000000004</c:v>
                </c:pt>
                <c:pt idx="48">
                  <c:v>5380.0754286575102</c:v>
                </c:pt>
                <c:pt idx="49">
                  <c:v>5753.1937416758474</c:v>
                </c:pt>
                <c:pt idx="50">
                  <c:v>6668.05</c:v>
                </c:pt>
                <c:pt idx="51">
                  <c:v>9477.01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MT'!$B$4:$B$56</c:f>
              <c:strCache>
                <c:ptCount val="52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TR 1900X (Whitehaven) [87]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11400F (Rocket Lake) @-95mV [85]</c:v>
                </c:pt>
                <c:pt idx="18">
                  <c:v>R7 2700X (Pinnacle Ridge) [72]</c:v>
                </c:pt>
                <c:pt idx="19">
                  <c:v>R5 3600 (Matisse) v0.3.1 [2]</c:v>
                </c:pt>
                <c:pt idx="20">
                  <c:v>R7 5800X (Vermeer) [66]</c:v>
                </c:pt>
                <c:pt idx="21">
                  <c:v>i5 11500 (Rocket Lake) [83]</c:v>
                </c:pt>
                <c:pt idx="22">
                  <c:v>R5 5600X (Vermeer) [76]</c:v>
                </c:pt>
                <c:pt idx="23">
                  <c:v>R5 PRO 4650G (Renoir) v0.3.1 [12]</c:v>
                </c:pt>
                <c:pt idx="24">
                  <c:v>R7 3700X (Matisse) v0.6.0 [47]</c:v>
                </c:pt>
                <c:pt idx="25">
                  <c:v>R5 5600G (Cezanne) [96]</c:v>
                </c:pt>
                <c:pt idx="26">
                  <c:v>i7 9750H (Coffee Lake) [71]</c:v>
                </c:pt>
                <c:pt idx="27">
                  <c:v>R9 5900X (Vermeer) [90]</c:v>
                </c:pt>
                <c:pt idx="28">
                  <c:v>R7 4750G (Renoir) v0.3.1 [5]</c:v>
                </c:pt>
                <c:pt idx="29">
                  <c:v>R5 3500U (Picasso) [73]</c:v>
                </c:pt>
                <c:pt idx="30">
                  <c:v>i7 7500U (Kaby Lake) 2C/4T v0.5.1 [36]</c:v>
                </c:pt>
                <c:pt idx="31">
                  <c:v>i7 1165G7 (TigerLake) [82]</c:v>
                </c:pt>
                <c:pt idx="32">
                  <c:v>i5 8250U (WhiskeyLake) v0.6.0 [51]</c:v>
                </c:pt>
                <c:pt idx="33">
                  <c:v>i3 6157U (Skylake) v0.6.0 [63]</c:v>
                </c:pt>
                <c:pt idx="34">
                  <c:v>i7 11800H (TigerLake-8C) [95]</c:v>
                </c:pt>
                <c:pt idx="35">
                  <c:v>i5 8365U (WhiskeyLake) v0.3.1 [11]</c:v>
                </c:pt>
                <c:pt idx="36">
                  <c:v>Celeron N5100 (JasperLake) [80]</c:v>
                </c:pt>
                <c:pt idx="37">
                  <c:v>R9 5950X (Vermeer) v0.5.1 [43]</c:v>
                </c:pt>
                <c:pt idx="38">
                  <c:v>R3 4300G (Renoir) [81]</c:v>
                </c:pt>
                <c:pt idx="39">
                  <c:v>i7 1065G (IceLake) v0.3.1 [3]</c:v>
                </c:pt>
                <c:pt idx="40">
                  <c:v>R5 4600H (Renoir) Win11 v0.6.0 [44]</c:v>
                </c:pt>
                <c:pt idx="41">
                  <c:v>i9 11980HK (TigerLake-8C) ES! See Post v0.6.0 [68]</c:v>
                </c:pt>
                <c:pt idx="42">
                  <c:v>R7 5800H (Cezanne) [77]</c:v>
                </c:pt>
                <c:pt idx="43">
                  <c:v>P Silver N6000 (JasperLake) [79]</c:v>
                </c:pt>
                <c:pt idx="44">
                  <c:v>R9 5900HS (Cezanne) v0.5.0 [30]</c:v>
                </c:pt>
                <c:pt idx="45">
                  <c:v>R9 5950X (Vermeer) @heavy UV [92]</c:v>
                </c:pt>
                <c:pt idx="46">
                  <c:v>R5 4500U (Renoir) [74]</c:v>
                </c:pt>
                <c:pt idx="47">
                  <c:v>R5 2500U (Raven Ridge) [75]</c:v>
                </c:pt>
                <c:pt idx="48">
                  <c:v>Apple M1 Max Estimate [97]</c:v>
                </c:pt>
                <c:pt idx="49">
                  <c:v>R7 4700U (Renoir) [1]</c:v>
                </c:pt>
                <c:pt idx="50">
                  <c:v>R7 4750U (Renoir) v0.3.1 [7]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MT'!$C$4:$C$56</c:f>
              <c:numCache>
                <c:formatCode>General</c:formatCode>
                <c:ptCount val="52"/>
                <c:pt idx="0">
                  <c:v>20531</c:v>
                </c:pt>
                <c:pt idx="1">
                  <c:v>18669</c:v>
                </c:pt>
                <c:pt idx="2">
                  <c:v>17714</c:v>
                </c:pt>
                <c:pt idx="3">
                  <c:v>16486</c:v>
                </c:pt>
                <c:pt idx="4">
                  <c:v>14692.8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8241.4330000000009</c:v>
                </c:pt>
                <c:pt idx="17">
                  <c:v>7981.25</c:v>
                </c:pt>
                <c:pt idx="18">
                  <c:v>7620</c:v>
                </c:pt>
                <c:pt idx="19">
                  <c:v>7223</c:v>
                </c:pt>
                <c:pt idx="20">
                  <c:v>6777</c:v>
                </c:pt>
                <c:pt idx="21">
                  <c:v>6750</c:v>
                </c:pt>
                <c:pt idx="22">
                  <c:v>5870.3512499999997</c:v>
                </c:pt>
                <c:pt idx="23">
                  <c:v>5785</c:v>
                </c:pt>
                <c:pt idx="24">
                  <c:v>5444</c:v>
                </c:pt>
                <c:pt idx="25">
                  <c:v>5441</c:v>
                </c:pt>
                <c:pt idx="26">
                  <c:v>5428.6440000000002</c:v>
                </c:pt>
                <c:pt idx="27">
                  <c:v>5274</c:v>
                </c:pt>
                <c:pt idx="28">
                  <c:v>5262</c:v>
                </c:pt>
                <c:pt idx="29">
                  <c:v>5238</c:v>
                </c:pt>
                <c:pt idx="30">
                  <c:v>5226</c:v>
                </c:pt>
                <c:pt idx="31">
                  <c:v>5208</c:v>
                </c:pt>
                <c:pt idx="32">
                  <c:v>5030</c:v>
                </c:pt>
                <c:pt idx="33">
                  <c:v>4965</c:v>
                </c:pt>
                <c:pt idx="34">
                  <c:v>4800.7988888888895</c:v>
                </c:pt>
                <c:pt idx="35">
                  <c:v>4575</c:v>
                </c:pt>
                <c:pt idx="36">
                  <c:v>4550</c:v>
                </c:pt>
                <c:pt idx="37">
                  <c:v>4149</c:v>
                </c:pt>
                <c:pt idx="38">
                  <c:v>4075.1950000000002</c:v>
                </c:pt>
                <c:pt idx="39">
                  <c:v>3912</c:v>
                </c:pt>
                <c:pt idx="40">
                  <c:v>3886</c:v>
                </c:pt>
                <c:pt idx="41">
                  <c:v>3825</c:v>
                </c:pt>
                <c:pt idx="42">
                  <c:v>3775</c:v>
                </c:pt>
                <c:pt idx="43">
                  <c:v>3703.3049999999998</c:v>
                </c:pt>
                <c:pt idx="44">
                  <c:v>3010</c:v>
                </c:pt>
                <c:pt idx="45">
                  <c:v>2972.54</c:v>
                </c:pt>
                <c:pt idx="46">
                  <c:v>2723.7275</c:v>
                </c:pt>
                <c:pt idx="47">
                  <c:v>2588</c:v>
                </c:pt>
                <c:pt idx="48">
                  <c:v>2431</c:v>
                </c:pt>
                <c:pt idx="49">
                  <c:v>2410</c:v>
                </c:pt>
                <c:pt idx="50">
                  <c:v>2029</c:v>
                </c:pt>
                <c:pt idx="51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B4A71644-283F-432D-A056-06EEB10C54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65B6BC-0E41-4286-A952-CA7EAB86CE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8EA6DFE5-7752-4A41-A46C-C3E37D3D43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8.767433333333334E-2"/>
                  <c:y val="0.10917477777777777"/>
                </c:manualLayout>
              </c:layout>
              <c:tx>
                <c:rich>
                  <a:bodyPr/>
                  <a:lstStyle/>
                  <a:p>
                    <a:fld id="{3C6FB6C0-E006-4031-A1BC-16746CF550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DC2420B4-B04B-4A48-BF80-8925C3F01E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E273C48-797C-4C68-8E7A-46A92C0936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2.7928888888889406E-3"/>
                  <c:y val="2.1488111111111111E-2"/>
                </c:manualLayout>
              </c:layout>
              <c:tx>
                <c:rich>
                  <a:bodyPr/>
                  <a:lstStyle/>
                  <a:p>
                    <a:fld id="{97733F38-856B-4DBA-8CE8-A28A85CC07F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A115062-C74F-4CEA-9202-C2C2816D71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718397E-2A8C-491E-A721-3726571320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1FAB3B8-AAF3-47BB-83B6-DEC8994F39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16792222222222222"/>
                  <c:y val="-1.9755555555555554E-2"/>
                </c:manualLayout>
              </c:layout>
              <c:tx>
                <c:rich>
                  <a:bodyPr/>
                  <a:lstStyle/>
                  <a:p>
                    <a:fld id="{C9D67D5C-F5BA-4156-B001-A015FA7B16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7033891-0449-4DE7-B7D4-2648E97294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85E3BB3-6859-4E20-9AF1-868B8F1082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0382BD9-A2FA-4EFC-87A7-5CCA126D8A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4.5155555555555657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74BBE8F3-7385-4E87-B826-BDA876DDBE3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09BF7B47-EB4D-47C8-9E2F-D10F7CA89A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5.503333333333333E-2"/>
                  <c:y val="-3.1044444444444444E-2"/>
                </c:manualLayout>
              </c:layout>
              <c:tx>
                <c:rich>
                  <a:bodyPr/>
                  <a:lstStyle/>
                  <a:p>
                    <a:fld id="{99E86D7F-A544-423C-A89A-38332243C6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7977777777777987E-2"/>
                  <c:y val="5.3622222222222224E-2"/>
                </c:manualLayout>
              </c:layout>
              <c:tx>
                <c:rich>
                  <a:bodyPr/>
                  <a:lstStyle/>
                  <a:p>
                    <a:fld id="{A02E01A7-EB39-4B4F-8D71-446E08C9C3E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CF4A164-C550-479E-931C-406BEB0770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9E9A9E1-4F72-45C9-84C6-F4DFCDAB41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996CC35-8AC5-4EFC-9F2A-E8B582371E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C6C2ED70-ADDE-47BE-9077-6CB0E0F46A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-4.5155555555555553E-2"/>
                  <c:y val="-2.5399999999999999E-2"/>
                </c:manualLayout>
              </c:layout>
              <c:tx>
                <c:rich>
                  <a:bodyPr/>
                  <a:lstStyle/>
                  <a:p>
                    <a:fld id="{23844327-38C3-4569-BE70-9AA83594FC8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A4F550C-C869-4B56-B59B-8238ACF8AB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A7F5D49-9205-4998-A2FA-562A6B51CE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6103D7F-A8CB-4D54-B815-D75A186D2A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3F6D5AE-0508-4C6C-93E1-34FD695D80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A0623FB-F6DB-4DEC-B771-198A80FA1F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0583333333333333"/>
                  <c:y val="-3.6688888888888993E-2"/>
                </c:manualLayout>
              </c:layout>
              <c:tx>
                <c:rich>
                  <a:bodyPr/>
                  <a:lstStyle/>
                  <a:p>
                    <a:fld id="{CBBB2748-10E1-4212-B1C5-73099726F0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2.5399999999999999E-2"/>
                  <c:y val="4.3744444444444447E-2"/>
                </c:manualLayout>
              </c:layout>
              <c:tx>
                <c:rich>
                  <a:bodyPr/>
                  <a:lstStyle/>
                  <a:p>
                    <a:fld id="{5E36CF0E-AB48-4655-A523-F9E6342513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00E59D8-1A13-4B37-BA5A-AE5C81843F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4.9388888888888892E-2"/>
                  <c:y val="1.6933333333333335E-2"/>
                </c:manualLayout>
              </c:layout>
              <c:tx>
                <c:rich>
                  <a:bodyPr/>
                  <a:lstStyle/>
                  <a:p>
                    <a:fld id="{53F84CE0-27AC-4402-9681-42367D5C7C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C1D8813-1C13-458D-BBCC-013D81586F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96981761-B869-47E4-A92B-A2000B5F69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326C664-18E2-417A-AFE0-1705156905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2.6811111111111112E-2"/>
                  <c:y val="5.0799999999999998E-2"/>
                </c:manualLayout>
              </c:layout>
              <c:tx>
                <c:rich>
                  <a:bodyPr/>
                  <a:lstStyle/>
                  <a:p>
                    <a:fld id="{EF6C3F57-6674-4942-A7D6-660CA733CC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779658888888889"/>
                  <c:y val="-7.6822222222222222E-4"/>
                </c:manualLayout>
              </c:layout>
              <c:tx>
                <c:rich>
                  <a:bodyPr/>
                  <a:lstStyle/>
                  <a:p>
                    <a:fld id="{FECAE5C9-6AA9-4646-B920-1B196D26810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C7D2E03-393F-4770-AE9F-AD3A8987AA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AC08275-DCE1-433A-9F81-FAE58304BB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9F735A00-28C1-455B-9E6D-8D970608ED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67E-2"/>
                  <c:y val="7.0555555555555455E-2"/>
                </c:manualLayout>
              </c:layout>
              <c:tx>
                <c:rich>
                  <a:bodyPr/>
                  <a:lstStyle/>
                  <a:p>
                    <a:fld id="{2DA3221E-12E2-4EC1-9D3B-FE9FCF2422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6.3500000000000098E-2"/>
                  <c:y val="-4.9388888888888892E-2"/>
                </c:manualLayout>
              </c:layout>
              <c:tx>
                <c:rich>
                  <a:bodyPr/>
                  <a:lstStyle/>
                  <a:p>
                    <a:fld id="{B6F7CE1A-1789-4241-8615-70262F4F1C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3.5277777777777776E-2"/>
                  <c:y val="8.607777777777767E-2"/>
                </c:manualLayout>
              </c:layout>
              <c:tx>
                <c:rich>
                  <a:bodyPr/>
                  <a:lstStyle/>
                  <a:p>
                    <a:fld id="{A0606E61-BA97-462C-86E4-D54AEB6E99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6.4911111111111114E-2"/>
                  <c:y val="1.6933333333333335E-2"/>
                </c:manualLayout>
              </c:layout>
              <c:tx>
                <c:rich>
                  <a:bodyPr/>
                  <a:lstStyle/>
                  <a:p>
                    <a:fld id="{3E62D1A8-E81A-42E0-9572-F5F9EB8EC5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CEA944D-1636-4E4B-92E1-BAF913B3AE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5.6444444444444547E-2"/>
                  <c:y val="3.5277777777777776E-2"/>
                </c:manualLayout>
              </c:layout>
              <c:tx>
                <c:rich>
                  <a:bodyPr/>
                  <a:lstStyle/>
                  <a:p>
                    <a:fld id="{A873FE96-842C-4889-A9EA-BAB9EE377E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980AA55B-5F9C-4790-8E2D-57F87F9AD5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-8.4666666666666675E-3"/>
                  <c:y val="5.5033333333333233E-2"/>
                </c:manualLayout>
              </c:layout>
              <c:tx>
                <c:rich>
                  <a:bodyPr/>
                  <a:lstStyle/>
                  <a:p>
                    <a:fld id="{D4448D8E-ACC5-4F31-A5FC-0135F7C036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1E84F48-1B44-4F59-9A92-3F497F86D9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0018888888888894"/>
                  <c:y val="3.2455555555555557E-2"/>
                </c:manualLayout>
              </c:layout>
              <c:tx>
                <c:rich>
                  <a:bodyPr/>
                  <a:lstStyle/>
                  <a:p>
                    <a:fld id="{CBE93F01-59C4-4EB4-B73B-9E63EDF920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4.7977777777777779E-2"/>
                  <c:y val="4.7977777777777779E-2"/>
                </c:manualLayout>
              </c:layout>
              <c:tx>
                <c:rich>
                  <a:bodyPr/>
                  <a:lstStyle/>
                  <a:p>
                    <a:fld id="{BF32370D-9788-43B3-B4BA-DB8E9D1AE76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R9 5950X (Vermeer) [92]</c:v>
                  </c:pt>
                  <c:pt idx="90">
                    <c:v>#NV</c:v>
                  </c:pt>
                  <c:pt idx="91">
                    <c:v>Apple M1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[97]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30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  <c:majorUnit val="2000"/>
        <c:minorUnit val="100"/>
      </c:valAx>
      <c:valAx>
        <c:axId val="2100051407"/>
        <c:scaling>
          <c:orientation val="minMax"/>
          <c:max val="2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20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3E106A4-536F-4E27-8FF8-859F1041682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C87755-8641-4BD6-B296-4F0CA15A4A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2FBDAB-6054-4E22-A52A-9DE1B5FD12D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98F7B4E-D0BD-4751-8BFB-26CEC71C01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9EEF847B-2D3E-4155-B2F1-E88686C22C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C56E75-8953-4F4C-9B24-35C5D0D7F5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5ECC60-696C-4F90-A9F9-C9FFB81FEB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B57DC0DA-1DCE-442D-AEC8-B989F849B7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75889DB-C6AE-439F-B404-3E3EB73EAC2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AD4A9B4-4ABD-486B-87A9-5491981F38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1AB58E2-C1E1-4FA7-A789-6C739DCE76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274C8A6-068D-4D67-9F1B-E3611F66D3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FDD73C9-5CE1-4E18-B534-CE84B6412A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9ABA107-0A2C-43C8-94D7-69CBAE6BF3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AE9037BD-9F93-425B-8D54-C8167DFA0DB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A3269ED-6041-4FA7-8974-207B78ABD1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AF73247-5854-4DE8-9031-0B62241B94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B95F69F-0360-48FB-ADF0-7286BEA2AA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F2529DF-2E4B-4877-BF50-C2FD0B3DB4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3A258692-DCD2-44AB-B550-58A0F6F34B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94C8889-545C-4FA2-B42C-44D2AE5841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1DE5DD1-BA34-4330-8DB7-A5889FD691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867E691-A4B0-4F07-8F68-D55B10952D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4628500-4511-4732-BEC9-2726E8D04E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D08D461E-9869-4AE0-90D8-59E564F8BA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0927525-A1C8-4530-99FB-FFCD21090D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2AF11D3-F1AD-481F-8518-924642D6B4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5BD17F8-ECA1-4344-86FE-6CA13BD6C8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83B5E77E-6DC6-48EB-B354-A2B9A8847E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1691A2C-B0FD-4C6D-8E97-8D33B17EE08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D43EDA1-D8F0-4934-B505-2B7C09DBA5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1A2D138-9682-46F5-82A3-0F6D353B97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1A247D7-D7B3-4EE1-B6D8-BC85A420C2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E84C1A0-196E-4062-A0DF-44057EF97F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8085A81-6053-40DA-8F52-5C9C7569FE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D19D5F8-FA3C-461A-ADBD-69E3376F6F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66F4E6D-BF09-48E2-8F88-D37E570F17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7497CDC-F57A-46D8-8BAD-65917931DF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80CAB1C-44B7-4BB7-90ED-DD175CBD6B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2D233F2-8074-4083-B280-1D4E29A759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25ACF93-03D6-46E5-98A9-D2D17DE95F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C63EA613-2F6D-4756-8A9E-B9395F3791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A9A0C1B0-DF45-45FC-B343-B921E65296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F099D9A1-F5AF-47EA-9EE8-1759CE6ACB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CE7B3849-6D36-47BA-88C8-AAE6EF9157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41E6AE9-589D-4230-8A48-713254D578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0494B59-FD5F-42C3-8276-BB85951D5E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A4E0D41-6088-4817-BE1A-EA87F078A9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E673D5D-9F39-4D0D-B063-3653B3D1B92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3510A9F-8FE6-4288-9188-9143944480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A86D87D-F63A-43C9-81A6-F2CB39136A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R9 5950X (Vermeer) [92]</c:v>
                  </c:pt>
                  <c:pt idx="90">
                    <c:v>#NV</c:v>
                  </c:pt>
                  <c:pt idx="91">
                    <c:v>Apple M1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[97]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2</xdr:row>
      <xdr:rowOff>180473</xdr:rowOff>
    </xdr:from>
    <xdr:to>
      <xdr:col>18</xdr:col>
      <xdr:colOff>206520</xdr:colOff>
      <xdr:row>52</xdr:row>
      <xdr:rowOff>36473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98.770723611109" createdVersion="7" refreshedVersion="7" minRefreshableVersion="3" recordCount="95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97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83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669.5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58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0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.02"/>
    <n v="4838"/>
    <n v="89.08"/>
    <n v="54.31"/>
    <x v="90"/>
    <s v="93|AT #43|R5 5600G (Cezanne)|mmaenpaa||v0.7.3|132,33|13265|569,71|23,28"/>
    <s v="93|AT #43|R5 5600G (Cezanne)|mmaenpaa||v0.7.3|2320,02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,02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5.96"/>
    <n v="5441"/>
    <n v="82.56"/>
    <n v="65.91"/>
    <x v="93"/>
    <s v="96|AT #55|R5 5600G (Cezanne)|mmaenpaa||v0.7.3|177,67|9989|563,46|17,73"/>
    <s v="96|AT #55|R5 5600G (Cezanne)|mmaenpaa||v0.7.3|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3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52"/>
    </i>
    <i>
      <x v="142"/>
    </i>
    <i>
      <x v="110"/>
    </i>
    <i>
      <x v="140"/>
    </i>
    <i>
      <x v="119"/>
    </i>
    <i>
      <x v="131"/>
    </i>
    <i>
      <x v="155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56"/>
    </i>
    <i>
      <x v="137"/>
    </i>
    <i>
      <x v="130"/>
    </i>
    <i>
      <x v="133"/>
    </i>
    <i>
      <x v="5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0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50"/>
    </i>
    <i>
      <x v="145"/>
    </i>
    <i>
      <x v="78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152"/>
    </i>
    <i>
      <x v="73"/>
    </i>
    <i>
      <x v="132"/>
    </i>
    <i>
      <x v="116"/>
    </i>
    <i>
      <x v="81"/>
    </i>
    <i>
      <x v="142"/>
    </i>
    <i>
      <x v="106"/>
    </i>
    <i>
      <x v="155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156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2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81"/>
    </i>
    <i>
      <x v="116"/>
    </i>
    <i>
      <x v="115"/>
    </i>
    <i>
      <x v="156"/>
    </i>
    <i>
      <x v="118"/>
    </i>
    <i>
      <x v="50"/>
    </i>
    <i>
      <x v="149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55"/>
    </i>
    <i>
      <x v="133"/>
    </i>
    <i>
      <x v="26"/>
    </i>
    <i>
      <x v="57"/>
    </i>
    <i>
      <x v="148"/>
    </i>
    <i>
      <x v="154"/>
    </i>
    <i>
      <x v="157"/>
    </i>
    <i>
      <x v="87"/>
    </i>
    <i>
      <x v="152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6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50"/>
    </i>
    <i>
      <x v="78"/>
    </i>
    <i>
      <x v="118"/>
    </i>
    <i>
      <x v="149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42"/>
    </i>
    <i>
      <x v="128"/>
    </i>
    <i>
      <x v="21"/>
    </i>
    <i>
      <x v="122"/>
    </i>
    <i>
      <x v="139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5"/>
    </i>
    <i>
      <x v="30"/>
    </i>
    <i>
      <x v="136"/>
    </i>
    <i>
      <x v="87"/>
    </i>
    <i>
      <x v="137"/>
    </i>
    <i>
      <x v="22"/>
    </i>
    <i>
      <x v="103"/>
    </i>
    <i>
      <x v="124"/>
    </i>
    <i>
      <x v="133"/>
    </i>
    <i>
      <x v="135"/>
    </i>
    <i>
      <x v="57"/>
    </i>
    <i>
      <x v="152"/>
    </i>
    <i>
      <x v="130"/>
    </i>
    <i>
      <x v="131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00" totalsRowShown="0">
  <autoFilter ref="B5:W100" xr:uid="{D71527BF-35EF-41E4-9E51-2CB3A9570C24}">
    <filterColumn colId="4">
      <filters>
        <filter val="Apple M1"/>
        <filter val="Apple M1 Max"/>
        <filter val="R9 5900HS (Cezanne)"/>
      </filters>
    </filterColumn>
  </autoFilter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30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9" dataCellStyle="Eingabe"/>
    <tableColumn id="19" xr3:uid="{94C794A9-6812-467E-9A80-159F40002F47}" name="Chart-Remark" dataDxfId="28" dataCellStyle="Eingabe"/>
    <tableColumn id="17" xr3:uid="{4676CE90-8D18-4367-92DF-8446949D7324}" name="Exclude From Chart" dataDxfId="27" dataCellStyle="Eingabe"/>
    <tableColumn id="4" xr3:uid="{DC9686E4-85C0-47F0-8897-2265DDE0051D}" name="PES ST" dataDxfId="26" dataCellStyle="Eingabe"/>
    <tableColumn id="6" xr3:uid="{374DB514-59D1-4DD5-9B7D-7CBBDA45F154}" name="Cons. ST" dataDxfId="25" dataCellStyle="Komma"/>
    <tableColumn id="13" xr3:uid="{10E1BD7B-CAF9-42F5-8914-D1310D8226D9}" name="Dur. ST" dataDxfId="24" dataCellStyle="Eingabe"/>
    <tableColumn id="14" xr3:uid="{24DAABC1-44C6-41F4-932F-8FE2CC1373D1}" name="Avg. Pwr. ST" dataDxfId="23" dataCellStyle="Eingabe"/>
    <tableColumn id="5" xr3:uid="{12E62267-0D7D-4CE4-BBC7-A7856D373EEC}" name="PES MT" dataDxfId="22" dataCellStyle="Komma"/>
    <tableColumn id="7" xr3:uid="{601EDF6E-3CF8-4495-BCA8-F12B64C740B5}" name="Cons. MT" dataDxfId="21" dataCellStyle="Komma"/>
    <tableColumn id="15" xr3:uid="{CE683E5F-B131-497D-9152-9159DF956534}" name="Dur. MT" dataDxfId="20" dataCellStyle="Eingabe"/>
    <tableColumn id="16" xr3:uid="{27A65197-EB92-4DD2-BC96-E7065F4BE0F9}" name="Avg. Pwr. MT" dataDxfId="19" dataCellStyle="Eingabe"/>
    <tableColumn id="10" xr3:uid="{17D81176-3AE4-44FC-9069-C773914DD128}" name="GraphLabel" dataDxfId="18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17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1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15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14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F200" totalsRowShown="0" headerRowDxfId="13" tableBorderDxfId="12">
  <autoFilter ref="B5:F200" xr:uid="{97DB2D71-6F27-4FB7-95C8-FAF945A7A0CC}"/>
  <tableColumns count="5">
    <tableColumn id="5" xr3:uid="{F3E1F3BF-002B-482A-88AD-54C90AC58C6F}" name="Ref." dataDxfId="11">
      <calculatedColumnFormula>IFERROR(GeneralTable[[#This Row],[Ref.]],NA())</calculatedColumnFormula>
    </tableColumn>
    <tableColumn id="1" xr3:uid="{D5C2F3F4-C19A-4236-9BFB-721869560BCA}" name="GraphLabel" dataDxfId="10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9"/>
    <tableColumn id="2" xr3:uid="{01B3B0A8-ADBE-4612-B79B-C28EA6D97BAD}" name="Cons. ST" dataDxfId="8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7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F200" totalsRowShown="0" headerRowDxfId="6" tableBorderDxfId="5">
  <autoFilter ref="B5:F200" xr:uid="{97DB2D71-6F27-4FB7-95C8-FAF945A7A0CC}"/>
  <tableColumns count="5">
    <tableColumn id="5" xr3:uid="{93151D86-B2C5-4644-A01F-5738C5969B82}" name="Ref." dataDxfId="4">
      <calculatedColumnFormula>IFERROR(GeneralTable[[#This Row],[Ref.]],NA())</calculatedColumnFormula>
    </tableColumn>
    <tableColumn id="1" xr3:uid="{FC1D4FE0-575B-4079-A322-20E22576692A}" name="GraphLabel" dataDxfId="3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2"/>
    <tableColumn id="2" xr3:uid="{65B743FB-D4EA-48F0-9851-F1B02492AB9E}" name="Cons. MT" dataDxfId="1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0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O97" sqref="O97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0" t="s">
        <v>213</v>
      </c>
      <c r="C1" s="40"/>
      <c r="D1" t="s">
        <v>186</v>
      </c>
      <c r="F1" s="9" t="s">
        <v>74</v>
      </c>
      <c r="G1">
        <v>285</v>
      </c>
      <c r="H1" s="29" t="s">
        <v>224</v>
      </c>
      <c r="I1" s="30">
        <v>44479</v>
      </c>
    </row>
    <row r="2" spans="2:23" x14ac:dyDescent="0.3">
      <c r="B2" s="14"/>
      <c r="C2" s="14"/>
      <c r="D2" s="14"/>
      <c r="F2" s="14" t="s">
        <v>102</v>
      </c>
      <c r="G2">
        <v>228</v>
      </c>
    </row>
    <row r="3" spans="2:23" x14ac:dyDescent="0.3">
      <c r="B3" s="29"/>
      <c r="C3" s="29"/>
      <c r="D3" s="29"/>
      <c r="F3" s="29" t="s">
        <v>223</v>
      </c>
      <c r="G3">
        <v>62</v>
      </c>
    </row>
    <row r="5" spans="2:23" x14ac:dyDescent="0.3">
      <c r="B5" t="s">
        <v>162</v>
      </c>
      <c r="C5" t="s">
        <v>161</v>
      </c>
      <c r="D5" t="s">
        <v>163</v>
      </c>
      <c r="E5" t="s">
        <v>164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219</v>
      </c>
      <c r="U5" t="s">
        <v>220</v>
      </c>
      <c r="V5" t="s">
        <v>221</v>
      </c>
      <c r="W5" t="s">
        <v>222</v>
      </c>
    </row>
    <row r="6" spans="2:23" hidden="1" x14ac:dyDescent="0.3">
      <c r="B6" s="12">
        <v>1</v>
      </c>
      <c r="C6" s="4" t="s">
        <v>141</v>
      </c>
      <c r="D6" s="4" t="s">
        <v>105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hidden="1" x14ac:dyDescent="0.3">
      <c r="B7" s="12">
        <v>2</v>
      </c>
      <c r="C7" s="4" t="s">
        <v>20</v>
      </c>
      <c r="D7" s="4" t="s">
        <v>105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hidden="1" x14ac:dyDescent="0.3">
      <c r="B8" s="12">
        <v>3</v>
      </c>
      <c r="C8" s="4" t="s">
        <v>20</v>
      </c>
      <c r="D8" s="4" t="s">
        <v>105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hidden="1" x14ac:dyDescent="0.3">
      <c r="B9" s="12">
        <v>4</v>
      </c>
      <c r="C9" s="4" t="s">
        <v>20</v>
      </c>
      <c r="D9" s="4" t="s">
        <v>105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hidden="1" x14ac:dyDescent="0.3">
      <c r="B10" s="12">
        <v>5</v>
      </c>
      <c r="C10" s="4" t="s">
        <v>20</v>
      </c>
      <c r="D10" s="4" t="s">
        <v>105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hidden="1" x14ac:dyDescent="0.3">
      <c r="B11" s="12">
        <v>6</v>
      </c>
      <c r="C11" s="4" t="s">
        <v>20</v>
      </c>
      <c r="D11" s="4" t="s">
        <v>105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hidden="1" x14ac:dyDescent="0.3">
      <c r="B12" s="12">
        <v>7</v>
      </c>
      <c r="C12" s="4" t="s">
        <v>20</v>
      </c>
      <c r="D12" s="4" t="s">
        <v>105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hidden="1" x14ac:dyDescent="0.3">
      <c r="B13" s="12">
        <v>8</v>
      </c>
      <c r="C13" s="4" t="s">
        <v>20</v>
      </c>
      <c r="D13" s="4" t="s">
        <v>105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105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105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hidden="1" x14ac:dyDescent="0.3">
      <c r="B16" s="12">
        <v>11</v>
      </c>
      <c r="C16" s="4" t="s">
        <v>20</v>
      </c>
      <c r="D16" s="4" t="s">
        <v>105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hidden="1" x14ac:dyDescent="0.3">
      <c r="B17" s="12">
        <v>12</v>
      </c>
      <c r="C17" s="4" t="s">
        <v>20</v>
      </c>
      <c r="D17" s="4" t="s">
        <v>105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hidden="1" x14ac:dyDescent="0.3">
      <c r="B18" s="12">
        <v>13</v>
      </c>
      <c r="C18" s="4" t="s">
        <v>20</v>
      </c>
      <c r="D18" s="4" t="s">
        <v>105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ht="28.8" hidden="1" x14ac:dyDescent="0.3">
      <c r="B19" s="12">
        <v>14</v>
      </c>
      <c r="C19" s="4" t="s">
        <v>20</v>
      </c>
      <c r="D19" s="4" t="s">
        <v>105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hidden="1" x14ac:dyDescent="0.3">
      <c r="B20" s="12">
        <v>15</v>
      </c>
      <c r="C20" s="4" t="s">
        <v>20</v>
      </c>
      <c r="D20" s="4" t="s">
        <v>105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105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hidden="1" x14ac:dyDescent="0.3">
      <c r="B22" s="12">
        <v>17</v>
      </c>
      <c r="C22" s="4" t="s">
        <v>20</v>
      </c>
      <c r="D22" s="4" t="s">
        <v>105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hidden="1" x14ac:dyDescent="0.3">
      <c r="B23" s="12">
        <v>18</v>
      </c>
      <c r="C23" s="4" t="s">
        <v>20</v>
      </c>
      <c r="D23" s="4" t="s">
        <v>105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hidden="1" x14ac:dyDescent="0.3">
      <c r="B24" s="12">
        <v>19</v>
      </c>
      <c r="C24" s="4" t="s">
        <v>20</v>
      </c>
      <c r="D24" s="4" t="s">
        <v>105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hidden="1" x14ac:dyDescent="0.3">
      <c r="B25" s="12">
        <v>20</v>
      </c>
      <c r="C25" s="4" t="s">
        <v>20</v>
      </c>
      <c r="D25" s="4" t="s">
        <v>105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hidden="1" x14ac:dyDescent="0.3">
      <c r="B26" s="12">
        <v>21</v>
      </c>
      <c r="C26" s="4" t="s">
        <v>19</v>
      </c>
      <c r="D26" s="4" t="s">
        <v>105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hidden="1" x14ac:dyDescent="0.3">
      <c r="B27" s="12">
        <v>22</v>
      </c>
      <c r="C27" s="4" t="s">
        <v>19</v>
      </c>
      <c r="D27" s="4" t="s">
        <v>105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hidden="1" x14ac:dyDescent="0.3">
      <c r="B28" s="12">
        <v>23</v>
      </c>
      <c r="C28" s="4" t="s">
        <v>20</v>
      </c>
      <c r="D28" s="4" t="s">
        <v>105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/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hidden="1" x14ac:dyDescent="0.3">
      <c r="B29" s="12">
        <v>24</v>
      </c>
      <c r="C29" s="4" t="s">
        <v>19</v>
      </c>
      <c r="D29" s="4" t="s">
        <v>105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hidden="1" x14ac:dyDescent="0.3">
      <c r="B30" s="12">
        <v>25</v>
      </c>
      <c r="C30" s="4" t="s">
        <v>19</v>
      </c>
      <c r="D30" s="4" t="s">
        <v>105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hidden="1" x14ac:dyDescent="0.3">
      <c r="B31" s="12">
        <v>26</v>
      </c>
      <c r="C31" s="4" t="s">
        <v>20</v>
      </c>
      <c r="D31" s="4" t="s">
        <v>105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hidden="1" x14ac:dyDescent="0.3">
      <c r="B32" s="12">
        <v>27</v>
      </c>
      <c r="C32" s="4" t="s">
        <v>70</v>
      </c>
      <c r="D32" s="4" t="s">
        <v>105</v>
      </c>
      <c r="E32" s="4">
        <v>118</v>
      </c>
      <c r="F32" s="4" t="s">
        <v>45</v>
      </c>
      <c r="G32" s="4" t="s">
        <v>11</v>
      </c>
      <c r="H32" s="5" t="s">
        <v>77</v>
      </c>
      <c r="I32" s="5" t="s">
        <v>76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hidden="1" x14ac:dyDescent="0.3">
      <c r="B33" s="12">
        <v>28</v>
      </c>
      <c r="C33" s="4" t="s">
        <v>70</v>
      </c>
      <c r="D33" s="4" t="s">
        <v>105</v>
      </c>
      <c r="E33" s="4">
        <v>129</v>
      </c>
      <c r="F33" s="4" t="s">
        <v>78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hidden="1" x14ac:dyDescent="0.3">
      <c r="B34" s="12">
        <v>29</v>
      </c>
      <c r="C34" s="4" t="s">
        <v>70</v>
      </c>
      <c r="D34" s="4" t="s">
        <v>105</v>
      </c>
      <c r="E34" s="4">
        <v>133</v>
      </c>
      <c r="F34" s="4" t="s">
        <v>79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105</v>
      </c>
      <c r="E35" s="4">
        <v>134</v>
      </c>
      <c r="F35" s="4" t="s">
        <v>48</v>
      </c>
      <c r="G35" s="4" t="s">
        <v>16</v>
      </c>
      <c r="H35" s="5" t="s">
        <v>80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hidden="1" x14ac:dyDescent="0.3">
      <c r="B36" s="12">
        <v>31</v>
      </c>
      <c r="C36" s="4" t="s">
        <v>70</v>
      </c>
      <c r="D36" s="4" t="s">
        <v>105</v>
      </c>
      <c r="E36" s="4">
        <v>135</v>
      </c>
      <c r="F36" s="4" t="s">
        <v>51</v>
      </c>
      <c r="G36" s="4" t="s">
        <v>81</v>
      </c>
      <c r="H36" s="5" t="s">
        <v>82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hidden="1" x14ac:dyDescent="0.3">
      <c r="B37" s="12">
        <v>32</v>
      </c>
      <c r="C37" s="4" t="s">
        <v>70</v>
      </c>
      <c r="D37" s="4" t="s">
        <v>105</v>
      </c>
      <c r="E37" s="4">
        <v>136</v>
      </c>
      <c r="F37" s="4" t="s">
        <v>51</v>
      </c>
      <c r="G37" s="4" t="s">
        <v>83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hidden="1" x14ac:dyDescent="0.3">
      <c r="B38" s="12">
        <v>33</v>
      </c>
      <c r="C38" s="4" t="s">
        <v>70</v>
      </c>
      <c r="D38" s="4" t="s">
        <v>105</v>
      </c>
      <c r="E38" s="4">
        <v>140</v>
      </c>
      <c r="F38" s="4" t="s">
        <v>51</v>
      </c>
      <c r="G38" s="4" t="s">
        <v>27</v>
      </c>
      <c r="H38" s="5" t="s">
        <v>84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hidden="1" x14ac:dyDescent="0.3">
      <c r="B39" s="12">
        <v>34</v>
      </c>
      <c r="C39" s="4" t="s">
        <v>70</v>
      </c>
      <c r="D39" s="4" t="s">
        <v>105</v>
      </c>
      <c r="E39" s="4">
        <v>141</v>
      </c>
      <c r="F39" s="4" t="s">
        <v>86</v>
      </c>
      <c r="G39" s="4" t="s">
        <v>85</v>
      </c>
      <c r="H39" s="5" t="s">
        <v>87</v>
      </c>
      <c r="I39" s="5" t="s">
        <v>87</v>
      </c>
      <c r="J39" s="5"/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hidden="1" x14ac:dyDescent="0.3">
      <c r="B40" s="12">
        <v>35</v>
      </c>
      <c r="C40" s="4" t="s">
        <v>70</v>
      </c>
      <c r="D40" s="4" t="s">
        <v>105</v>
      </c>
      <c r="E40" s="4">
        <v>145</v>
      </c>
      <c r="F40" s="4" t="s">
        <v>89</v>
      </c>
      <c r="G40" s="4" t="s">
        <v>90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hidden="1" x14ac:dyDescent="0.3">
      <c r="B41" s="12">
        <v>36</v>
      </c>
      <c r="C41" s="4" t="s">
        <v>70</v>
      </c>
      <c r="D41" s="4" t="s">
        <v>105</v>
      </c>
      <c r="E41" s="4">
        <v>146</v>
      </c>
      <c r="F41" s="4" t="s">
        <v>91</v>
      </c>
      <c r="G41" s="4" t="s">
        <v>85</v>
      </c>
      <c r="H41" s="5"/>
      <c r="I41" s="5" t="s">
        <v>96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hidden="1" x14ac:dyDescent="0.3">
      <c r="B42" s="12">
        <v>37</v>
      </c>
      <c r="C42" s="4" t="s">
        <v>70</v>
      </c>
      <c r="D42" s="4" t="s">
        <v>105</v>
      </c>
      <c r="E42" s="4">
        <v>146</v>
      </c>
      <c r="F42" s="4" t="s">
        <v>92</v>
      </c>
      <c r="G42" s="4" t="s">
        <v>85</v>
      </c>
      <c r="H42" s="5"/>
      <c r="I42" s="5"/>
      <c r="J42" s="5"/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hidden="1" x14ac:dyDescent="0.3">
      <c r="B43" s="12">
        <v>38</v>
      </c>
      <c r="C43" s="4" t="s">
        <v>70</v>
      </c>
      <c r="D43" s="4" t="s">
        <v>105</v>
      </c>
      <c r="E43" s="4">
        <v>148</v>
      </c>
      <c r="F43" s="4" t="s">
        <v>89</v>
      </c>
      <c r="G43" s="4" t="s">
        <v>93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hidden="1" x14ac:dyDescent="0.3">
      <c r="B44" s="12">
        <v>39</v>
      </c>
      <c r="C44" s="4" t="s">
        <v>70</v>
      </c>
      <c r="D44" s="4" t="s">
        <v>105</v>
      </c>
      <c r="E44" s="4">
        <v>154</v>
      </c>
      <c r="F44" s="4" t="s">
        <v>94</v>
      </c>
      <c r="G44" s="4" t="s">
        <v>90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hidden="1" x14ac:dyDescent="0.3">
      <c r="B45" s="12">
        <v>40</v>
      </c>
      <c r="C45" s="4" t="s">
        <v>70</v>
      </c>
      <c r="D45" s="4" t="s">
        <v>105</v>
      </c>
      <c r="E45" s="4">
        <v>154</v>
      </c>
      <c r="F45" s="4" t="s">
        <v>95</v>
      </c>
      <c r="G45" s="4" t="s">
        <v>90</v>
      </c>
      <c r="H45" s="5"/>
      <c r="I45" s="5" t="s">
        <v>97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hidden="1" x14ac:dyDescent="0.3">
      <c r="B46" s="12">
        <v>41</v>
      </c>
      <c r="C46" s="4" t="s">
        <v>70</v>
      </c>
      <c r="D46" s="4" t="s">
        <v>105</v>
      </c>
      <c r="E46" s="4">
        <v>155</v>
      </c>
      <c r="F46" s="4" t="s">
        <v>100</v>
      </c>
      <c r="G46" s="4" t="s">
        <v>98</v>
      </c>
      <c r="H46" s="5" t="s">
        <v>99</v>
      </c>
      <c r="I46" s="5" t="s">
        <v>99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hidden="1" x14ac:dyDescent="0.3">
      <c r="B47" s="12">
        <v>42</v>
      </c>
      <c r="C47" s="4" t="s">
        <v>70</v>
      </c>
      <c r="D47" s="4" t="s">
        <v>105</v>
      </c>
      <c r="E47" s="4">
        <v>156</v>
      </c>
      <c r="F47" s="4" t="s">
        <v>101</v>
      </c>
      <c r="G47" s="4" t="s">
        <v>83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hidden="1" x14ac:dyDescent="0.3">
      <c r="B48" s="12">
        <v>43</v>
      </c>
      <c r="C48" s="4" t="s">
        <v>70</v>
      </c>
      <c r="D48" s="4" t="s">
        <v>105</v>
      </c>
      <c r="E48" s="4">
        <v>160</v>
      </c>
      <c r="F48" s="4" t="s">
        <v>44</v>
      </c>
      <c r="G48" s="4" t="s">
        <v>104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hidden="1" x14ac:dyDescent="0.3">
      <c r="B49" s="12">
        <v>44</v>
      </c>
      <c r="C49" s="4" t="s">
        <v>103</v>
      </c>
      <c r="D49" s="4" t="s">
        <v>105</v>
      </c>
      <c r="E49" s="4">
        <v>165</v>
      </c>
      <c r="F49" s="4" t="s">
        <v>107</v>
      </c>
      <c r="G49" s="4" t="s">
        <v>106</v>
      </c>
      <c r="H49" s="5" t="s">
        <v>108</v>
      </c>
      <c r="I49" s="5" t="s">
        <v>109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hidden="1" x14ac:dyDescent="0.3">
      <c r="B50" s="12">
        <v>45</v>
      </c>
      <c r="C50" s="4" t="s">
        <v>103</v>
      </c>
      <c r="D50" s="4" t="s">
        <v>110</v>
      </c>
      <c r="E50" s="4">
        <v>4</v>
      </c>
      <c r="F50" s="4" t="s">
        <v>51</v>
      </c>
      <c r="G50" s="4" t="s">
        <v>111</v>
      </c>
      <c r="H50" s="5" t="s">
        <v>112</v>
      </c>
      <c r="I50" s="5" t="s">
        <v>112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hidden="1" x14ac:dyDescent="0.3">
      <c r="B51" s="12">
        <v>46</v>
      </c>
      <c r="C51" s="4" t="s">
        <v>103</v>
      </c>
      <c r="D51" s="4" t="s">
        <v>110</v>
      </c>
      <c r="E51" s="4">
        <v>5</v>
      </c>
      <c r="F51" s="4" t="s">
        <v>115</v>
      </c>
      <c r="G51" s="4" t="s">
        <v>113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hidden="1" x14ac:dyDescent="0.3">
      <c r="B52" s="12">
        <v>47</v>
      </c>
      <c r="C52" s="4" t="s">
        <v>103</v>
      </c>
      <c r="D52" s="4" t="s">
        <v>110</v>
      </c>
      <c r="E52" s="4">
        <v>9</v>
      </c>
      <c r="F52" s="4" t="s">
        <v>46</v>
      </c>
      <c r="G52" s="4" t="s">
        <v>114</v>
      </c>
      <c r="H52" s="5" t="s">
        <v>148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hidden="1" x14ac:dyDescent="0.3">
      <c r="B53" s="12">
        <v>48</v>
      </c>
      <c r="C53" s="4" t="s">
        <v>103</v>
      </c>
      <c r="D53" s="4" t="s">
        <v>110</v>
      </c>
      <c r="E53" s="4">
        <v>10</v>
      </c>
      <c r="F53" s="4" t="s">
        <v>124</v>
      </c>
      <c r="G53" s="4" t="s">
        <v>116</v>
      </c>
      <c r="H53" s="5" t="s">
        <v>148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hidden="1" x14ac:dyDescent="0.3">
      <c r="B54" s="12">
        <v>49</v>
      </c>
      <c r="C54" s="4" t="s">
        <v>103</v>
      </c>
      <c r="D54" s="4" t="s">
        <v>110</v>
      </c>
      <c r="E54" s="4">
        <v>13</v>
      </c>
      <c r="F54" s="4" t="s">
        <v>46</v>
      </c>
      <c r="G54" s="4" t="s">
        <v>117</v>
      </c>
      <c r="H54" s="5" t="s">
        <v>112</v>
      </c>
      <c r="I54" s="5" t="s">
        <v>112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hidden="1" x14ac:dyDescent="0.3">
      <c r="B55" s="12">
        <v>50</v>
      </c>
      <c r="C55" s="4" t="s">
        <v>103</v>
      </c>
      <c r="D55" s="4" t="s">
        <v>110</v>
      </c>
      <c r="E55" s="4">
        <v>14</v>
      </c>
      <c r="F55" s="4" t="s">
        <v>46</v>
      </c>
      <c r="G55" s="4" t="s">
        <v>118</v>
      </c>
      <c r="H55" s="5" t="s">
        <v>119</v>
      </c>
      <c r="I55" s="5" t="s">
        <v>119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hidden="1" x14ac:dyDescent="0.3">
      <c r="B56" s="12">
        <v>51</v>
      </c>
      <c r="C56" s="4" t="s">
        <v>103</v>
      </c>
      <c r="D56" s="4" t="s">
        <v>110</v>
      </c>
      <c r="E56" s="4">
        <v>20</v>
      </c>
      <c r="F56" s="4" t="s">
        <v>120</v>
      </c>
      <c r="G56" s="4" t="s">
        <v>121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hidden="1" x14ac:dyDescent="0.3">
      <c r="B57" s="12">
        <v>52</v>
      </c>
      <c r="C57" s="4" t="s">
        <v>103</v>
      </c>
      <c r="D57" s="4" t="s">
        <v>110</v>
      </c>
      <c r="E57" s="4">
        <v>36</v>
      </c>
      <c r="F57" s="4" t="s">
        <v>122</v>
      </c>
      <c r="G57" s="4" t="s">
        <v>123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hidden="1" x14ac:dyDescent="0.3">
      <c r="B58" s="12">
        <v>53</v>
      </c>
      <c r="C58" s="4" t="s">
        <v>103</v>
      </c>
      <c r="D58" s="4" t="s">
        <v>110</v>
      </c>
      <c r="E58" s="4">
        <v>49</v>
      </c>
      <c r="F58" s="4" t="s">
        <v>124</v>
      </c>
      <c r="G58" s="4" t="s">
        <v>111</v>
      </c>
      <c r="H58" s="5" t="s">
        <v>171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hidden="1" x14ac:dyDescent="0.3">
      <c r="B59" s="12">
        <v>56</v>
      </c>
      <c r="C59" s="4" t="s">
        <v>103</v>
      </c>
      <c r="D59" s="4" t="s">
        <v>110</v>
      </c>
      <c r="E59" s="4">
        <v>57</v>
      </c>
      <c r="F59" s="4" t="s">
        <v>128</v>
      </c>
      <c r="G59" s="4" t="s">
        <v>125</v>
      </c>
      <c r="H59" s="5"/>
      <c r="I59" s="5" t="s">
        <v>126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hidden="1" x14ac:dyDescent="0.3">
      <c r="B60" s="12">
        <v>57</v>
      </c>
      <c r="C60" s="4" t="s">
        <v>103</v>
      </c>
      <c r="D60" s="4" t="s">
        <v>110</v>
      </c>
      <c r="E60" s="4">
        <v>60</v>
      </c>
      <c r="F60" s="4" t="s">
        <v>127</v>
      </c>
      <c r="G60" s="4" t="s">
        <v>125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hidden="1" x14ac:dyDescent="0.3">
      <c r="B61" s="12">
        <v>58</v>
      </c>
      <c r="C61" s="4" t="s">
        <v>103</v>
      </c>
      <c r="D61" s="4" t="s">
        <v>110</v>
      </c>
      <c r="E61" s="4">
        <v>60</v>
      </c>
      <c r="F61" s="4" t="s">
        <v>137</v>
      </c>
      <c r="G61" s="4" t="s">
        <v>125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hidden="1" x14ac:dyDescent="0.3">
      <c r="B62" s="12">
        <v>59</v>
      </c>
      <c r="C62" s="4" t="s">
        <v>70</v>
      </c>
      <c r="D62" s="4" t="s">
        <v>110</v>
      </c>
      <c r="E62" s="4">
        <v>39</v>
      </c>
      <c r="F62" s="4" t="s">
        <v>138</v>
      </c>
      <c r="G62" s="4" t="s">
        <v>139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hidden="1" x14ac:dyDescent="0.3">
      <c r="B63" s="12">
        <v>60</v>
      </c>
      <c r="C63" s="4" t="s">
        <v>103</v>
      </c>
      <c r="D63" s="4" t="s">
        <v>110</v>
      </c>
      <c r="E63" s="4">
        <v>63</v>
      </c>
      <c r="F63" s="4" t="s">
        <v>142</v>
      </c>
      <c r="G63" s="4" t="s">
        <v>143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hidden="1" x14ac:dyDescent="0.3">
      <c r="B64" s="12">
        <v>61</v>
      </c>
      <c r="C64" s="4" t="s">
        <v>103</v>
      </c>
      <c r="D64" s="4" t="s">
        <v>110</v>
      </c>
      <c r="E64" s="4">
        <v>83</v>
      </c>
      <c r="F64" s="4" t="s">
        <v>124</v>
      </c>
      <c r="G64" s="4" t="s">
        <v>144</v>
      </c>
      <c r="H64" s="5" t="s">
        <v>148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hidden="1" x14ac:dyDescent="0.3">
      <c r="B65" s="12">
        <v>62</v>
      </c>
      <c r="C65" s="4" t="s">
        <v>103</v>
      </c>
      <c r="D65" s="4" t="s">
        <v>110</v>
      </c>
      <c r="E65" s="4">
        <v>102</v>
      </c>
      <c r="F65" s="4" t="s">
        <v>146</v>
      </c>
      <c r="G65" s="4" t="s">
        <v>145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hidden="1" x14ac:dyDescent="0.3">
      <c r="B66" s="12">
        <v>63</v>
      </c>
      <c r="C66" s="4" t="s">
        <v>103</v>
      </c>
      <c r="D66" s="4" t="s">
        <v>110</v>
      </c>
      <c r="E66" s="4">
        <v>102</v>
      </c>
      <c r="F66" s="4" t="s">
        <v>147</v>
      </c>
      <c r="G66" s="4" t="s">
        <v>145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hidden="1" x14ac:dyDescent="0.3">
      <c r="B67" s="12">
        <v>64</v>
      </c>
      <c r="C67" s="4" t="s">
        <v>103</v>
      </c>
      <c r="D67" s="4" t="s">
        <v>110</v>
      </c>
      <c r="E67" s="4">
        <v>112</v>
      </c>
      <c r="F67" s="4" t="s">
        <v>46</v>
      </c>
      <c r="G67" s="4" t="s">
        <v>149</v>
      </c>
      <c r="H67" s="5" t="s">
        <v>150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103</v>
      </c>
      <c r="D68" s="4" t="s">
        <v>105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hidden="1" x14ac:dyDescent="0.3">
      <c r="B69" s="12">
        <v>66</v>
      </c>
      <c r="C69" s="4" t="s">
        <v>141</v>
      </c>
      <c r="D69" s="4" t="s">
        <v>105</v>
      </c>
      <c r="E69" s="4">
        <v>204</v>
      </c>
      <c r="F69" s="4" t="s">
        <v>89</v>
      </c>
      <c r="G69" s="4" t="s">
        <v>93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hidden="1" x14ac:dyDescent="0.3">
      <c r="B70" s="12">
        <v>67</v>
      </c>
      <c r="C70" s="4" t="s">
        <v>141</v>
      </c>
      <c r="D70" s="4" t="s">
        <v>110</v>
      </c>
      <c r="E70" s="4">
        <v>132</v>
      </c>
      <c r="F70" s="4" t="s">
        <v>124</v>
      </c>
      <c r="G70" s="4" t="s">
        <v>116</v>
      </c>
      <c r="H70" s="5" t="s">
        <v>165</v>
      </c>
      <c r="I70" s="5" t="s">
        <v>172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hidden="1" x14ac:dyDescent="0.3">
      <c r="B71" s="12">
        <v>68</v>
      </c>
      <c r="C71" s="4" t="s">
        <v>103</v>
      </c>
      <c r="D71" s="4" t="s">
        <v>110</v>
      </c>
      <c r="E71" s="4">
        <v>118</v>
      </c>
      <c r="F71" s="4" t="s">
        <v>169</v>
      </c>
      <c r="G71" s="4" t="s">
        <v>166</v>
      </c>
      <c r="H71" s="5" t="s">
        <v>168</v>
      </c>
      <c r="I71" s="5" t="s">
        <v>167</v>
      </c>
      <c r="J71" s="5"/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hidden="1" x14ac:dyDescent="0.3">
      <c r="B72" s="12">
        <v>69</v>
      </c>
      <c r="C72" s="4" t="s">
        <v>141</v>
      </c>
      <c r="D72" s="4" t="s">
        <v>110</v>
      </c>
      <c r="E72" s="4">
        <v>137</v>
      </c>
      <c r="F72" s="4" t="s">
        <v>124</v>
      </c>
      <c r="G72" s="4" t="s">
        <v>144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hidden="1" x14ac:dyDescent="0.3">
      <c r="B73" s="12">
        <v>70</v>
      </c>
      <c r="C73" s="4" t="s">
        <v>141</v>
      </c>
      <c r="D73" s="4" t="s">
        <v>110</v>
      </c>
      <c r="E73" s="4">
        <v>140</v>
      </c>
      <c r="F73" s="4" t="s">
        <v>124</v>
      </c>
      <c r="G73" s="4" t="s">
        <v>111</v>
      </c>
      <c r="H73" s="5" t="s">
        <v>170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hidden="1" x14ac:dyDescent="0.3">
      <c r="B74" s="12">
        <v>71</v>
      </c>
      <c r="C74" s="4" t="s">
        <v>141</v>
      </c>
      <c r="D74" s="4" t="s">
        <v>110</v>
      </c>
      <c r="E74" s="4">
        <v>143</v>
      </c>
      <c r="F74" s="4" t="s">
        <v>128</v>
      </c>
      <c r="G74" s="4" t="s">
        <v>125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hidden="1" x14ac:dyDescent="0.3">
      <c r="B75" s="12">
        <v>72</v>
      </c>
      <c r="C75" s="4" t="s">
        <v>141</v>
      </c>
      <c r="D75" s="4" t="s">
        <v>110</v>
      </c>
      <c r="E75" s="4">
        <v>149</v>
      </c>
      <c r="F75" s="4" t="s">
        <v>173</v>
      </c>
      <c r="G75" s="4" t="s">
        <v>174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hidden="1" x14ac:dyDescent="0.3">
      <c r="B76" s="12">
        <v>73</v>
      </c>
      <c r="C76" s="4" t="s">
        <v>141</v>
      </c>
      <c r="D76" s="4" t="s">
        <v>110</v>
      </c>
      <c r="E76" s="4">
        <v>152</v>
      </c>
      <c r="F76" s="4" t="s">
        <v>124</v>
      </c>
      <c r="G76" s="4" t="s">
        <v>174</v>
      </c>
      <c r="H76" s="5" t="s">
        <v>175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hidden="1" x14ac:dyDescent="0.3">
      <c r="B77" s="12">
        <v>74</v>
      </c>
      <c r="C77" s="4" t="s">
        <v>141</v>
      </c>
      <c r="D77" s="4" t="s">
        <v>105</v>
      </c>
      <c r="E77" s="4">
        <v>205</v>
      </c>
      <c r="F77" s="4" t="s">
        <v>79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hidden="1" x14ac:dyDescent="0.3">
      <c r="B78" s="12">
        <v>75</v>
      </c>
      <c r="C78" s="4" t="s">
        <v>141</v>
      </c>
      <c r="D78" s="4" t="s">
        <v>105</v>
      </c>
      <c r="E78" s="4">
        <v>212</v>
      </c>
      <c r="F78" s="4" t="s">
        <v>180</v>
      </c>
      <c r="G78" s="4" t="s">
        <v>181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hidden="1" x14ac:dyDescent="0.3">
      <c r="B79" s="12">
        <v>76</v>
      </c>
      <c r="C79" s="4" t="s">
        <v>141</v>
      </c>
      <c r="D79" s="4" t="s">
        <v>110</v>
      </c>
      <c r="E79" s="4">
        <v>173</v>
      </c>
      <c r="F79" s="4" t="s">
        <v>115</v>
      </c>
      <c r="G79" s="4" t="s">
        <v>182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hidden="1" x14ac:dyDescent="0.3">
      <c r="B80" s="12">
        <v>77</v>
      </c>
      <c r="C80" s="4" t="s">
        <v>141</v>
      </c>
      <c r="D80" s="4" t="s">
        <v>105</v>
      </c>
      <c r="E80" s="4">
        <v>234</v>
      </c>
      <c r="F80" s="4" t="s">
        <v>101</v>
      </c>
      <c r="G80" s="4" t="s">
        <v>187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hidden="1" x14ac:dyDescent="0.3">
      <c r="B81" s="12">
        <v>78</v>
      </c>
      <c r="C81" s="4" t="s">
        <v>141</v>
      </c>
      <c r="D81" s="4" t="s">
        <v>105</v>
      </c>
      <c r="E81" s="4">
        <v>241</v>
      </c>
      <c r="F81" s="4" t="s">
        <v>115</v>
      </c>
      <c r="G81" s="4" t="s">
        <v>188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hidden="1" x14ac:dyDescent="0.3">
      <c r="B82" s="12">
        <v>79</v>
      </c>
      <c r="C82" s="4" t="s">
        <v>189</v>
      </c>
      <c r="D82" s="4" t="s">
        <v>105</v>
      </c>
      <c r="E82" s="4">
        <v>242</v>
      </c>
      <c r="F82" s="4" t="s">
        <v>190</v>
      </c>
      <c r="G82" s="4" t="s">
        <v>191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hidden="1" x14ac:dyDescent="0.3">
      <c r="B83" s="12">
        <v>80</v>
      </c>
      <c r="C83" s="4" t="s">
        <v>189</v>
      </c>
      <c r="D83" s="4" t="s">
        <v>105</v>
      </c>
      <c r="E83" s="4">
        <v>244</v>
      </c>
      <c r="F83" s="4" t="s">
        <v>193</v>
      </c>
      <c r="G83" s="4" t="s">
        <v>192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hidden="1" x14ac:dyDescent="0.3">
      <c r="B84" s="12">
        <v>81</v>
      </c>
      <c r="C84" s="4" t="s">
        <v>141</v>
      </c>
      <c r="D84" s="4" t="s">
        <v>110</v>
      </c>
      <c r="E84" s="4">
        <v>178</v>
      </c>
      <c r="F84" s="4" t="s">
        <v>194</v>
      </c>
      <c r="G84" s="4" t="s">
        <v>195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hidden="1" x14ac:dyDescent="0.3">
      <c r="B85" s="12">
        <v>82</v>
      </c>
      <c r="C85" s="4" t="s">
        <v>141</v>
      </c>
      <c r="D85" s="4" t="s">
        <v>110</v>
      </c>
      <c r="E85" s="4">
        <v>181</v>
      </c>
      <c r="F85" s="4" t="s">
        <v>57</v>
      </c>
      <c r="G85" s="4" t="s">
        <v>196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hidden="1" x14ac:dyDescent="0.3">
      <c r="B86" s="12">
        <v>83</v>
      </c>
      <c r="C86" s="4" t="s">
        <v>189</v>
      </c>
      <c r="D86" s="4" t="s">
        <v>110</v>
      </c>
      <c r="E86" s="4">
        <v>184</v>
      </c>
      <c r="F86" s="4" t="s">
        <v>202</v>
      </c>
      <c r="G86" s="4" t="s">
        <v>182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hidden="1" x14ac:dyDescent="0.3">
      <c r="B87" s="12">
        <v>84</v>
      </c>
      <c r="C87" s="4" t="s">
        <v>189</v>
      </c>
      <c r="D87" s="4" t="s">
        <v>105</v>
      </c>
      <c r="E87" s="4">
        <v>257</v>
      </c>
      <c r="F87" s="4" t="s">
        <v>205</v>
      </c>
      <c r="G87" s="4" t="s">
        <v>206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hidden="1" x14ac:dyDescent="0.3">
      <c r="B88" s="12">
        <v>85</v>
      </c>
      <c r="C88" s="4" t="s">
        <v>189</v>
      </c>
      <c r="D88" s="4" t="s">
        <v>110</v>
      </c>
      <c r="E88" s="4">
        <v>186</v>
      </c>
      <c r="F88" s="4" t="s">
        <v>207</v>
      </c>
      <c r="G88" s="4" t="s">
        <v>208</v>
      </c>
      <c r="H88" s="5" t="s">
        <v>210</v>
      </c>
      <c r="I88" s="5" t="s">
        <v>209</v>
      </c>
      <c r="J88" s="5"/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hidden="1" x14ac:dyDescent="0.3">
      <c r="B89" s="12">
        <v>86</v>
      </c>
      <c r="C89" s="4" t="s">
        <v>189</v>
      </c>
      <c r="D89" s="4" t="s">
        <v>105</v>
      </c>
      <c r="E89" s="4">
        <v>261</v>
      </c>
      <c r="F89" s="4" t="s">
        <v>115</v>
      </c>
      <c r="G89" s="4" t="s">
        <v>214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hidden="1" x14ac:dyDescent="0.3">
      <c r="B90" s="12">
        <v>87</v>
      </c>
      <c r="C90" s="4" t="s">
        <v>189</v>
      </c>
      <c r="D90" s="4" t="s">
        <v>105</v>
      </c>
      <c r="E90" s="4">
        <v>279</v>
      </c>
      <c r="F90" s="4" t="s">
        <v>215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hidden="1" x14ac:dyDescent="0.3">
      <c r="B91" s="12">
        <v>88</v>
      </c>
      <c r="C91" s="4" t="s">
        <v>189</v>
      </c>
      <c r="D91" s="4" t="s">
        <v>110</v>
      </c>
      <c r="E91" s="4">
        <v>214</v>
      </c>
      <c r="F91" s="4" t="s">
        <v>51</v>
      </c>
      <c r="G91" s="4" t="s">
        <v>216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hidden="1" x14ac:dyDescent="0.3">
      <c r="B92" s="12">
        <v>89</v>
      </c>
      <c r="C92" s="4" t="s">
        <v>189</v>
      </c>
      <c r="D92" s="4" t="s">
        <v>225</v>
      </c>
      <c r="E92" s="4">
        <v>8</v>
      </c>
      <c r="F92" s="4" t="s">
        <v>44</v>
      </c>
      <c r="G92" s="4" t="s">
        <v>226</v>
      </c>
      <c r="H92" s="5" t="s">
        <v>227</v>
      </c>
      <c r="I92" s="5" t="s">
        <v>227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hidden="1" x14ac:dyDescent="0.3">
      <c r="B93" s="12">
        <v>90</v>
      </c>
      <c r="C93" s="4" t="s">
        <v>189</v>
      </c>
      <c r="D93" s="4" t="s">
        <v>110</v>
      </c>
      <c r="E93" s="4">
        <v>218</v>
      </c>
      <c r="F93" s="4" t="s">
        <v>51</v>
      </c>
      <c r="G93" s="4" t="s">
        <v>216</v>
      </c>
      <c r="H93" s="5" t="s">
        <v>228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hidden="1" x14ac:dyDescent="0.3">
      <c r="B94" s="12">
        <v>91</v>
      </c>
      <c r="C94" s="4" t="s">
        <v>189</v>
      </c>
      <c r="D94" s="4" t="s">
        <v>225</v>
      </c>
      <c r="E94" s="4">
        <v>17</v>
      </c>
      <c r="F94" s="4" t="s">
        <v>230</v>
      </c>
      <c r="G94" s="4" t="s">
        <v>231</v>
      </c>
      <c r="H94" s="5" t="s">
        <v>228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hidden="1" x14ac:dyDescent="0.3">
      <c r="B95" s="12">
        <v>92</v>
      </c>
      <c r="C95" s="4" t="s">
        <v>233</v>
      </c>
      <c r="D95" s="4" t="s">
        <v>225</v>
      </c>
      <c r="E95" s="4">
        <v>37</v>
      </c>
      <c r="F95" s="4" t="s">
        <v>44</v>
      </c>
      <c r="G95" s="4" t="s">
        <v>234</v>
      </c>
      <c r="H95" s="39" t="s">
        <v>235</v>
      </c>
      <c r="I95" s="39" t="s">
        <v>235</v>
      </c>
      <c r="J95" s="5"/>
      <c r="K95" s="38">
        <v>101.48</v>
      </c>
      <c r="L95" s="12">
        <v>20116.45</v>
      </c>
      <c r="M95" s="10">
        <v>489.86</v>
      </c>
      <c r="N95" s="10">
        <v>41.07</v>
      </c>
      <c r="O95" s="11">
        <v>9477.01</v>
      </c>
      <c r="P95" s="12">
        <v>2972.54</v>
      </c>
      <c r="Q95" s="10">
        <v>35.5</v>
      </c>
      <c r="R95" s="10">
        <v>83.74</v>
      </c>
      <c r="S9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hidden="1" x14ac:dyDescent="0.3">
      <c r="B96" s="36">
        <v>93</v>
      </c>
      <c r="C96" s="4" t="s">
        <v>233</v>
      </c>
      <c r="D96" s="32" t="s">
        <v>225</v>
      </c>
      <c r="E96" s="32">
        <v>43</v>
      </c>
      <c r="F96" s="32" t="s">
        <v>236</v>
      </c>
      <c r="G96" s="32" t="s">
        <v>237</v>
      </c>
      <c r="H96" s="33"/>
      <c r="I96" s="33"/>
      <c r="J96" s="33" t="s">
        <v>40</v>
      </c>
      <c r="K96" s="37">
        <v>132.33000000000001</v>
      </c>
      <c r="L96" s="34">
        <v>13265</v>
      </c>
      <c r="M96" s="37">
        <v>569.71</v>
      </c>
      <c r="N96" s="37">
        <v>23.28</v>
      </c>
      <c r="O96" s="35">
        <v>2320.02</v>
      </c>
      <c r="P96" s="34">
        <v>4838</v>
      </c>
      <c r="Q96" s="37">
        <v>89.08</v>
      </c>
      <c r="R96" s="37">
        <v>54.31</v>
      </c>
      <c r="S9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(Cezanne)|mmaenpaa||v0.7.3|2320,02|4838|89,08|54,31</v>
      </c>
      <c r="V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(Cezanne)[/TD][TD]mmaenpaa[/TD][TD][/TD][TD]v0.7.3[/TD][TD]2320,02[/TD][TD]4838[/TD][TD]89,08[/TD][TD]54,31[/TD][/TR]</v>
      </c>
    </row>
    <row r="97" spans="2:23" x14ac:dyDescent="0.3">
      <c r="B97" s="36">
        <v>94</v>
      </c>
      <c r="C97" s="4" t="s">
        <v>233</v>
      </c>
      <c r="D97" s="32" t="s">
        <v>225</v>
      </c>
      <c r="E97" s="32">
        <v>44</v>
      </c>
      <c r="F97" s="32" t="s">
        <v>238</v>
      </c>
      <c r="G97" s="32" t="s">
        <v>239</v>
      </c>
      <c r="H97" s="33" t="s">
        <v>240</v>
      </c>
      <c r="I97" s="33" t="s">
        <v>241</v>
      </c>
      <c r="J97" s="33"/>
      <c r="K97" s="37">
        <v>860.7</v>
      </c>
      <c r="L97" s="34">
        <v>2101</v>
      </c>
      <c r="M97" s="37">
        <v>553</v>
      </c>
      <c r="N97" s="37">
        <v>3.8</v>
      </c>
      <c r="O97" s="35">
        <f>1000000000/(1670*111.3)</f>
        <v>5380.0754286575102</v>
      </c>
      <c r="P97" s="34">
        <f>GeneralTable[[#This Row],[Dur. MT]]*GeneralTable[[#This Row],[Avg. Pwr. MT]]</f>
        <v>1669.5</v>
      </c>
      <c r="Q97" s="37">
        <v>111.3</v>
      </c>
      <c r="R97" s="37">
        <v>15</v>
      </c>
      <c r="S9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hidden="1" x14ac:dyDescent="0.3">
      <c r="B98" s="36">
        <v>95</v>
      </c>
      <c r="C98" s="32" t="s">
        <v>189</v>
      </c>
      <c r="D98" s="32" t="s">
        <v>105</v>
      </c>
      <c r="E98" s="32">
        <v>283</v>
      </c>
      <c r="F98" s="32" t="s">
        <v>244</v>
      </c>
      <c r="G98" s="32" t="s">
        <v>245</v>
      </c>
      <c r="H98" s="33"/>
      <c r="I98" s="33"/>
      <c r="J98" s="33"/>
      <c r="K98" s="37">
        <v>127.66</v>
      </c>
      <c r="L98" s="34">
        <v>14109</v>
      </c>
      <c r="M98" s="37">
        <v>555.16999999999996</v>
      </c>
      <c r="N98" s="37">
        <v>25.41</v>
      </c>
      <c r="O98" s="35">
        <v>2779.74</v>
      </c>
      <c r="P98" s="34">
        <f>43207.19/9</f>
        <v>4800.7988888888895</v>
      </c>
      <c r="Q98" s="37">
        <f>674.41/9</f>
        <v>74.934444444444438</v>
      </c>
      <c r="R98" s="37">
        <v>64.069999999999993</v>
      </c>
      <c r="S9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hidden="1" x14ac:dyDescent="0.3">
      <c r="B99" s="36">
        <v>96</v>
      </c>
      <c r="C99" s="4" t="s">
        <v>233</v>
      </c>
      <c r="D99" s="32" t="s">
        <v>225</v>
      </c>
      <c r="E99" s="32">
        <v>55</v>
      </c>
      <c r="F99" s="32" t="s">
        <v>236</v>
      </c>
      <c r="G99" s="32" t="s">
        <v>237</v>
      </c>
      <c r="H99" s="33"/>
      <c r="I99" s="33"/>
      <c r="J99" s="33"/>
      <c r="K99" s="37">
        <v>177.67</v>
      </c>
      <c r="L99" s="34">
        <v>9989</v>
      </c>
      <c r="M99" s="37">
        <v>563.46</v>
      </c>
      <c r="N99" s="37">
        <v>17.73</v>
      </c>
      <c r="O99" s="35">
        <v>225.96</v>
      </c>
      <c r="P99" s="34">
        <v>5441</v>
      </c>
      <c r="Q99" s="37">
        <v>82.56</v>
      </c>
      <c r="R99" s="37">
        <v>65.91</v>
      </c>
      <c r="S9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(Cezanne)|mmaenpaa||v0.7.3|225,96|5441|82,56|65,91</v>
      </c>
      <c r="V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(Cezanne)[/TD][TD]mmaenpaa[/TD][TD][/TD][TD]v0.7.3[/TD][TD]225,96[/TD][TD]5441[/TD][TD]82,56[/TD][TD]65,91[/TD][/TR]</v>
      </c>
    </row>
    <row r="100" spans="2:23" x14ac:dyDescent="0.3">
      <c r="B100" s="36">
        <v>97</v>
      </c>
      <c r="C100" s="4" t="s">
        <v>233</v>
      </c>
      <c r="D100" s="32" t="s">
        <v>225</v>
      </c>
      <c r="E100" s="32">
        <v>63</v>
      </c>
      <c r="F100" s="32" t="s">
        <v>246</v>
      </c>
      <c r="G100" s="32" t="s">
        <v>239</v>
      </c>
      <c r="H100" s="33" t="s">
        <v>247</v>
      </c>
      <c r="I100" s="33" t="s">
        <v>241</v>
      </c>
      <c r="J100" s="33"/>
      <c r="K100" s="37">
        <f>1000000000/(GeneralTable[[#This Row],[Cons. ST]]*GeneralTable[[#This Row],[Dur. ST]])</f>
        <v>297.27408581529943</v>
      </c>
      <c r="L100" s="34">
        <f>GeneralTable[[#This Row],[Avg. Pwr. ST]]*GeneralTable[[#This Row],[Dur. ST]]</f>
        <v>6083</v>
      </c>
      <c r="M100" s="37">
        <v>553</v>
      </c>
      <c r="N100" s="37">
        <v>11</v>
      </c>
      <c r="O100" s="35">
        <f>1000000000/(GeneralTable[[#This Row],[Cons. MT]]*GeneralTable[[#This Row],[Dur. MT]])</f>
        <v>5753.1937416758474</v>
      </c>
      <c r="P100" s="34">
        <f>GeneralTable[[#This Row],[Dur. MT]]*GeneralTable[[#This Row],[Avg. Pwr. MT]]</f>
        <v>2431</v>
      </c>
      <c r="Q100" s="37">
        <v>71.5</v>
      </c>
      <c r="R100" s="37">
        <v>34</v>
      </c>
      <c r="S10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6"/>
  <sheetViews>
    <sheetView workbookViewId="0">
      <selection activeCell="D4" sqref="D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129</v>
      </c>
      <c r="C4" s="3">
        <v>16.690000000000001</v>
      </c>
    </row>
    <row r="5" spans="2:3" ht="27" customHeight="1" x14ac:dyDescent="0.3">
      <c r="B5" s="8" t="s">
        <v>75</v>
      </c>
      <c r="C5" s="3">
        <v>17.45</v>
      </c>
    </row>
    <row r="6" spans="2:3" ht="27" customHeight="1" x14ac:dyDescent="0.3">
      <c r="B6" s="8" t="s">
        <v>130</v>
      </c>
      <c r="C6" s="3">
        <v>26.38</v>
      </c>
    </row>
    <row r="7" spans="2:3" ht="27" customHeight="1" x14ac:dyDescent="0.3">
      <c r="B7" s="8" t="s">
        <v>217</v>
      </c>
      <c r="C7" s="3">
        <v>26.63</v>
      </c>
    </row>
    <row r="8" spans="2:3" ht="27" customHeight="1" x14ac:dyDescent="0.3">
      <c r="B8" s="8" t="s">
        <v>151</v>
      </c>
      <c r="C8" s="3">
        <v>28.37</v>
      </c>
    </row>
    <row r="9" spans="2:3" ht="27" customHeight="1" x14ac:dyDescent="0.3">
      <c r="B9" s="8" t="s">
        <v>63</v>
      </c>
      <c r="C9" s="3">
        <v>31.1</v>
      </c>
    </row>
    <row r="10" spans="2:3" ht="27" customHeight="1" x14ac:dyDescent="0.3">
      <c r="B10" s="8" t="s">
        <v>152</v>
      </c>
      <c r="C10" s="3">
        <v>35.72</v>
      </c>
    </row>
    <row r="11" spans="2:3" ht="27" customHeight="1" x14ac:dyDescent="0.3">
      <c r="B11" s="8" t="s">
        <v>153</v>
      </c>
      <c r="C11" s="3">
        <v>37.380000000000003</v>
      </c>
    </row>
    <row r="12" spans="2:3" ht="27" customHeight="1" x14ac:dyDescent="0.3">
      <c r="B12" s="8" t="s">
        <v>154</v>
      </c>
      <c r="C12" s="3">
        <v>40.92</v>
      </c>
    </row>
    <row r="13" spans="2:3" ht="27" customHeight="1" x14ac:dyDescent="0.3">
      <c r="B13" s="8" t="s">
        <v>232</v>
      </c>
      <c r="C13" s="3">
        <v>40.93</v>
      </c>
    </row>
    <row r="14" spans="2:3" ht="27" customHeight="1" x14ac:dyDescent="0.3">
      <c r="B14" s="8" t="s">
        <v>140</v>
      </c>
      <c r="C14" s="3">
        <v>41.74</v>
      </c>
    </row>
    <row r="15" spans="2:3" ht="27" customHeight="1" x14ac:dyDescent="0.3">
      <c r="B15" s="8" t="s">
        <v>64</v>
      </c>
      <c r="C15" s="3">
        <v>45.76</v>
      </c>
    </row>
    <row r="16" spans="2:3" ht="27" customHeight="1" x14ac:dyDescent="0.3">
      <c r="B16" s="8" t="s">
        <v>176</v>
      </c>
      <c r="C16" s="3">
        <v>50.22</v>
      </c>
    </row>
    <row r="17" spans="2:3" ht="27" customHeight="1" x14ac:dyDescent="0.3">
      <c r="B17" s="8" t="s">
        <v>131</v>
      </c>
      <c r="C17" s="3">
        <v>54.74</v>
      </c>
    </row>
    <row r="18" spans="2:3" ht="27" customHeight="1" x14ac:dyDescent="0.3">
      <c r="B18" s="8" t="s">
        <v>132</v>
      </c>
      <c r="C18" s="3">
        <v>55.06</v>
      </c>
    </row>
    <row r="19" spans="2:3" ht="27" customHeight="1" x14ac:dyDescent="0.3">
      <c r="B19" s="8" t="s">
        <v>133</v>
      </c>
      <c r="C19" s="3">
        <v>58.25</v>
      </c>
    </row>
    <row r="20" spans="2:3" ht="27" customHeight="1" x14ac:dyDescent="0.3">
      <c r="B20" s="8" t="s">
        <v>155</v>
      </c>
      <c r="C20" s="3">
        <v>58.95</v>
      </c>
    </row>
    <row r="21" spans="2:3" ht="27" customHeight="1" x14ac:dyDescent="0.3">
      <c r="B21" s="8" t="s">
        <v>134</v>
      </c>
      <c r="C21" s="3">
        <v>61.55</v>
      </c>
    </row>
    <row r="22" spans="2:3" ht="27" customHeight="1" x14ac:dyDescent="0.3">
      <c r="B22" s="8" t="s">
        <v>197</v>
      </c>
      <c r="C22" s="3">
        <v>65.849999999999994</v>
      </c>
    </row>
    <row r="23" spans="2:3" ht="27" customHeight="1" x14ac:dyDescent="0.3">
      <c r="B23" s="8" t="s">
        <v>229</v>
      </c>
      <c r="C23" s="3">
        <v>71.430000000000007</v>
      </c>
    </row>
    <row r="24" spans="2:3" ht="27" customHeight="1" x14ac:dyDescent="0.3">
      <c r="B24" s="8" t="s">
        <v>135</v>
      </c>
      <c r="C24" s="3">
        <v>74.44</v>
      </c>
    </row>
    <row r="25" spans="2:3" ht="27" customHeight="1" x14ac:dyDescent="0.3">
      <c r="B25" s="8" t="s">
        <v>177</v>
      </c>
      <c r="C25" s="3">
        <v>77.22</v>
      </c>
    </row>
    <row r="26" spans="2:3" ht="27" customHeight="1" x14ac:dyDescent="0.3">
      <c r="B26" s="8" t="s">
        <v>178</v>
      </c>
      <c r="C26" s="3">
        <v>78.09</v>
      </c>
    </row>
    <row r="27" spans="2:3" ht="27" customHeight="1" x14ac:dyDescent="0.3">
      <c r="B27" s="8" t="s">
        <v>203</v>
      </c>
      <c r="C27" s="3">
        <v>83.47</v>
      </c>
    </row>
    <row r="28" spans="2:3" ht="27" customHeight="1" x14ac:dyDescent="0.3">
      <c r="B28" s="8" t="s">
        <v>136</v>
      </c>
      <c r="C28" s="3">
        <v>83.49</v>
      </c>
    </row>
    <row r="29" spans="2:3" ht="27" customHeight="1" x14ac:dyDescent="0.3">
      <c r="B29" s="8" t="s">
        <v>211</v>
      </c>
      <c r="C29" s="3">
        <v>83.97</v>
      </c>
    </row>
    <row r="30" spans="2:3" ht="27" customHeight="1" x14ac:dyDescent="0.3">
      <c r="B30" s="8" t="s">
        <v>65</v>
      </c>
      <c r="C30" s="3">
        <v>88.24</v>
      </c>
    </row>
    <row r="31" spans="2:3" ht="27" customHeight="1" x14ac:dyDescent="0.3">
      <c r="B31" s="8" t="s">
        <v>183</v>
      </c>
      <c r="C31" s="3">
        <v>94.92</v>
      </c>
    </row>
    <row r="32" spans="2:3" ht="27" customHeight="1" x14ac:dyDescent="0.3">
      <c r="B32" s="8" t="s">
        <v>198</v>
      </c>
      <c r="C32" s="3">
        <v>95.02</v>
      </c>
    </row>
    <row r="33" spans="2:3" ht="27" customHeight="1" x14ac:dyDescent="0.3">
      <c r="B33" s="8" t="s">
        <v>156</v>
      </c>
      <c r="C33" s="3">
        <v>101.29</v>
      </c>
    </row>
    <row r="34" spans="2:3" ht="27" customHeight="1" x14ac:dyDescent="0.3">
      <c r="B34" s="8" t="s">
        <v>242</v>
      </c>
      <c r="C34" s="3">
        <v>101.48</v>
      </c>
    </row>
    <row r="35" spans="2:3" ht="27" customHeight="1" x14ac:dyDescent="0.3">
      <c r="B35" s="8" t="s">
        <v>212</v>
      </c>
      <c r="C35" s="3">
        <v>106.64</v>
      </c>
    </row>
    <row r="36" spans="2:3" ht="27" customHeight="1" x14ac:dyDescent="0.3">
      <c r="B36" s="8" t="s">
        <v>157</v>
      </c>
      <c r="C36" s="3">
        <v>107.39</v>
      </c>
    </row>
    <row r="37" spans="2:3" ht="27" customHeight="1" x14ac:dyDescent="0.3">
      <c r="B37" s="8" t="s">
        <v>204</v>
      </c>
      <c r="C37" s="3">
        <v>111.07</v>
      </c>
    </row>
    <row r="38" spans="2:3" ht="27" customHeight="1" x14ac:dyDescent="0.3">
      <c r="B38" s="8" t="s">
        <v>158</v>
      </c>
      <c r="C38" s="3">
        <v>112.03</v>
      </c>
    </row>
    <row r="39" spans="2:3" ht="27" customHeight="1" x14ac:dyDescent="0.3">
      <c r="B39" s="8" t="s">
        <v>184</v>
      </c>
      <c r="C39" s="3">
        <v>126.49</v>
      </c>
    </row>
    <row r="40" spans="2:3" ht="27" customHeight="1" x14ac:dyDescent="0.3">
      <c r="B40" s="8" t="s">
        <v>248</v>
      </c>
      <c r="C40" s="3">
        <v>127.66</v>
      </c>
    </row>
    <row r="41" spans="2:3" ht="27" customHeight="1" x14ac:dyDescent="0.3">
      <c r="B41" s="8" t="s">
        <v>66</v>
      </c>
      <c r="C41" s="3">
        <v>127.76</v>
      </c>
    </row>
    <row r="42" spans="2:3" ht="27" customHeight="1" x14ac:dyDescent="0.3">
      <c r="B42" s="8" t="s">
        <v>67</v>
      </c>
      <c r="C42" s="3">
        <v>137.88</v>
      </c>
    </row>
    <row r="43" spans="2:3" ht="27" customHeight="1" x14ac:dyDescent="0.3">
      <c r="B43" s="8" t="s">
        <v>159</v>
      </c>
      <c r="C43" s="3">
        <v>143.16999999999999</v>
      </c>
    </row>
    <row r="44" spans="2:3" ht="27" customHeight="1" x14ac:dyDescent="0.3">
      <c r="B44" s="8" t="s">
        <v>68</v>
      </c>
      <c r="C44" s="3">
        <v>146.74</v>
      </c>
    </row>
    <row r="45" spans="2:3" ht="27" customHeight="1" x14ac:dyDescent="0.3">
      <c r="B45" s="8" t="s">
        <v>179</v>
      </c>
      <c r="C45" s="3">
        <v>147.47999999999999</v>
      </c>
    </row>
    <row r="46" spans="2:3" ht="27" customHeight="1" x14ac:dyDescent="0.3">
      <c r="B46" s="8" t="s">
        <v>69</v>
      </c>
      <c r="C46" s="3">
        <v>153.88</v>
      </c>
    </row>
    <row r="47" spans="2:3" ht="27" customHeight="1" x14ac:dyDescent="0.3">
      <c r="B47" s="8" t="s">
        <v>199</v>
      </c>
      <c r="C47" s="3">
        <v>155.84</v>
      </c>
    </row>
    <row r="48" spans="2:3" ht="27" customHeight="1" x14ac:dyDescent="0.3">
      <c r="B48" s="8" t="s">
        <v>160</v>
      </c>
      <c r="C48" s="3">
        <v>158.59</v>
      </c>
    </row>
    <row r="49" spans="2:3" ht="27" customHeight="1" x14ac:dyDescent="0.3">
      <c r="B49" s="8" t="s">
        <v>249</v>
      </c>
      <c r="C49" s="3">
        <v>177.67</v>
      </c>
    </row>
    <row r="50" spans="2:3" ht="27" customHeight="1" x14ac:dyDescent="0.3">
      <c r="B50" s="8" t="s">
        <v>200</v>
      </c>
      <c r="C50" s="3">
        <v>188.44</v>
      </c>
    </row>
    <row r="51" spans="2:3" ht="27" customHeight="1" x14ac:dyDescent="0.3">
      <c r="B51" s="8" t="s">
        <v>185</v>
      </c>
      <c r="C51" s="3">
        <v>190</v>
      </c>
    </row>
    <row r="52" spans="2:3" ht="27" customHeight="1" x14ac:dyDescent="0.3">
      <c r="B52" s="8" t="s">
        <v>201</v>
      </c>
      <c r="C52" s="3">
        <v>210.66</v>
      </c>
    </row>
    <row r="53" spans="2:3" ht="27" customHeight="1" x14ac:dyDescent="0.3">
      <c r="B53" s="8" t="s">
        <v>88</v>
      </c>
      <c r="C53" s="3">
        <v>216.08</v>
      </c>
    </row>
    <row r="54" spans="2:3" ht="27" customHeight="1" x14ac:dyDescent="0.3">
      <c r="B54" s="8" t="s">
        <v>250</v>
      </c>
      <c r="C54" s="3">
        <v>297.27408581529943</v>
      </c>
    </row>
    <row r="55" spans="2:3" ht="27" customHeight="1" x14ac:dyDescent="0.3">
      <c r="B55" s="8" t="s">
        <v>243</v>
      </c>
      <c r="C55" s="3">
        <v>860.7</v>
      </c>
    </row>
    <row r="56" spans="2:3" ht="27" customHeight="1" x14ac:dyDescent="0.3">
      <c r="B56" s="8" t="s">
        <v>9</v>
      </c>
      <c r="C56" s="3">
        <v>5830.1940858152993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6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75</v>
      </c>
      <c r="C4" s="1">
        <v>55373</v>
      </c>
    </row>
    <row r="5" spans="2:3" ht="27" customHeight="1" x14ac:dyDescent="0.3">
      <c r="B5" s="8" t="s">
        <v>217</v>
      </c>
      <c r="C5" s="1">
        <v>48597</v>
      </c>
    </row>
    <row r="6" spans="2:3" ht="27" customHeight="1" x14ac:dyDescent="0.3">
      <c r="B6" s="8" t="s">
        <v>130</v>
      </c>
      <c r="C6" s="1">
        <v>38525</v>
      </c>
    </row>
    <row r="7" spans="2:3" ht="27" customHeight="1" x14ac:dyDescent="0.3">
      <c r="B7" s="8" t="s">
        <v>63</v>
      </c>
      <c r="C7" s="1">
        <v>32204</v>
      </c>
    </row>
    <row r="8" spans="2:3" ht="27" customHeight="1" x14ac:dyDescent="0.3">
      <c r="B8" s="8" t="s">
        <v>64</v>
      </c>
      <c r="C8" s="1">
        <v>32112</v>
      </c>
    </row>
    <row r="9" spans="2:3" ht="27" customHeight="1" x14ac:dyDescent="0.3">
      <c r="B9" s="8" t="s">
        <v>140</v>
      </c>
      <c r="C9" s="1">
        <v>30535</v>
      </c>
    </row>
    <row r="10" spans="2:3" ht="27" customHeight="1" x14ac:dyDescent="0.3">
      <c r="B10" s="8" t="s">
        <v>151</v>
      </c>
      <c r="C10" s="1">
        <v>30292</v>
      </c>
    </row>
    <row r="11" spans="2:3" ht="27" customHeight="1" x14ac:dyDescent="0.3">
      <c r="B11" s="8" t="s">
        <v>232</v>
      </c>
      <c r="C11" s="1">
        <v>28989</v>
      </c>
    </row>
    <row r="12" spans="2:3" ht="27" customHeight="1" x14ac:dyDescent="0.3">
      <c r="B12" s="8" t="s">
        <v>133</v>
      </c>
      <c r="C12" s="1">
        <v>27864</v>
      </c>
    </row>
    <row r="13" spans="2:3" ht="27" customHeight="1" x14ac:dyDescent="0.3">
      <c r="B13" s="8" t="s">
        <v>152</v>
      </c>
      <c r="C13" s="1">
        <v>27072.99</v>
      </c>
    </row>
    <row r="14" spans="2:3" ht="27" customHeight="1" x14ac:dyDescent="0.3">
      <c r="B14" s="8" t="s">
        <v>135</v>
      </c>
      <c r="C14" s="1">
        <v>26935</v>
      </c>
    </row>
    <row r="15" spans="2:3" ht="27" customHeight="1" x14ac:dyDescent="0.3">
      <c r="B15" s="8" t="s">
        <v>229</v>
      </c>
      <c r="C15" s="1">
        <v>26897</v>
      </c>
    </row>
    <row r="16" spans="2:3" ht="27" customHeight="1" x14ac:dyDescent="0.3">
      <c r="B16" s="8" t="s">
        <v>176</v>
      </c>
      <c r="C16" s="1">
        <v>25952</v>
      </c>
    </row>
    <row r="17" spans="2:3" ht="27" customHeight="1" x14ac:dyDescent="0.3">
      <c r="B17" s="8" t="s">
        <v>134</v>
      </c>
      <c r="C17" s="1">
        <v>25887</v>
      </c>
    </row>
    <row r="18" spans="2:3" ht="27" customHeight="1" x14ac:dyDescent="0.3">
      <c r="B18" s="8" t="s">
        <v>177</v>
      </c>
      <c r="C18" s="1">
        <v>24558</v>
      </c>
    </row>
    <row r="19" spans="2:3" ht="27" customHeight="1" x14ac:dyDescent="0.3">
      <c r="B19" s="8" t="s">
        <v>154</v>
      </c>
      <c r="C19" s="1">
        <v>24128.5</v>
      </c>
    </row>
    <row r="20" spans="2:3" ht="27" customHeight="1" x14ac:dyDescent="0.3">
      <c r="B20" s="8" t="s">
        <v>211</v>
      </c>
      <c r="C20" s="1">
        <v>23458.63</v>
      </c>
    </row>
    <row r="21" spans="2:3" ht="27" customHeight="1" x14ac:dyDescent="0.3">
      <c r="B21" s="8" t="s">
        <v>203</v>
      </c>
      <c r="C21" s="1">
        <v>20987</v>
      </c>
    </row>
    <row r="22" spans="2:3" ht="27" customHeight="1" x14ac:dyDescent="0.3">
      <c r="B22" s="8" t="s">
        <v>131</v>
      </c>
      <c r="C22" s="1">
        <v>20650</v>
      </c>
    </row>
    <row r="23" spans="2:3" ht="27" customHeight="1" x14ac:dyDescent="0.3">
      <c r="B23" s="8" t="s">
        <v>242</v>
      </c>
      <c r="C23" s="1">
        <v>20116.45</v>
      </c>
    </row>
    <row r="24" spans="2:3" ht="27" customHeight="1" x14ac:dyDescent="0.3">
      <c r="B24" s="8" t="s">
        <v>132</v>
      </c>
      <c r="C24" s="1">
        <v>20078</v>
      </c>
    </row>
    <row r="25" spans="2:3" ht="27" customHeight="1" x14ac:dyDescent="0.3">
      <c r="B25" s="8" t="s">
        <v>183</v>
      </c>
      <c r="C25" s="1">
        <v>20057.62</v>
      </c>
    </row>
    <row r="26" spans="2:3" ht="27" customHeight="1" x14ac:dyDescent="0.3">
      <c r="B26" s="8" t="s">
        <v>153</v>
      </c>
      <c r="C26" s="1">
        <v>18966</v>
      </c>
    </row>
    <row r="27" spans="2:3" ht="27" customHeight="1" x14ac:dyDescent="0.3">
      <c r="B27" s="8" t="s">
        <v>129</v>
      </c>
      <c r="C27" s="1">
        <v>18192</v>
      </c>
    </row>
    <row r="28" spans="2:3" ht="27" customHeight="1" x14ac:dyDescent="0.3">
      <c r="B28" s="8" t="s">
        <v>212</v>
      </c>
      <c r="C28" s="1">
        <v>16480.22</v>
      </c>
    </row>
    <row r="29" spans="2:3" ht="27" customHeight="1" x14ac:dyDescent="0.3">
      <c r="B29" s="8" t="s">
        <v>156</v>
      </c>
      <c r="C29" s="1">
        <v>15775</v>
      </c>
    </row>
    <row r="30" spans="2:3" ht="27" customHeight="1" x14ac:dyDescent="0.3">
      <c r="B30" s="8" t="s">
        <v>248</v>
      </c>
      <c r="C30" s="1">
        <v>14109</v>
      </c>
    </row>
    <row r="31" spans="2:3" ht="27" customHeight="1" x14ac:dyDescent="0.3">
      <c r="B31" s="8" t="s">
        <v>178</v>
      </c>
      <c r="C31" s="1">
        <v>13745</v>
      </c>
    </row>
    <row r="32" spans="2:3" ht="27" customHeight="1" x14ac:dyDescent="0.3">
      <c r="B32" s="8" t="s">
        <v>155</v>
      </c>
      <c r="C32" s="1">
        <v>13379.46</v>
      </c>
    </row>
    <row r="33" spans="2:3" ht="27" customHeight="1" x14ac:dyDescent="0.3">
      <c r="B33" s="8" t="s">
        <v>204</v>
      </c>
      <c r="C33" s="1">
        <v>13062.5</v>
      </c>
    </row>
    <row r="34" spans="2:3" ht="27" customHeight="1" x14ac:dyDescent="0.3">
      <c r="B34" s="8" t="s">
        <v>179</v>
      </c>
      <c r="C34" s="1">
        <v>12519</v>
      </c>
    </row>
    <row r="35" spans="2:3" ht="27" customHeight="1" x14ac:dyDescent="0.3">
      <c r="B35" s="8" t="s">
        <v>65</v>
      </c>
      <c r="C35" s="1">
        <v>11657</v>
      </c>
    </row>
    <row r="36" spans="2:3" ht="27" customHeight="1" x14ac:dyDescent="0.3">
      <c r="B36" s="8" t="s">
        <v>199</v>
      </c>
      <c r="C36" s="1">
        <v>11590</v>
      </c>
    </row>
    <row r="37" spans="2:3" ht="27" customHeight="1" x14ac:dyDescent="0.3">
      <c r="B37" s="8" t="s">
        <v>136</v>
      </c>
      <c r="C37" s="1">
        <v>11096</v>
      </c>
    </row>
    <row r="38" spans="2:3" ht="27" customHeight="1" x14ac:dyDescent="0.3">
      <c r="B38" s="8" t="s">
        <v>68</v>
      </c>
      <c r="C38" s="1">
        <v>10450</v>
      </c>
    </row>
    <row r="39" spans="2:3" ht="27" customHeight="1" x14ac:dyDescent="0.3">
      <c r="B39" s="8" t="s">
        <v>159</v>
      </c>
      <c r="C39" s="1">
        <v>10432</v>
      </c>
    </row>
    <row r="40" spans="2:3" ht="27" customHeight="1" x14ac:dyDescent="0.3">
      <c r="B40" s="8" t="s">
        <v>67</v>
      </c>
      <c r="C40" s="1">
        <v>10396</v>
      </c>
    </row>
    <row r="41" spans="2:3" ht="27" customHeight="1" x14ac:dyDescent="0.3">
      <c r="B41" s="8" t="s">
        <v>157</v>
      </c>
      <c r="C41" s="1">
        <v>10395</v>
      </c>
    </row>
    <row r="42" spans="2:3" ht="27" customHeight="1" x14ac:dyDescent="0.3">
      <c r="B42" s="8" t="s">
        <v>69</v>
      </c>
      <c r="C42" s="1">
        <v>10352</v>
      </c>
    </row>
    <row r="43" spans="2:3" ht="27" customHeight="1" x14ac:dyDescent="0.3">
      <c r="B43" s="8" t="s">
        <v>249</v>
      </c>
      <c r="C43" s="1">
        <v>9989</v>
      </c>
    </row>
    <row r="44" spans="2:3" ht="27" customHeight="1" x14ac:dyDescent="0.3">
      <c r="B44" s="8" t="s">
        <v>66</v>
      </c>
      <c r="C44" s="1">
        <v>9839</v>
      </c>
    </row>
    <row r="45" spans="2:3" ht="27" customHeight="1" x14ac:dyDescent="0.3">
      <c r="B45" s="8" t="s">
        <v>197</v>
      </c>
      <c r="C45" s="1">
        <v>9505</v>
      </c>
    </row>
    <row r="46" spans="2:3" ht="27" customHeight="1" x14ac:dyDescent="0.3">
      <c r="B46" s="8" t="s">
        <v>198</v>
      </c>
      <c r="C46" s="1">
        <v>8577.2000000000007</v>
      </c>
    </row>
    <row r="47" spans="2:3" ht="27" customHeight="1" x14ac:dyDescent="0.3">
      <c r="B47" s="8" t="s">
        <v>160</v>
      </c>
      <c r="C47" s="1">
        <v>8278</v>
      </c>
    </row>
    <row r="48" spans="2:3" ht="27" customHeight="1" x14ac:dyDescent="0.3">
      <c r="B48" s="8" t="s">
        <v>201</v>
      </c>
      <c r="C48" s="1">
        <v>8085</v>
      </c>
    </row>
    <row r="49" spans="2:3" ht="27" customHeight="1" x14ac:dyDescent="0.3">
      <c r="B49" s="8" t="s">
        <v>184</v>
      </c>
      <c r="C49" s="1">
        <v>7799</v>
      </c>
    </row>
    <row r="50" spans="2:3" ht="27" customHeight="1" x14ac:dyDescent="0.3">
      <c r="B50" s="8" t="s">
        <v>88</v>
      </c>
      <c r="C50" s="1">
        <v>7445</v>
      </c>
    </row>
    <row r="51" spans="2:3" ht="27" customHeight="1" x14ac:dyDescent="0.3">
      <c r="B51" s="8" t="s">
        <v>185</v>
      </c>
      <c r="C51" s="1">
        <v>7302.14</v>
      </c>
    </row>
    <row r="52" spans="2:3" ht="27" customHeight="1" x14ac:dyDescent="0.3">
      <c r="B52" s="8" t="s">
        <v>158</v>
      </c>
      <c r="C52" s="1">
        <v>6987</v>
      </c>
    </row>
    <row r="53" spans="2:3" ht="27" customHeight="1" x14ac:dyDescent="0.3">
      <c r="B53" s="8" t="s">
        <v>200</v>
      </c>
      <c r="C53" s="1">
        <v>6349.88</v>
      </c>
    </row>
    <row r="54" spans="2:3" ht="27" customHeight="1" x14ac:dyDescent="0.3">
      <c r="B54" s="8" t="s">
        <v>250</v>
      </c>
      <c r="C54" s="1">
        <v>6083</v>
      </c>
    </row>
    <row r="55" spans="2:3" ht="27" customHeight="1" x14ac:dyDescent="0.3">
      <c r="B55" s="8" t="s">
        <v>243</v>
      </c>
      <c r="C55" s="1">
        <v>2101</v>
      </c>
    </row>
    <row r="56" spans="2:3" ht="27" customHeight="1" x14ac:dyDescent="0.3">
      <c r="B56" s="8" t="s">
        <v>9</v>
      </c>
      <c r="C56" s="1">
        <v>952205.58999999985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6"/>
  <sheetViews>
    <sheetView zoomScaleNormal="100" workbookViewId="0">
      <selection activeCell="C8" sqref="C8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129</v>
      </c>
      <c r="C4" s="3">
        <v>35.61</v>
      </c>
    </row>
    <row r="5" spans="2:3" ht="27" customHeight="1" x14ac:dyDescent="0.3">
      <c r="B5" s="8" t="s">
        <v>153</v>
      </c>
      <c r="C5" s="3">
        <v>177.27</v>
      </c>
    </row>
    <row r="6" spans="2:3" ht="27" customHeight="1" x14ac:dyDescent="0.3">
      <c r="B6" s="8" t="s">
        <v>155</v>
      </c>
      <c r="C6" s="3">
        <v>184.8</v>
      </c>
    </row>
    <row r="7" spans="2:3" ht="27" customHeight="1" x14ac:dyDescent="0.3">
      <c r="B7" s="8" t="s">
        <v>249</v>
      </c>
      <c r="C7" s="3">
        <v>225.96</v>
      </c>
    </row>
    <row r="8" spans="2:3" ht="27" customHeight="1" x14ac:dyDescent="0.3">
      <c r="B8" s="8" t="s">
        <v>151</v>
      </c>
      <c r="C8" s="3">
        <v>226.44</v>
      </c>
    </row>
    <row r="9" spans="2:3" ht="27" customHeight="1" x14ac:dyDescent="0.3">
      <c r="B9" s="8" t="s">
        <v>75</v>
      </c>
      <c r="C9" s="3">
        <v>237.59</v>
      </c>
    </row>
    <row r="10" spans="2:3" ht="27" customHeight="1" x14ac:dyDescent="0.3">
      <c r="B10" s="8" t="s">
        <v>232</v>
      </c>
      <c r="C10" s="3">
        <v>260.36</v>
      </c>
    </row>
    <row r="11" spans="2:3" ht="27" customHeight="1" x14ac:dyDescent="0.3">
      <c r="B11" s="8" t="s">
        <v>63</v>
      </c>
      <c r="C11" s="3">
        <v>262.60000000000002</v>
      </c>
    </row>
    <row r="12" spans="2:3" ht="27" customHeight="1" x14ac:dyDescent="0.3">
      <c r="B12" s="8" t="s">
        <v>130</v>
      </c>
      <c r="C12" s="3">
        <v>269.61</v>
      </c>
    </row>
    <row r="13" spans="2:3" ht="27" customHeight="1" x14ac:dyDescent="0.3">
      <c r="B13" s="8" t="s">
        <v>197</v>
      </c>
      <c r="C13" s="3">
        <v>287.18</v>
      </c>
    </row>
    <row r="14" spans="2:3" ht="27" customHeight="1" x14ac:dyDescent="0.3">
      <c r="B14" s="8" t="s">
        <v>131</v>
      </c>
      <c r="C14" s="3">
        <v>336.42</v>
      </c>
    </row>
    <row r="15" spans="2:3" ht="27" customHeight="1" x14ac:dyDescent="0.3">
      <c r="B15" s="8" t="s">
        <v>136</v>
      </c>
      <c r="C15" s="3">
        <v>384.59</v>
      </c>
    </row>
    <row r="16" spans="2:3" ht="27" customHeight="1" x14ac:dyDescent="0.3">
      <c r="B16" s="8" t="s">
        <v>158</v>
      </c>
      <c r="C16" s="3">
        <v>388.05</v>
      </c>
    </row>
    <row r="17" spans="2:3" ht="27" customHeight="1" x14ac:dyDescent="0.3">
      <c r="B17" s="8" t="s">
        <v>152</v>
      </c>
      <c r="C17" s="3">
        <v>447.21</v>
      </c>
    </row>
    <row r="18" spans="2:3" ht="27" customHeight="1" x14ac:dyDescent="0.3">
      <c r="B18" s="8" t="s">
        <v>154</v>
      </c>
      <c r="C18" s="3">
        <v>451.85</v>
      </c>
    </row>
    <row r="19" spans="2:3" ht="27" customHeight="1" x14ac:dyDescent="0.3">
      <c r="B19" s="8" t="s">
        <v>198</v>
      </c>
      <c r="C19" s="3">
        <v>512.39</v>
      </c>
    </row>
    <row r="20" spans="2:3" ht="27" customHeight="1" x14ac:dyDescent="0.3">
      <c r="B20" s="8" t="s">
        <v>132</v>
      </c>
      <c r="C20" s="3">
        <v>560.07000000000005</v>
      </c>
    </row>
    <row r="21" spans="2:3" ht="27" customHeight="1" x14ac:dyDescent="0.3">
      <c r="B21" s="8" t="s">
        <v>178</v>
      </c>
      <c r="C21" s="3">
        <v>590.89</v>
      </c>
    </row>
    <row r="22" spans="2:3" ht="27" customHeight="1" x14ac:dyDescent="0.3">
      <c r="B22" s="8" t="s">
        <v>65</v>
      </c>
      <c r="C22" s="3">
        <v>656.66</v>
      </c>
    </row>
    <row r="23" spans="2:3" ht="27" customHeight="1" x14ac:dyDescent="0.3">
      <c r="B23" s="8" t="s">
        <v>133</v>
      </c>
      <c r="C23" s="3">
        <v>739.31</v>
      </c>
    </row>
    <row r="24" spans="2:3" ht="27" customHeight="1" x14ac:dyDescent="0.3">
      <c r="B24" s="8" t="s">
        <v>140</v>
      </c>
      <c r="C24" s="3">
        <v>768.82</v>
      </c>
    </row>
    <row r="25" spans="2:3" ht="27" customHeight="1" x14ac:dyDescent="0.3">
      <c r="B25" s="8" t="s">
        <v>217</v>
      </c>
      <c r="C25" s="3">
        <v>771.77</v>
      </c>
    </row>
    <row r="26" spans="2:3" ht="27" customHeight="1" x14ac:dyDescent="0.3">
      <c r="B26" s="8" t="s">
        <v>157</v>
      </c>
      <c r="C26" s="3">
        <v>838.17</v>
      </c>
    </row>
    <row r="27" spans="2:3" ht="27" customHeight="1" x14ac:dyDescent="0.3">
      <c r="B27" s="8" t="s">
        <v>66</v>
      </c>
      <c r="C27" s="3">
        <v>885.22</v>
      </c>
    </row>
    <row r="28" spans="2:3" ht="27" customHeight="1" x14ac:dyDescent="0.3">
      <c r="B28" s="8" t="s">
        <v>134</v>
      </c>
      <c r="C28" s="3">
        <v>925.56</v>
      </c>
    </row>
    <row r="29" spans="2:3" ht="27" customHeight="1" x14ac:dyDescent="0.3">
      <c r="B29" s="8" t="s">
        <v>199</v>
      </c>
      <c r="C29" s="3">
        <v>1136.33</v>
      </c>
    </row>
    <row r="30" spans="2:3" ht="27" customHeight="1" x14ac:dyDescent="0.3">
      <c r="B30" s="8" t="s">
        <v>184</v>
      </c>
      <c r="C30" s="3">
        <v>1216.69</v>
      </c>
    </row>
    <row r="31" spans="2:3" ht="27" customHeight="1" x14ac:dyDescent="0.3">
      <c r="B31" s="8" t="s">
        <v>64</v>
      </c>
      <c r="C31" s="3">
        <v>1386.39</v>
      </c>
    </row>
    <row r="32" spans="2:3" ht="27" customHeight="1" x14ac:dyDescent="0.3">
      <c r="B32" s="8" t="s">
        <v>203</v>
      </c>
      <c r="C32" s="3">
        <v>1480.21</v>
      </c>
    </row>
    <row r="33" spans="2:3" ht="27" customHeight="1" x14ac:dyDescent="0.3">
      <c r="B33" s="8" t="s">
        <v>212</v>
      </c>
      <c r="C33" s="3">
        <v>1485.51</v>
      </c>
    </row>
    <row r="34" spans="2:3" ht="27" customHeight="1" x14ac:dyDescent="0.3">
      <c r="B34" s="8" t="s">
        <v>176</v>
      </c>
      <c r="C34" s="3">
        <v>1502.87</v>
      </c>
    </row>
    <row r="35" spans="2:3" ht="27" customHeight="1" x14ac:dyDescent="0.3">
      <c r="B35" s="8" t="s">
        <v>200</v>
      </c>
      <c r="C35" s="3">
        <v>1513.55</v>
      </c>
    </row>
    <row r="36" spans="2:3" ht="27" customHeight="1" x14ac:dyDescent="0.3">
      <c r="B36" s="8" t="s">
        <v>204</v>
      </c>
      <c r="C36" s="3">
        <v>1535</v>
      </c>
    </row>
    <row r="37" spans="2:3" ht="27" customHeight="1" x14ac:dyDescent="0.3">
      <c r="B37" s="8" t="s">
        <v>68</v>
      </c>
      <c r="C37" s="3">
        <v>1818.77</v>
      </c>
    </row>
    <row r="38" spans="2:3" ht="27" customHeight="1" x14ac:dyDescent="0.3">
      <c r="B38" s="8" t="s">
        <v>160</v>
      </c>
      <c r="C38" s="3">
        <v>1878.68</v>
      </c>
    </row>
    <row r="39" spans="2:3" ht="27" customHeight="1" x14ac:dyDescent="0.3">
      <c r="B39" s="8" t="s">
        <v>211</v>
      </c>
      <c r="C39" s="3">
        <v>1887.59</v>
      </c>
    </row>
    <row r="40" spans="2:3" ht="27" customHeight="1" x14ac:dyDescent="0.3">
      <c r="B40" s="8" t="s">
        <v>185</v>
      </c>
      <c r="C40" s="3">
        <v>2061.89</v>
      </c>
    </row>
    <row r="41" spans="2:3" ht="27" customHeight="1" x14ac:dyDescent="0.3">
      <c r="B41" s="8" t="s">
        <v>183</v>
      </c>
      <c r="C41" s="3">
        <v>2098.9899999999998</v>
      </c>
    </row>
    <row r="42" spans="2:3" ht="27" customHeight="1" x14ac:dyDescent="0.3">
      <c r="B42" s="8" t="s">
        <v>177</v>
      </c>
      <c r="C42" s="3">
        <v>2341.54</v>
      </c>
    </row>
    <row r="43" spans="2:3" ht="27" customHeight="1" x14ac:dyDescent="0.3">
      <c r="B43" s="8" t="s">
        <v>179</v>
      </c>
      <c r="C43" s="3">
        <v>2564.7600000000002</v>
      </c>
    </row>
    <row r="44" spans="2:3" ht="27" customHeight="1" x14ac:dyDescent="0.3">
      <c r="B44" s="8" t="s">
        <v>156</v>
      </c>
      <c r="C44" s="3">
        <v>2569.91</v>
      </c>
    </row>
    <row r="45" spans="2:3" ht="27" customHeight="1" x14ac:dyDescent="0.3">
      <c r="B45" s="8" t="s">
        <v>69</v>
      </c>
      <c r="C45" s="3">
        <v>2637.56</v>
      </c>
    </row>
    <row r="46" spans="2:3" ht="27" customHeight="1" x14ac:dyDescent="0.3">
      <c r="B46" s="8" t="s">
        <v>159</v>
      </c>
      <c r="C46" s="3">
        <v>2656.06</v>
      </c>
    </row>
    <row r="47" spans="2:3" ht="27" customHeight="1" x14ac:dyDescent="0.3">
      <c r="B47" s="8" t="s">
        <v>248</v>
      </c>
      <c r="C47" s="3">
        <v>2779.74</v>
      </c>
    </row>
    <row r="48" spans="2:3" ht="27" customHeight="1" x14ac:dyDescent="0.3">
      <c r="B48" s="8" t="s">
        <v>201</v>
      </c>
      <c r="C48" s="3">
        <v>3492.77</v>
      </c>
    </row>
    <row r="49" spans="2:3" ht="27" customHeight="1" x14ac:dyDescent="0.3">
      <c r="B49" s="8" t="s">
        <v>67</v>
      </c>
      <c r="C49" s="3">
        <v>3599.63</v>
      </c>
    </row>
    <row r="50" spans="2:3" ht="27" customHeight="1" x14ac:dyDescent="0.3">
      <c r="B50" s="8" t="s">
        <v>88</v>
      </c>
      <c r="C50" s="3">
        <v>3936.18</v>
      </c>
    </row>
    <row r="51" spans="2:3" ht="27" customHeight="1" x14ac:dyDescent="0.3">
      <c r="B51" s="8" t="s">
        <v>229</v>
      </c>
      <c r="C51" s="3">
        <v>4236.1000000000004</v>
      </c>
    </row>
    <row r="52" spans="2:3" ht="27" customHeight="1" x14ac:dyDescent="0.3">
      <c r="B52" s="8" t="s">
        <v>243</v>
      </c>
      <c r="C52" s="3">
        <v>5380.0754286575102</v>
      </c>
    </row>
    <row r="53" spans="2:3" ht="27" customHeight="1" x14ac:dyDescent="0.3">
      <c r="B53" s="8" t="s">
        <v>250</v>
      </c>
      <c r="C53" s="3">
        <v>5753.1937416758474</v>
      </c>
    </row>
    <row r="54" spans="2:3" ht="27" customHeight="1" x14ac:dyDescent="0.3">
      <c r="B54" s="8" t="s">
        <v>135</v>
      </c>
      <c r="C54" s="3">
        <v>6668.05</v>
      </c>
    </row>
    <row r="55" spans="2:3" ht="27" customHeight="1" x14ac:dyDescent="0.3">
      <c r="B55" s="8" t="s">
        <v>242</v>
      </c>
      <c r="C55" s="3">
        <v>9477.01</v>
      </c>
    </row>
    <row r="56" spans="2:3" ht="27" customHeight="1" x14ac:dyDescent="0.3">
      <c r="B56" s="8" t="s">
        <v>9</v>
      </c>
      <c r="C56" s="3">
        <v>90519.449170333362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6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75</v>
      </c>
      <c r="C4" s="1">
        <v>20531</v>
      </c>
    </row>
    <row r="5" spans="2:3" ht="27" customHeight="1" x14ac:dyDescent="0.3">
      <c r="B5" s="8" t="s">
        <v>130</v>
      </c>
      <c r="C5" s="1">
        <v>18669</v>
      </c>
    </row>
    <row r="6" spans="2:3" ht="27" customHeight="1" x14ac:dyDescent="0.3">
      <c r="B6" s="8" t="s">
        <v>151</v>
      </c>
      <c r="C6" s="1">
        <v>17714</v>
      </c>
    </row>
    <row r="7" spans="2:3" ht="27" customHeight="1" x14ac:dyDescent="0.3">
      <c r="B7" s="8" t="s">
        <v>232</v>
      </c>
      <c r="C7" s="1">
        <v>16486</v>
      </c>
    </row>
    <row r="8" spans="2:3" ht="27" customHeight="1" x14ac:dyDescent="0.3">
      <c r="B8" s="8" t="s">
        <v>217</v>
      </c>
      <c r="C8" s="1">
        <v>14692.8</v>
      </c>
    </row>
    <row r="9" spans="2:3" ht="27" customHeight="1" x14ac:dyDescent="0.3">
      <c r="B9" s="8" t="s">
        <v>63</v>
      </c>
      <c r="C9" s="1">
        <v>13138</v>
      </c>
    </row>
    <row r="10" spans="2:3" ht="27" customHeight="1" x14ac:dyDescent="0.3">
      <c r="B10" s="8" t="s">
        <v>129</v>
      </c>
      <c r="C10" s="1">
        <v>12920</v>
      </c>
    </row>
    <row r="11" spans="2:3" ht="27" customHeight="1" x14ac:dyDescent="0.3">
      <c r="B11" s="8" t="s">
        <v>133</v>
      </c>
      <c r="C11" s="1">
        <v>12266</v>
      </c>
    </row>
    <row r="12" spans="2:3" ht="27" customHeight="1" x14ac:dyDescent="0.3">
      <c r="B12" s="8" t="s">
        <v>134</v>
      </c>
      <c r="C12" s="1">
        <v>12017</v>
      </c>
    </row>
    <row r="13" spans="2:3" ht="27" customHeight="1" x14ac:dyDescent="0.3">
      <c r="B13" s="8" t="s">
        <v>140</v>
      </c>
      <c r="C13" s="1">
        <v>11691</v>
      </c>
    </row>
    <row r="14" spans="2:3" ht="27" customHeight="1" x14ac:dyDescent="0.3">
      <c r="B14" s="8" t="s">
        <v>152</v>
      </c>
      <c r="C14" s="1">
        <v>11189.89</v>
      </c>
    </row>
    <row r="15" spans="2:3" ht="27" customHeight="1" x14ac:dyDescent="0.3">
      <c r="B15" s="8" t="s">
        <v>153</v>
      </c>
      <c r="C15" s="1">
        <v>10172</v>
      </c>
    </row>
    <row r="16" spans="2:3" ht="27" customHeight="1" x14ac:dyDescent="0.3">
      <c r="B16" s="8" t="s">
        <v>131</v>
      </c>
      <c r="C16" s="1">
        <v>10055</v>
      </c>
    </row>
    <row r="17" spans="2:3" ht="27" customHeight="1" x14ac:dyDescent="0.3">
      <c r="B17" s="8" t="s">
        <v>132</v>
      </c>
      <c r="C17" s="1">
        <v>9308</v>
      </c>
    </row>
    <row r="18" spans="2:3" ht="27" customHeight="1" x14ac:dyDescent="0.3">
      <c r="B18" s="8" t="s">
        <v>155</v>
      </c>
      <c r="C18" s="1">
        <v>9015.32</v>
      </c>
    </row>
    <row r="19" spans="2:3" ht="27" customHeight="1" x14ac:dyDescent="0.3">
      <c r="B19" s="8" t="s">
        <v>154</v>
      </c>
      <c r="C19" s="1">
        <v>8980.59</v>
      </c>
    </row>
    <row r="20" spans="2:3" ht="27" customHeight="1" x14ac:dyDescent="0.3">
      <c r="B20" s="8" t="s">
        <v>211</v>
      </c>
      <c r="C20" s="1">
        <v>8241.4330000000009</v>
      </c>
    </row>
    <row r="21" spans="2:3" ht="27" customHeight="1" x14ac:dyDescent="0.3">
      <c r="B21" s="8" t="s">
        <v>212</v>
      </c>
      <c r="C21" s="1">
        <v>7981.25</v>
      </c>
    </row>
    <row r="22" spans="2:3" ht="27" customHeight="1" x14ac:dyDescent="0.3">
      <c r="B22" s="8" t="s">
        <v>176</v>
      </c>
      <c r="C22" s="1">
        <v>7620</v>
      </c>
    </row>
    <row r="23" spans="2:3" ht="27" customHeight="1" x14ac:dyDescent="0.3">
      <c r="B23" s="8" t="s">
        <v>64</v>
      </c>
      <c r="C23" s="1">
        <v>7223</v>
      </c>
    </row>
    <row r="24" spans="2:3" ht="27" customHeight="1" x14ac:dyDescent="0.3">
      <c r="B24" s="8" t="s">
        <v>177</v>
      </c>
      <c r="C24" s="1">
        <v>6777</v>
      </c>
    </row>
    <row r="25" spans="2:3" ht="27" customHeight="1" x14ac:dyDescent="0.3">
      <c r="B25" s="8" t="s">
        <v>203</v>
      </c>
      <c r="C25" s="1">
        <v>6750</v>
      </c>
    </row>
    <row r="26" spans="2:3" ht="27" customHeight="1" x14ac:dyDescent="0.3">
      <c r="B26" s="8" t="s">
        <v>183</v>
      </c>
      <c r="C26" s="1">
        <v>5870.3512499999997</v>
      </c>
    </row>
    <row r="27" spans="2:3" ht="27" customHeight="1" x14ac:dyDescent="0.3">
      <c r="B27" s="8" t="s">
        <v>68</v>
      </c>
      <c r="C27" s="1">
        <v>5785</v>
      </c>
    </row>
    <row r="28" spans="2:3" ht="27" customHeight="1" x14ac:dyDescent="0.3">
      <c r="B28" s="8" t="s">
        <v>156</v>
      </c>
      <c r="C28" s="1">
        <v>5444</v>
      </c>
    </row>
    <row r="29" spans="2:3" ht="27" customHeight="1" x14ac:dyDescent="0.3">
      <c r="B29" s="8" t="s">
        <v>249</v>
      </c>
      <c r="C29" s="1">
        <v>5441</v>
      </c>
    </row>
    <row r="30" spans="2:3" ht="27" customHeight="1" x14ac:dyDescent="0.3">
      <c r="B30" s="8" t="s">
        <v>204</v>
      </c>
      <c r="C30" s="1">
        <v>5428.6440000000002</v>
      </c>
    </row>
    <row r="31" spans="2:3" ht="27" customHeight="1" x14ac:dyDescent="0.3">
      <c r="B31" s="8" t="s">
        <v>229</v>
      </c>
      <c r="C31" s="1">
        <v>5274</v>
      </c>
    </row>
    <row r="32" spans="2:3" ht="27" customHeight="1" x14ac:dyDescent="0.3">
      <c r="B32" s="8" t="s">
        <v>69</v>
      </c>
      <c r="C32" s="1">
        <v>5262</v>
      </c>
    </row>
    <row r="33" spans="2:3" ht="27" customHeight="1" x14ac:dyDescent="0.3">
      <c r="B33" s="8" t="s">
        <v>178</v>
      </c>
      <c r="C33" s="1">
        <v>5238</v>
      </c>
    </row>
    <row r="34" spans="2:3" ht="27" customHeight="1" x14ac:dyDescent="0.3">
      <c r="B34" s="8" t="s">
        <v>136</v>
      </c>
      <c r="C34" s="1">
        <v>5226</v>
      </c>
    </row>
    <row r="35" spans="2:3" ht="27" customHeight="1" x14ac:dyDescent="0.3">
      <c r="B35" s="8" t="s">
        <v>199</v>
      </c>
      <c r="C35" s="1">
        <v>5208</v>
      </c>
    </row>
    <row r="36" spans="2:3" ht="27" customHeight="1" x14ac:dyDescent="0.3">
      <c r="B36" s="8" t="s">
        <v>157</v>
      </c>
      <c r="C36" s="1">
        <v>5030</v>
      </c>
    </row>
    <row r="37" spans="2:3" ht="27" customHeight="1" x14ac:dyDescent="0.3">
      <c r="B37" s="8" t="s">
        <v>158</v>
      </c>
      <c r="C37" s="1">
        <v>4965</v>
      </c>
    </row>
    <row r="38" spans="2:3" ht="27" customHeight="1" x14ac:dyDescent="0.3">
      <c r="B38" s="8" t="s">
        <v>248</v>
      </c>
      <c r="C38" s="1">
        <v>4800.7988888888895</v>
      </c>
    </row>
    <row r="39" spans="2:3" ht="27" customHeight="1" x14ac:dyDescent="0.3">
      <c r="B39" s="8" t="s">
        <v>65</v>
      </c>
      <c r="C39" s="1">
        <v>4575</v>
      </c>
    </row>
    <row r="40" spans="2:3" ht="27" customHeight="1" x14ac:dyDescent="0.3">
      <c r="B40" s="8" t="s">
        <v>197</v>
      </c>
      <c r="C40" s="1">
        <v>4550</v>
      </c>
    </row>
    <row r="41" spans="2:3" ht="27" customHeight="1" x14ac:dyDescent="0.3">
      <c r="B41" s="8" t="s">
        <v>135</v>
      </c>
      <c r="C41" s="1">
        <v>4149</v>
      </c>
    </row>
    <row r="42" spans="2:3" ht="27" customHeight="1" x14ac:dyDescent="0.3">
      <c r="B42" s="8" t="s">
        <v>200</v>
      </c>
      <c r="C42" s="1">
        <v>4075.1950000000002</v>
      </c>
    </row>
    <row r="43" spans="2:3" ht="27" customHeight="1" x14ac:dyDescent="0.3">
      <c r="B43" s="8" t="s">
        <v>66</v>
      </c>
      <c r="C43" s="1">
        <v>3912</v>
      </c>
    </row>
    <row r="44" spans="2:3" ht="27" customHeight="1" x14ac:dyDescent="0.3">
      <c r="B44" s="8" t="s">
        <v>160</v>
      </c>
      <c r="C44" s="1">
        <v>3886</v>
      </c>
    </row>
    <row r="45" spans="2:3" ht="27" customHeight="1" x14ac:dyDescent="0.3">
      <c r="B45" s="8" t="s">
        <v>179</v>
      </c>
      <c r="C45" s="1">
        <v>3825</v>
      </c>
    </row>
    <row r="46" spans="2:3" ht="27" customHeight="1" x14ac:dyDescent="0.3">
      <c r="B46" s="8" t="s">
        <v>201</v>
      </c>
      <c r="C46" s="1">
        <v>3775</v>
      </c>
    </row>
    <row r="47" spans="2:3" ht="27" customHeight="1" x14ac:dyDescent="0.3">
      <c r="B47" s="8" t="s">
        <v>198</v>
      </c>
      <c r="C47" s="1">
        <v>3703.3049999999998</v>
      </c>
    </row>
    <row r="48" spans="2:3" ht="27" customHeight="1" x14ac:dyDescent="0.3">
      <c r="B48" s="8" t="s">
        <v>88</v>
      </c>
      <c r="C48" s="1">
        <v>3010</v>
      </c>
    </row>
    <row r="49" spans="2:3" ht="27" customHeight="1" x14ac:dyDescent="0.3">
      <c r="B49" s="8" t="s">
        <v>242</v>
      </c>
      <c r="C49" s="1">
        <v>2972.54</v>
      </c>
    </row>
    <row r="50" spans="2:3" ht="27" customHeight="1" x14ac:dyDescent="0.3">
      <c r="B50" s="8" t="s">
        <v>185</v>
      </c>
      <c r="C50" s="1">
        <v>2723.7275</v>
      </c>
    </row>
    <row r="51" spans="2:3" ht="27" customHeight="1" x14ac:dyDescent="0.3">
      <c r="B51" s="8" t="s">
        <v>184</v>
      </c>
      <c r="C51" s="1">
        <v>2588</v>
      </c>
    </row>
    <row r="52" spans="2:3" ht="27" customHeight="1" x14ac:dyDescent="0.3">
      <c r="B52" s="8" t="s">
        <v>250</v>
      </c>
      <c r="C52" s="1">
        <v>2431</v>
      </c>
    </row>
    <row r="53" spans="2:3" ht="27" customHeight="1" x14ac:dyDescent="0.3">
      <c r="B53" s="8" t="s">
        <v>159</v>
      </c>
      <c r="C53" s="1">
        <v>2410</v>
      </c>
    </row>
    <row r="54" spans="2:3" ht="27" customHeight="1" x14ac:dyDescent="0.3">
      <c r="B54" s="8" t="s">
        <v>67</v>
      </c>
      <c r="C54" s="1">
        <v>2029</v>
      </c>
    </row>
    <row r="55" spans="2:3" ht="27" customHeight="1" x14ac:dyDescent="0.3">
      <c r="B55" s="8" t="s">
        <v>243</v>
      </c>
      <c r="C55" s="1">
        <v>1669.5</v>
      </c>
    </row>
    <row r="56" spans="2:3" ht="27" customHeight="1" x14ac:dyDescent="0.3">
      <c r="B56" s="8" t="s">
        <v>9</v>
      </c>
      <c r="C56" s="1">
        <v>378695.3446388889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F200"/>
  <sheetViews>
    <sheetView topLeftCell="D29" zoomScaleNormal="100" workbookViewId="0">
      <selection activeCell="S36" sqref="S36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5" spans="2:6" x14ac:dyDescent="0.3">
      <c r="B5" s="28" t="s">
        <v>162</v>
      </c>
      <c r="C5" s="20" t="s">
        <v>7</v>
      </c>
      <c r="D5" s="20" t="s">
        <v>218</v>
      </c>
      <c r="E5" s="20" t="s">
        <v>31</v>
      </c>
      <c r="F5" s="20" t="s">
        <v>32</v>
      </c>
    </row>
    <row r="6" spans="2:6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</row>
    <row r="7" spans="2:6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</row>
    <row r="8" spans="2:6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</row>
    <row r="9" spans="2:6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</row>
    <row r="10" spans="2:6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</row>
    <row r="11" spans="2:6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</row>
    <row r="12" spans="2:6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</row>
    <row r="13" spans="2:6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</row>
    <row r="16" spans="2:6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</row>
    <row r="17" spans="2:6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</row>
    <row r="18" spans="2:6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</row>
    <row r="22" spans="2:6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</row>
    <row r="23" spans="2:6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</row>
    <row r="28" spans="2:6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Chart]]="X",PerfPowerST[[#This Row],[ExcludeHere]]="X"),NA(),GeneralTable[[#This Row],[Cons. ST]]),NA())</f>
        <v>55373</v>
      </c>
      <c r="F28" s="19">
        <f>IFERROR(IF(OR(GeneralTable[[#This Row],[Exclude From Chart]]="X",PerfPowerST[[#This Row],[ExcludeHere]]="X"),NA(),GeneralTable[[#This Row],[Dur. ST]]),NA())</f>
        <v>1034.6400000000001</v>
      </c>
    </row>
    <row r="29" spans="2:6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</row>
    <row r="33" spans="2:6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</row>
    <row r="34" spans="2:6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</row>
    <row r="35" spans="2:6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</row>
    <row r="36" spans="2:6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</row>
    <row r="37" spans="2:6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</row>
    <row r="39" spans="2:6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Chart]]="X",PerfPowerST[[#This Row],[ExcludeHere]]="X"),NA(),GeneralTable[[#This Row],[Cons. ST]]),NA())</f>
        <v>38525</v>
      </c>
      <c r="F39" s="19">
        <f>IFERROR(IF(OR(GeneralTable[[#This Row],[Exclude From Chart]]="X",PerfPowerST[[#This Row],[ExcludeHere]]="X"),NA(),GeneralTable[[#This Row],[Dur. ST]]),NA())</f>
        <v>983.86</v>
      </c>
    </row>
    <row r="40" spans="2:6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</row>
    <row r="41" spans="2:6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</row>
    <row r="42" spans="2:6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Chart]]="X",PerfPowerST[[#This Row],[ExcludeHere]]="X"),NA(),GeneralTable[[#This Row],[Cons. ST]]),NA())</f>
        <v>18192</v>
      </c>
      <c r="F42" s="19">
        <f>IFERROR(IF(OR(GeneralTable[[#This Row],[Exclude From Chart]]="X",PerfPowerST[[#This Row],[ExcludeHere]]="X"),NA(),GeneralTable[[#This Row],[Dur. ST]]),NA())</f>
        <v>3293.49</v>
      </c>
    </row>
    <row r="43" spans="2:6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</row>
    <row r="44" spans="2:6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</row>
    <row r="45" spans="2:6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</row>
    <row r="46" spans="2:6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</row>
    <row r="47" spans="2:6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</row>
    <row r="48" spans="2:6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</row>
    <row r="49" spans="2:6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</row>
    <row r="50" spans="2:6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</row>
    <row r="52" spans="2:6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</row>
    <row r="53" spans="2:6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</row>
    <row r="56" spans="2:6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</row>
    <row r="57" spans="2:6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</row>
    <row r="58" spans="2:6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</row>
    <row r="60" spans="2:6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</row>
    <row r="61" spans="2:6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</row>
    <row r="62" spans="2:6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</row>
    <row r="63" spans="2:6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</row>
    <row r="64" spans="2:6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</row>
    <row r="65" spans="2:6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</row>
    <row r="66" spans="2:6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</row>
    <row r="67" spans="2:6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</row>
    <row r="69" spans="2:6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</row>
    <row r="70" spans="2:6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</row>
    <row r="71" spans="2:6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Chart]]="X",PerfPowerST[[#This Row],[ExcludeHere]]="X"),NA(),GeneralTable[[#This Row],[Cons. ST]]),NA())</f>
        <v>12519</v>
      </c>
      <c r="F71" s="19">
        <f>IFERROR(IF(OR(GeneralTable[[#This Row],[Exclude From Chart]]="X",PerfPowerST[[#This Row],[ExcludeHere]]="X"),NA(),GeneralTable[[#This Row],[Dur. ST]]),NA())</f>
        <v>541.62</v>
      </c>
    </row>
    <row r="72" spans="2:6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</row>
    <row r="74" spans="2:6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</row>
    <row r="75" spans="2:6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</row>
    <row r="76" spans="2:6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</row>
    <row r="77" spans="2:6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</row>
    <row r="78" spans="2:6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</row>
    <row r="79" spans="2:6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</row>
    <row r="80" spans="2:6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</row>
    <row r="81" spans="2:6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</row>
    <row r="82" spans="2:6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</row>
    <row r="83" spans="2:6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</row>
    <row r="84" spans="2:6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</row>
    <row r="85" spans="2:6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</row>
    <row r="86" spans="2:6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</row>
    <row r="87" spans="2:6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</row>
    <row r="88" spans="2:6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Chart]]="X",PerfPowerST[[#This Row],[ExcludeHere]]="X"),NA(),GeneralTable[[#This Row],[Cons. ST]]),NA())</f>
        <v>16480.22</v>
      </c>
      <c r="F88" s="19">
        <f>IFERROR(IF(OR(GeneralTable[[#This Row],[Exclude From Chart]]="X",PerfPowerST[[#This Row],[ExcludeHere]]="X"),NA(),GeneralTable[[#This Row],[Dur. ST]]),NA())</f>
        <v>568.99</v>
      </c>
    </row>
    <row r="89" spans="2:6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</row>
    <row r="90" spans="2:6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</row>
    <row r="91" spans="2:6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</row>
    <row r="94" spans="2:6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</row>
    <row r="95" spans="2:6" x14ac:dyDescent="0.3">
      <c r="B95" s="31">
        <f>IFERROR(GeneralTable[[#This Row],[Ref.]],NA())</f>
        <v>92</v>
      </c>
      <c r="C95" s="17" t="str">
        <f>IFERROR(IF(GeneralTable[[#This Row],[Exclude From Chart]]="X",NA(),GeneralTable[[#This Row],[CPU]]&amp; " [" &amp; GeneralTable[[#This Row],[Ref.]] &amp; "]"),NA())</f>
        <v>R9 5950X (Vermeer) [92]</v>
      </c>
      <c r="D95" s="21" t="s">
        <v>40</v>
      </c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</row>
    <row r="96" spans="2:6" x14ac:dyDescent="0.3">
      <c r="B96" s="31">
        <f>IFERROR(GeneralTable[[#This Row],[Ref.]],NA())</f>
        <v>93</v>
      </c>
      <c r="C96" s="21" t="e">
        <f>IFERROR(IF(GeneralTable[[#This Row],[Exclude From Chart]]="X",NA(),GeneralTable[[#This Row],[CPU]]&amp; " [" &amp; GeneralTable[[#This Row],[Ref.]] &amp; "]"),NA())</f>
        <v>#N/A</v>
      </c>
      <c r="D96" s="21"/>
      <c r="E96" s="22" t="e">
        <f>IFERROR(IF(OR(GeneralTable[[#This Row],[Exclude From Chart]]="X",PerfPowerST[[#This Row],[ExcludeHere]]="X"),NA(),GeneralTable[[#This Row],[Cons. ST]]),NA())</f>
        <v>#N/A</v>
      </c>
      <c r="F96" s="23" t="e">
        <f>IFERROR(IF(OR(GeneralTable[[#This Row],[Exclude From Chart]]="X",PerfPowerST[[#This Row],[ExcludeHere]]="X"),NA(),GeneralTable[[#This Row],[Dur. ST]]),NA())</f>
        <v>#N/A</v>
      </c>
    </row>
    <row r="97" spans="2:6" x14ac:dyDescent="0.3">
      <c r="B97" s="31">
        <f>IFERROR(GeneralTable[[#This Row],[Ref.]],NA())</f>
        <v>94</v>
      </c>
      <c r="C97" s="21" t="str">
        <f>IFERROR(IF(GeneralTable[[#This Row],[Exclude From Chart]]="X",NA(),GeneralTable[[#This Row],[CPU]]&amp; " [" &amp; GeneralTable[[#This Row],[Ref.]] &amp; "]"),NA())</f>
        <v>Apple M1 [94]</v>
      </c>
      <c r="D97" s="21"/>
      <c r="E97" s="22">
        <f>IFERROR(IF(OR(GeneralTable[[#This Row],[Exclude From Chart]]="X",PerfPowerST[[#This Row],[ExcludeHere]]="X"),NA(),GeneralTable[[#This Row],[Cons. ST]]),NA())</f>
        <v>2101</v>
      </c>
      <c r="F97" s="23">
        <f>IFERROR(IF(OR(GeneralTable[[#This Row],[Exclude From Chart]]="X",PerfPowerST[[#This Row],[ExcludeHere]]="X"),NA(),GeneralTable[[#This Row],[Dur. ST]]),NA())</f>
        <v>553</v>
      </c>
    </row>
    <row r="98" spans="2:6" x14ac:dyDescent="0.3">
      <c r="B98" s="31">
        <f>IFERROR(GeneralTable[[#This Row],[Ref.]],NA())</f>
        <v>95</v>
      </c>
      <c r="C98" s="21" t="str">
        <f>IFERROR(IF(GeneralTable[[#This Row],[Exclude From Chart]]="X",NA(),GeneralTable[[#This Row],[CPU]]&amp; " [" &amp; GeneralTable[[#This Row],[Ref.]] &amp; "]"),NA())</f>
        <v>i7 11800H (TigerLake-8C) [95]</v>
      </c>
      <c r="D98" s="21"/>
      <c r="E98" s="22">
        <f>IFERROR(IF(OR(GeneralTable[[#This Row],[Exclude From Chart]]="X",PerfPowerST[[#This Row],[ExcludeHere]]="X"),NA(),GeneralTable[[#This Row],[Cons. ST]]),NA())</f>
        <v>14109</v>
      </c>
      <c r="F98" s="23">
        <f>IFERROR(IF(OR(GeneralTable[[#This Row],[Exclude From Chart]]="X",PerfPowerST[[#This Row],[ExcludeHere]]="X"),NA(),GeneralTable[[#This Row],[Dur. ST]]),NA())</f>
        <v>555.16999999999996</v>
      </c>
    </row>
    <row r="99" spans="2:6" x14ac:dyDescent="0.3">
      <c r="B99" s="31">
        <f>IFERROR(GeneralTable[[#This Row],[Ref.]],NA())</f>
        <v>96</v>
      </c>
      <c r="C99" s="21" t="str">
        <f>IFERROR(IF(GeneralTable[[#This Row],[Exclude From Chart]]="X",NA(),GeneralTable[[#This Row],[CPU]]&amp; " [" &amp; GeneralTable[[#This Row],[Ref.]] &amp; "]"),NA())</f>
        <v>R5 5600G (Cezanne) [96]</v>
      </c>
      <c r="D99" s="21"/>
      <c r="E99" s="22">
        <f>IFERROR(IF(OR(GeneralTable[[#This Row],[Exclude From Chart]]="X",PerfPowerST[[#This Row],[ExcludeHere]]="X"),NA(),GeneralTable[[#This Row],[Cons. ST]]),NA())</f>
        <v>9989</v>
      </c>
      <c r="F99" s="23">
        <f>IFERROR(IF(OR(GeneralTable[[#This Row],[Exclude From Chart]]="X",PerfPowerST[[#This Row],[ExcludeHere]]="X"),NA(),GeneralTable[[#This Row],[Dur. ST]]),NA())</f>
        <v>563.46</v>
      </c>
    </row>
    <row r="100" spans="2:6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Row],[CPU]]&amp; " [" &amp; GeneralTable[[#This Row],[Ref.]] &amp; "]"),NA())</f>
        <v>Apple M1 Max [97]</v>
      </c>
      <c r="D100" s="21"/>
      <c r="E100" s="22">
        <f>IFERROR(IF(OR(GeneralTable[[#This Row],[Exclude From Chart]]="X",PerfPowerST[[#This Row],[ExcludeHere]]="X"),NA(),GeneralTable[[#This Row],[Cons. ST]]),NA())</f>
        <v>6083</v>
      </c>
      <c r="F100" s="23">
        <f>IFERROR(IF(OR(GeneralTable[[#This Row],[Exclude From Chart]]="X",PerfPowerST[[#This Row],[ExcludeHere]]="X"),NA(),GeneralTable[[#This Row],[Dur. ST]]),NA())</f>
        <v>553</v>
      </c>
    </row>
    <row r="101" spans="2:6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Chart]]="X",PerfPowerST[[#This Row],[ExcludeHere]]="X"),NA(),GeneralTable[[#This Row],[Cons. ST]]),NA())</f>
        <v>#N/A</v>
      </c>
      <c r="F101" s="23" t="e">
        <f>IFERROR(IF(OR(GeneralTable[[#This Row],[Exclude From Chart]]="X",PerfPowerST[[#This Row],[ExcludeHere]]="X"),NA(),GeneralTable[[#This Row],[Dur. ST]]),NA())</f>
        <v>#N/A</v>
      </c>
    </row>
    <row r="102" spans="2:6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</row>
    <row r="103" spans="2:6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Chart]]="X",PerfPowerST[[#This Row],[ExcludeHere]]="X"),NA(),GeneralTable[[#This Row],[Cons. ST]]),NA())</f>
        <v>#N/A</v>
      </c>
      <c r="F103" s="23" t="e">
        <f>IFERROR(IF(OR(GeneralTable[[#This Row],[Exclude From Chart]]="X",PerfPowerST[[#This Row],[ExcludeHere]]="X"),NA(),GeneralTable[[#This Row],[Dur. ST]]),NA())</f>
        <v>#N/A</v>
      </c>
    </row>
    <row r="104" spans="2:6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Chart]]="X",PerfPowerST[[#This Row],[ExcludeHere]]="X"),NA(),GeneralTable[[#This Row],[Cons. ST]]),NA())</f>
        <v>#N/A</v>
      </c>
      <c r="F104" s="23" t="e">
        <f>IFERROR(IF(OR(GeneralTable[[#This Row],[Exclude From Chart]]="X",PerfPowerST[[#This Row],[ExcludeHere]]="X"),NA(),GeneralTable[[#This Row],[Dur. ST]]),NA())</f>
        <v>#N/A</v>
      </c>
    </row>
    <row r="105" spans="2:6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Chart]]="X",PerfPowerST[[#This Row],[ExcludeHere]]="X"),NA(),GeneralTable[[#This Row],[Cons. ST]]),NA())</f>
        <v>#N/A</v>
      </c>
      <c r="F105" s="23" t="e">
        <f>IFERROR(IF(OR(GeneralTable[[#This Row],[Exclude From Chart]]="X",PerfPowerST[[#This Row],[ExcludeHere]]="X"),NA(),GeneralTable[[#This Row],[Dur. ST]]),NA())</f>
        <v>#N/A</v>
      </c>
    </row>
    <row r="106" spans="2:6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Chart]]="X",PerfPowerST[[#This Row],[ExcludeHere]]="X"),NA(),GeneralTable[[#This Row],[Cons. ST]]),NA())</f>
        <v>#N/A</v>
      </c>
      <c r="F106" s="23" t="e">
        <f>IFERROR(IF(OR(GeneralTable[[#This Row],[Exclude From Chart]]="X",PerfPowerST[[#This Row],[ExcludeHere]]="X"),NA(),GeneralTable[[#This Row],[Dur. ST]]),NA())</f>
        <v>#N/A</v>
      </c>
    </row>
    <row r="107" spans="2:6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Chart]]="X",PerfPowerST[[#This Row],[ExcludeHere]]="X"),NA(),GeneralTable[[#This Row],[Cons. ST]]),NA())</f>
        <v>#N/A</v>
      </c>
      <c r="F107" s="23" t="e">
        <f>IFERROR(IF(OR(GeneralTable[[#This Row],[Exclude From Chart]]="X",PerfPowerST[[#This Row],[ExcludeHere]]="X"),NA(),GeneralTable[[#This Row],[Dur. ST]]),NA())</f>
        <v>#N/A</v>
      </c>
    </row>
    <row r="108" spans="2:6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Chart]]="X",PerfPowerST[[#This Row],[ExcludeHere]]="X"),NA(),GeneralTable[[#This Row],[Cons. ST]]),NA())</f>
        <v>#N/A</v>
      </c>
      <c r="F108" s="23" t="e">
        <f>IFERROR(IF(OR(GeneralTable[[#This Row],[Exclude From Chart]]="X",PerfPowerST[[#This Row],[ExcludeHere]]="X"),NA(),GeneralTable[[#This Row],[Dur. ST]]),NA())</f>
        <v>#N/A</v>
      </c>
    </row>
    <row r="109" spans="2:6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Chart]]="X",PerfPowerST[[#This Row],[ExcludeHere]]="X"),NA(),GeneralTable[[#This Row],[Cons. ST]]),NA())</f>
        <v>#N/A</v>
      </c>
      <c r="F109" s="23" t="e">
        <f>IFERROR(IF(OR(GeneralTable[[#This Row],[Exclude From Chart]]="X",PerfPowerST[[#This Row],[ExcludeHere]]="X"),NA(),GeneralTable[[#This Row],[Dur. ST]]),NA())</f>
        <v>#N/A</v>
      </c>
    </row>
    <row r="110" spans="2:6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</row>
    <row r="111" spans="2:6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</row>
    <row r="112" spans="2:6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</row>
    <row r="113" spans="2:6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</row>
    <row r="114" spans="2:6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</row>
    <row r="115" spans="2:6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</row>
    <row r="116" spans="2:6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</row>
    <row r="117" spans="2:6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</row>
    <row r="118" spans="2:6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</row>
    <row r="119" spans="2:6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</row>
    <row r="120" spans="2:6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</row>
    <row r="121" spans="2:6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</row>
    <row r="122" spans="2:6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</row>
    <row r="123" spans="2:6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</row>
    <row r="124" spans="2:6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</row>
    <row r="125" spans="2:6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</row>
    <row r="126" spans="2:6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</row>
    <row r="127" spans="2:6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</row>
    <row r="128" spans="2:6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</row>
    <row r="129" spans="2:6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</row>
    <row r="130" spans="2:6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</row>
    <row r="131" spans="2:6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</row>
    <row r="132" spans="2:6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</row>
    <row r="133" spans="2:6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</row>
    <row r="134" spans="2:6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</row>
    <row r="135" spans="2:6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</row>
    <row r="136" spans="2:6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</row>
    <row r="137" spans="2:6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</row>
    <row r="138" spans="2:6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</row>
    <row r="139" spans="2:6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</row>
    <row r="140" spans="2:6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</row>
    <row r="141" spans="2:6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</row>
    <row r="142" spans="2:6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</row>
    <row r="143" spans="2:6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</row>
    <row r="144" spans="2:6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</row>
    <row r="145" spans="2:6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</row>
    <row r="146" spans="2:6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</row>
    <row r="147" spans="2:6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</row>
    <row r="148" spans="2:6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</row>
    <row r="149" spans="2:6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</row>
    <row r="150" spans="2:6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</row>
    <row r="151" spans="2:6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</row>
    <row r="152" spans="2:6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</row>
    <row r="153" spans="2:6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</row>
    <row r="154" spans="2:6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</row>
    <row r="155" spans="2:6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</row>
    <row r="156" spans="2:6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</row>
    <row r="157" spans="2:6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</row>
    <row r="158" spans="2:6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</row>
    <row r="159" spans="2:6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</row>
    <row r="160" spans="2:6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</row>
    <row r="161" spans="2:6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</row>
    <row r="162" spans="2:6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</row>
    <row r="163" spans="2:6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</row>
    <row r="164" spans="2:6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</row>
    <row r="165" spans="2:6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</row>
    <row r="166" spans="2:6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</row>
    <row r="167" spans="2:6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</row>
    <row r="168" spans="2:6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</row>
    <row r="169" spans="2:6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</row>
    <row r="170" spans="2:6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</row>
    <row r="171" spans="2:6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</row>
    <row r="172" spans="2:6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</row>
    <row r="173" spans="2:6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</row>
    <row r="174" spans="2:6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</row>
    <row r="175" spans="2:6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</row>
    <row r="176" spans="2:6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</row>
    <row r="177" spans="2:6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</row>
    <row r="178" spans="2:6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</row>
    <row r="179" spans="2:6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</row>
    <row r="180" spans="2:6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</row>
    <row r="181" spans="2:6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</row>
    <row r="182" spans="2:6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</row>
    <row r="183" spans="2:6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</row>
    <row r="184" spans="2:6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</row>
    <row r="185" spans="2:6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</row>
    <row r="186" spans="2:6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</row>
    <row r="187" spans="2:6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</row>
    <row r="188" spans="2:6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</row>
    <row r="189" spans="2:6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</row>
    <row r="190" spans="2:6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</row>
    <row r="191" spans="2:6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</row>
    <row r="192" spans="2:6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</row>
    <row r="193" spans="2:6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</row>
    <row r="194" spans="2:6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</row>
    <row r="195" spans="2:6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</row>
    <row r="196" spans="2:6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</row>
    <row r="197" spans="2:6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</row>
    <row r="198" spans="2:6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</row>
    <row r="199" spans="2:6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</row>
    <row r="200" spans="2:6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F200"/>
  <sheetViews>
    <sheetView topLeftCell="D26" zoomScale="102" workbookViewId="0">
      <selection activeCell="G42" sqref="G4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5" spans="2:6" x14ac:dyDescent="0.3">
      <c r="B5" s="28" t="s">
        <v>162</v>
      </c>
      <c r="C5" s="20" t="s">
        <v>7</v>
      </c>
      <c r="D5" s="20" t="s">
        <v>218</v>
      </c>
      <c r="E5" s="20" t="s">
        <v>34</v>
      </c>
      <c r="F5" s="20" t="s">
        <v>35</v>
      </c>
    </row>
    <row r="6" spans="2:6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</row>
    <row r="7" spans="2:6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</row>
    <row r="8" spans="2:6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</row>
    <row r="9" spans="2:6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</row>
    <row r="10" spans="2:6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</row>
    <row r="11" spans="2:6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</row>
    <row r="12" spans="2:6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</row>
    <row r="13" spans="2:6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</row>
    <row r="16" spans="2:6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</row>
    <row r="17" spans="2:6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</row>
    <row r="18" spans="2:6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</row>
    <row r="22" spans="2:6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</row>
    <row r="23" spans="2:6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</row>
    <row r="28" spans="2:6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Chart]]="X",PerfPowerST4[[#This Row],[ExcludeHere]]="X"),NA(),GeneralTable[[#This Row],[Cons. MT]]),NA())</f>
        <v>20531</v>
      </c>
      <c r="F28" s="19">
        <f>IFERROR(IF(OR(GeneralTable[[#This Row],[Exclude From Chart]]="X",PerfPowerST4[[#This Row],[ExcludeHere]]="X"),NA(),GeneralTable[[#This Row],[Dur. MT]]),NA())</f>
        <v>205</v>
      </c>
    </row>
    <row r="29" spans="2:6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</row>
    <row r="33" spans="2:6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</row>
    <row r="34" spans="2:6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</row>
    <row r="35" spans="2:6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</row>
    <row r="36" spans="2:6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</row>
    <row r="37" spans="2:6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</row>
    <row r="39" spans="2:6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Chart]]="X",PerfPowerST4[[#This Row],[ExcludeHere]]="X"),NA(),GeneralTable[[#This Row],[Cons. MT]]),NA())</f>
        <v>18669</v>
      </c>
      <c r="F39" s="19">
        <f>IFERROR(IF(OR(GeneralTable[[#This Row],[Exclude From Chart]]="X",PerfPowerST4[[#This Row],[ExcludeHere]]="X"),NA(),GeneralTable[[#This Row],[Dur. MT]]),NA())</f>
        <v>198.68</v>
      </c>
    </row>
    <row r="40" spans="2:6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</row>
    <row r="41" spans="2:6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</row>
    <row r="42" spans="2:6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Chart]]="X",PerfPowerST4[[#This Row],[ExcludeHere]]="X"),NA(),GeneralTable[[#This Row],[Cons. MT]]),NA())</f>
        <v>12920</v>
      </c>
      <c r="F42" s="19">
        <f>IFERROR(IF(OR(GeneralTable[[#This Row],[Exclude From Chart]]="X",PerfPowerST4[[#This Row],[ExcludeHere]]="X"),NA(),GeneralTable[[#This Row],[Dur. MT]]),NA())</f>
        <v>2173.7800000000002</v>
      </c>
    </row>
    <row r="43" spans="2:6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</row>
    <row r="44" spans="2:6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</row>
    <row r="45" spans="2:6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</row>
    <row r="46" spans="2:6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</row>
    <row r="47" spans="2:6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</row>
    <row r="48" spans="2:6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</row>
    <row r="49" spans="2:6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</row>
    <row r="50" spans="2:6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</row>
    <row r="52" spans="2:6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</row>
    <row r="53" spans="2:6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</row>
    <row r="56" spans="2:6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</row>
    <row r="57" spans="2:6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</row>
    <row r="58" spans="2:6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</row>
    <row r="60" spans="2:6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</row>
    <row r="61" spans="2:6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</row>
    <row r="62" spans="2:6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</row>
    <row r="63" spans="2:6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</row>
    <row r="64" spans="2:6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</row>
    <row r="65" spans="2:6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</row>
    <row r="66" spans="2:6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</row>
    <row r="67" spans="2:6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</row>
    <row r="69" spans="2:6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</row>
    <row r="70" spans="2:6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</row>
    <row r="71" spans="2:6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Chart]]="X",PerfPowerST4[[#This Row],[ExcludeHere]]="X"),NA(),GeneralTable[[#This Row],[Cons. MT]]),NA())</f>
        <v>3825</v>
      </c>
      <c r="F71" s="19">
        <f>IFERROR(IF(OR(GeneralTable[[#This Row],[Exclude From Chart]]="X",PerfPowerST4[[#This Row],[ExcludeHere]]="X"),NA(),GeneralTable[[#This Row],[Dur. MT]]),NA())</f>
        <v>101.94</v>
      </c>
    </row>
    <row r="72" spans="2:6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</row>
    <row r="74" spans="2:6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</row>
    <row r="75" spans="2:6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</row>
    <row r="76" spans="2:6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</row>
    <row r="77" spans="2:6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</row>
    <row r="78" spans="2:6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</row>
    <row r="79" spans="2:6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</row>
    <row r="80" spans="2:6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</row>
    <row r="81" spans="2:6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</row>
    <row r="82" spans="2:6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</row>
    <row r="83" spans="2:6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</row>
    <row r="84" spans="2:6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</row>
    <row r="85" spans="2:6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</row>
    <row r="86" spans="2:6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</row>
    <row r="87" spans="2:6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</row>
    <row r="88" spans="2:6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Chart]]="X",PerfPowerST4[[#This Row],[ExcludeHere]]="X"),NA(),GeneralTable[[#This Row],[Cons. MT]]),NA())</f>
        <v>7981.25</v>
      </c>
      <c r="F88" s="19">
        <f>IFERROR(IF(OR(GeneralTable[[#This Row],[Exclude From Chart]]="X",PerfPowerST4[[#This Row],[ExcludeHere]]="X"),NA(),GeneralTable[[#This Row],[Dur. MT]]),NA())</f>
        <v>84.342500000000001</v>
      </c>
    </row>
    <row r="89" spans="2:6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</row>
    <row r="90" spans="2:6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</row>
    <row r="91" spans="2:6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</row>
    <row r="94" spans="2:6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</row>
    <row r="95" spans="2:6" x14ac:dyDescent="0.3">
      <c r="B95" s="31">
        <f>IFERROR(GeneralTable[[#This Row],[Ref.]],NA())</f>
        <v>92</v>
      </c>
      <c r="C95" s="17" t="str">
        <f>IFERROR(IF(GeneralTable[[#This Row],[Exclude From Chart]]="X",NA(),GeneralTable[[#This Row],[CPU]]&amp; " [" &amp; GeneralTable[[#This Row],[Ref.]] &amp; "]"),NA())</f>
        <v>R9 5950X (Vermeer) [92]</v>
      </c>
      <c r="D95" s="21" t="s">
        <v>40</v>
      </c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</row>
    <row r="96" spans="2:6" x14ac:dyDescent="0.3">
      <c r="B96" s="31">
        <f>IFERROR(GeneralTable[[#This Row],[Ref.]],NA())</f>
        <v>93</v>
      </c>
      <c r="C96" s="21" t="e">
        <f>IFERROR(IF(GeneralTable[[#This Row],[Exclude From Chart]]="X",NA(),GeneralTable[[#This Row],[CPU]]&amp; " [" &amp; GeneralTable[[#This Row],[Ref.]] &amp; "]"),NA())</f>
        <v>#N/A</v>
      </c>
      <c r="D96" s="21"/>
      <c r="E96" s="22" t="e">
        <f>IFERROR(IF(OR(GeneralTable[[#This Row],[Exclude From Chart]]="X",PerfPowerST4[[#This Row],[ExcludeHere]]="X"),NA(),GeneralTable[[#This Row],[Cons. MT]]),NA())</f>
        <v>#N/A</v>
      </c>
      <c r="F96" s="23" t="e">
        <f>IFERROR(IF(OR(GeneralTable[[#This Row],[Exclude From Chart]]="X",PerfPowerST4[[#This Row],[ExcludeHere]]="X"),NA(),GeneralTable[[#This Row],[Dur. MT]]),NA())</f>
        <v>#N/A</v>
      </c>
    </row>
    <row r="97" spans="2:6" x14ac:dyDescent="0.3">
      <c r="B97" s="31">
        <f>IFERROR(GeneralTable[[#This Row],[Ref.]],NA())</f>
        <v>94</v>
      </c>
      <c r="C97" s="21" t="str">
        <f>IFERROR(IF(GeneralTable[[#This Row],[Exclude From Chart]]="X",NA(),GeneralTable[[#This Row],[CPU]]&amp; " [" &amp; GeneralTable[[#This Row],[Ref.]] &amp; "]"),NA())</f>
        <v>Apple M1 [94]</v>
      </c>
      <c r="D97" s="21"/>
      <c r="E97" s="22">
        <f>IFERROR(IF(OR(GeneralTable[[#This Row],[Exclude From Chart]]="X",PerfPowerST4[[#This Row],[ExcludeHere]]="X"),NA(),GeneralTable[[#This Row],[Cons. MT]]),NA())</f>
        <v>1669.5</v>
      </c>
      <c r="F97" s="23">
        <f>IFERROR(IF(OR(GeneralTable[[#This Row],[Exclude From Chart]]="X",PerfPowerST4[[#This Row],[ExcludeHere]]="X"),NA(),GeneralTable[[#This Row],[Dur. MT]]),NA())</f>
        <v>111.3</v>
      </c>
    </row>
    <row r="98" spans="2:6" x14ac:dyDescent="0.3">
      <c r="B98" s="31">
        <f>IFERROR(GeneralTable[[#This Row],[Ref.]],NA())</f>
        <v>95</v>
      </c>
      <c r="C98" s="21" t="str">
        <f>IFERROR(IF(GeneralTable[[#This Row],[Exclude From Chart]]="X",NA(),GeneralTable[[#This Row],[CPU]]&amp; " [" &amp; GeneralTable[[#This Row],[Ref.]] &amp; "]"),NA())</f>
        <v>i7 11800H (TigerLake-8C) [95]</v>
      </c>
      <c r="D98" s="21"/>
      <c r="E98" s="22">
        <f>IFERROR(IF(OR(GeneralTable[[#This Row],[Exclude From Chart]]="X",PerfPowerST4[[#This Row],[ExcludeHere]]="X"),NA(),GeneralTable[[#This Row],[Cons. MT]]),NA())</f>
        <v>4800.7988888888895</v>
      </c>
      <c r="F98" s="23">
        <f>IFERROR(IF(OR(GeneralTable[[#This Row],[Exclude From Chart]]="X",PerfPowerST4[[#This Row],[ExcludeHere]]="X"),NA(),GeneralTable[[#This Row],[Dur. MT]]),NA())</f>
        <v>74.934444444444438</v>
      </c>
    </row>
    <row r="99" spans="2:6" x14ac:dyDescent="0.3">
      <c r="B99" s="31">
        <f>IFERROR(GeneralTable[[#This Row],[Ref.]],NA())</f>
        <v>96</v>
      </c>
      <c r="C99" s="21" t="str">
        <f>IFERROR(IF(GeneralTable[[#This Row],[Exclude From Chart]]="X",NA(),GeneralTable[[#This Row],[CPU]]&amp; " [" &amp; GeneralTable[[#This Row],[Ref.]] &amp; "]"),NA())</f>
        <v>R5 5600G (Cezanne) [96]</v>
      </c>
      <c r="D99" s="21"/>
      <c r="E99" s="22">
        <f>IFERROR(IF(OR(GeneralTable[[#This Row],[Exclude From Chart]]="X",PerfPowerST4[[#This Row],[ExcludeHere]]="X"),NA(),GeneralTable[[#This Row],[Cons. MT]]),NA())</f>
        <v>5441</v>
      </c>
      <c r="F99" s="23">
        <f>IFERROR(IF(OR(GeneralTable[[#This Row],[Exclude From Chart]]="X",PerfPowerST4[[#This Row],[ExcludeHere]]="X"),NA(),GeneralTable[[#This Row],[Dur. MT]]),NA())</f>
        <v>82.56</v>
      </c>
    </row>
    <row r="100" spans="2:6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Row],[CPU]]&amp; " [" &amp; GeneralTable[[#This Row],[Ref.]] &amp; "]"),NA())</f>
        <v>Apple M1 Max [97]</v>
      </c>
      <c r="D100" s="21"/>
      <c r="E100" s="22">
        <f>IFERROR(IF(OR(GeneralTable[[#This Row],[Exclude From Chart]]="X",PerfPowerST4[[#This Row],[ExcludeHere]]="X"),NA(),GeneralTable[[#This Row],[Cons. MT]]),NA())</f>
        <v>2431</v>
      </c>
      <c r="F100" s="23">
        <f>IFERROR(IF(OR(GeneralTable[[#This Row],[Exclude From Chart]]="X",PerfPowerST4[[#This Row],[ExcludeHere]]="X"),NA(),GeneralTable[[#This Row],[Dur. MT]]),NA())</f>
        <v>71.5</v>
      </c>
    </row>
    <row r="101" spans="2:6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Chart]]="X",PerfPowerST4[[#This Row],[ExcludeHere]]="X"),NA(),GeneralTable[[#This Row],[Cons. MT]]),NA())</f>
        <v>#N/A</v>
      </c>
      <c r="F101" s="23" t="e">
        <f>IFERROR(IF(OR(GeneralTable[[#This Row],[Exclude From Chart]]="X",PerfPowerST4[[#This Row],[ExcludeHere]]="X"),NA(),GeneralTable[[#This Row],[Dur. MT]]),NA())</f>
        <v>#N/A</v>
      </c>
    </row>
    <row r="102" spans="2:6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</row>
    <row r="103" spans="2:6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Chart]]="X",PerfPowerST4[[#This Row],[ExcludeHere]]="X"),NA(),GeneralTable[[#This Row],[Cons. MT]]),NA())</f>
        <v>#N/A</v>
      </c>
      <c r="F103" s="23" t="e">
        <f>IFERROR(IF(OR(GeneralTable[[#This Row],[Exclude From Chart]]="X",PerfPowerST4[[#This Row],[ExcludeHere]]="X"),NA(),GeneralTable[[#This Row],[Dur. MT]]),NA())</f>
        <v>#N/A</v>
      </c>
    </row>
    <row r="104" spans="2:6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Chart]]="X",PerfPowerST4[[#This Row],[ExcludeHere]]="X"),NA(),GeneralTable[[#This Row],[Cons. MT]]),NA())</f>
        <v>#N/A</v>
      </c>
      <c r="F104" s="23" t="e">
        <f>IFERROR(IF(OR(GeneralTable[[#This Row],[Exclude From Chart]]="X",PerfPowerST4[[#This Row],[ExcludeHere]]="X"),NA(),GeneralTable[[#This Row],[Dur. MT]]),NA())</f>
        <v>#N/A</v>
      </c>
    </row>
    <row r="105" spans="2:6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Chart]]="X",PerfPowerST4[[#This Row],[ExcludeHere]]="X"),NA(),GeneralTable[[#This Row],[Cons. MT]]),NA())</f>
        <v>#N/A</v>
      </c>
      <c r="F105" s="23" t="e">
        <f>IFERROR(IF(OR(GeneralTable[[#This Row],[Exclude From Chart]]="X",PerfPowerST4[[#This Row],[ExcludeHere]]="X"),NA(),GeneralTable[[#This Row],[Dur. MT]]),NA())</f>
        <v>#N/A</v>
      </c>
    </row>
    <row r="106" spans="2:6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Chart]]="X",PerfPowerST4[[#This Row],[ExcludeHere]]="X"),NA(),GeneralTable[[#This Row],[Cons. MT]]),NA())</f>
        <v>#N/A</v>
      </c>
      <c r="F106" s="23" t="e">
        <f>IFERROR(IF(OR(GeneralTable[[#This Row],[Exclude From Chart]]="X",PerfPowerST4[[#This Row],[ExcludeHere]]="X"),NA(),GeneralTable[[#This Row],[Dur. MT]]),NA())</f>
        <v>#N/A</v>
      </c>
    </row>
    <row r="107" spans="2:6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Chart]]="X",PerfPowerST4[[#This Row],[ExcludeHere]]="X"),NA(),GeneralTable[[#This Row],[Cons. MT]]),NA())</f>
        <v>#N/A</v>
      </c>
      <c r="F107" s="23" t="e">
        <f>IFERROR(IF(OR(GeneralTable[[#This Row],[Exclude From Chart]]="X",PerfPowerST4[[#This Row],[ExcludeHere]]="X"),NA(),GeneralTable[[#This Row],[Dur. MT]]),NA())</f>
        <v>#N/A</v>
      </c>
    </row>
    <row r="108" spans="2:6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Chart]]="X",PerfPowerST4[[#This Row],[ExcludeHere]]="X"),NA(),GeneralTable[[#This Row],[Cons. MT]]),NA())</f>
        <v>#N/A</v>
      </c>
      <c r="F108" s="23" t="e">
        <f>IFERROR(IF(OR(GeneralTable[[#This Row],[Exclude From Chart]]="X",PerfPowerST4[[#This Row],[ExcludeHere]]="X"),NA(),GeneralTable[[#This Row],[Dur. MT]]),NA())</f>
        <v>#N/A</v>
      </c>
    </row>
    <row r="109" spans="2:6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Chart]]="X",PerfPowerST4[[#This Row],[ExcludeHere]]="X"),NA(),GeneralTable[[#This Row],[Cons. MT]]),NA())</f>
        <v>#N/A</v>
      </c>
      <c r="F109" s="23" t="e">
        <f>IFERROR(IF(OR(GeneralTable[[#This Row],[Exclude From Chart]]="X",PerfPowerST4[[#This Row],[ExcludeHere]]="X"),NA(),GeneralTable[[#This Row],[Dur. MT]]),NA())</f>
        <v>#N/A</v>
      </c>
    </row>
    <row r="110" spans="2:6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</row>
    <row r="111" spans="2:6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</row>
    <row r="112" spans="2:6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</row>
    <row r="113" spans="2:6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</row>
    <row r="114" spans="2:6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</row>
    <row r="115" spans="2:6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</row>
    <row r="116" spans="2:6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</row>
    <row r="117" spans="2:6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</row>
    <row r="118" spans="2:6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</row>
    <row r="119" spans="2:6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</row>
    <row r="120" spans="2:6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</row>
    <row r="121" spans="2:6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</row>
    <row r="122" spans="2:6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</row>
    <row r="123" spans="2:6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</row>
    <row r="124" spans="2:6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</row>
    <row r="125" spans="2:6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</row>
    <row r="126" spans="2:6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</row>
    <row r="127" spans="2:6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</row>
    <row r="128" spans="2:6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</row>
    <row r="129" spans="2:6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</row>
    <row r="130" spans="2:6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</row>
    <row r="131" spans="2:6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</row>
    <row r="132" spans="2:6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</row>
    <row r="133" spans="2:6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</row>
    <row r="134" spans="2:6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</row>
    <row r="135" spans="2:6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</row>
    <row r="136" spans="2:6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</row>
    <row r="137" spans="2:6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</row>
    <row r="138" spans="2:6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</row>
    <row r="139" spans="2:6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</row>
    <row r="140" spans="2:6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</row>
    <row r="141" spans="2:6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</row>
    <row r="142" spans="2:6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</row>
    <row r="143" spans="2:6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</row>
    <row r="144" spans="2:6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</row>
    <row r="145" spans="2:6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</row>
    <row r="146" spans="2:6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</row>
    <row r="147" spans="2:6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</row>
    <row r="148" spans="2:6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</row>
    <row r="149" spans="2:6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</row>
    <row r="150" spans="2:6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</row>
    <row r="151" spans="2:6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</row>
    <row r="152" spans="2:6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</row>
    <row r="153" spans="2:6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</row>
    <row r="154" spans="2:6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</row>
    <row r="155" spans="2:6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</row>
    <row r="156" spans="2:6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</row>
    <row r="157" spans="2:6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</row>
    <row r="158" spans="2:6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</row>
    <row r="159" spans="2:6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</row>
    <row r="160" spans="2:6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</row>
    <row r="161" spans="2:6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</row>
    <row r="162" spans="2:6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</row>
    <row r="163" spans="2:6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</row>
    <row r="164" spans="2:6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</row>
    <row r="165" spans="2:6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</row>
    <row r="166" spans="2:6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</row>
    <row r="167" spans="2:6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</row>
    <row r="168" spans="2:6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</row>
    <row r="169" spans="2:6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</row>
    <row r="170" spans="2:6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</row>
    <row r="171" spans="2:6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</row>
    <row r="172" spans="2:6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</row>
    <row r="173" spans="2:6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</row>
    <row r="174" spans="2:6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</row>
    <row r="175" spans="2:6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</row>
    <row r="176" spans="2:6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</row>
    <row r="177" spans="2:6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</row>
    <row r="178" spans="2:6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</row>
    <row r="179" spans="2:6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</row>
    <row r="180" spans="2:6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</row>
    <row r="181" spans="2:6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</row>
    <row r="182" spans="2:6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</row>
    <row r="183" spans="2:6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</row>
    <row r="184" spans="2:6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</row>
    <row r="185" spans="2:6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</row>
    <row r="186" spans="2:6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</row>
    <row r="187" spans="2:6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</row>
    <row r="188" spans="2:6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</row>
    <row r="189" spans="2:6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</row>
    <row r="190" spans="2:6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</row>
    <row r="191" spans="2:6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</row>
    <row r="192" spans="2:6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</row>
    <row r="193" spans="2:6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</row>
    <row r="194" spans="2:6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</row>
    <row r="195" spans="2:6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</row>
    <row r="196" spans="2:6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</row>
    <row r="197" spans="2:6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</row>
    <row r="198" spans="2:6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</row>
    <row r="199" spans="2:6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</row>
    <row r="200" spans="2:6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2021-10-29T17:02:40Z</dcterms:modified>
</cp:coreProperties>
</file>