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650"/>
  </bookViews>
  <sheets>
    <sheet name="流水帳" sheetId="1" r:id="rId1"/>
    <sheet name="資產負債表" sheetId="3" r:id="rId2"/>
    <sheet name="綜合損益表" sheetId="2" r:id="rId3"/>
    <sheet name="現金流量表" sheetId="4" r:id="rId4"/>
    <sheet name="一月收支表" sheetId="10" r:id="rId5"/>
    <sheet name="二月收支表" sheetId="11" r:id="rId6"/>
    <sheet name="三月收支表" sheetId="12" r:id="rId7"/>
    <sheet name="現金" sheetId="14" r:id="rId8"/>
    <sheet name="約當現金" sheetId="15" r:id="rId9"/>
    <sheet name="應付帳款" sheetId="16" r:id="rId10"/>
    <sheet name="應收帳款" sheetId="17" r:id="rId11"/>
    <sheet name="預付帳款" sheetId="18" r:id="rId12"/>
    <sheet name="預收帳款" sheetId="19" r:id="rId13"/>
    <sheet name="費用 - 食物" sheetId="20" r:id="rId14"/>
    <sheet name="費用 - 其他" sheetId="21" r:id="rId15"/>
    <sheet name="費用 -鎮西堡" sheetId="22" r:id="rId16"/>
    <sheet name="費用 - 奉獻" sheetId="23" r:id="rId17"/>
    <sheet name="收入" sheetId="24" r:id="rId18"/>
    <sheet name="社團財產" sheetId="25" r:id="rId19"/>
    <sheet name="無形資產" sheetId="26" r:id="rId20"/>
    <sheet name="折舊" sheetId="27" r:id="rId21"/>
    <sheet name="借貸平衡" sheetId="28" r:id="rId22"/>
  </sheets>
  <calcPr calcId="162913"/>
</workbook>
</file>

<file path=xl/calcChain.xml><?xml version="1.0" encoding="utf-8"?>
<calcChain xmlns="http://schemas.openxmlformats.org/spreadsheetml/2006/main">
  <c r="F3" i="1" l="1"/>
  <c r="Q18" i="28"/>
  <c r="Q17" i="28"/>
  <c r="Q16" i="28"/>
  <c r="Q15" i="28"/>
  <c r="Q14" i="28"/>
  <c r="Q13" i="28"/>
  <c r="Q12" i="28"/>
  <c r="Q11" i="28"/>
  <c r="Q10" i="28"/>
  <c r="O9" i="28"/>
  <c r="N9" i="28"/>
  <c r="J9" i="28"/>
  <c r="I9" i="28"/>
  <c r="E9" i="28"/>
  <c r="O8" i="28"/>
  <c r="N8" i="28"/>
  <c r="N7" i="28"/>
  <c r="J7" i="28"/>
  <c r="I7" i="28"/>
  <c r="Q6" i="28"/>
  <c r="N4" i="28"/>
  <c r="K4" i="28"/>
  <c r="J4" i="28"/>
  <c r="I4" i="28"/>
  <c r="E4" i="28"/>
  <c r="D4" i="28"/>
  <c r="P3" i="28"/>
  <c r="P5" i="28" s="1"/>
  <c r="P6" i="28" s="1"/>
  <c r="P8" i="28" s="1"/>
  <c r="P2" i="28"/>
  <c r="Q2" i="28" s="1"/>
  <c r="G3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" i="27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12" i="25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9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3" i="23"/>
  <c r="H2" i="23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4" i="22"/>
  <c r="H5" i="22" s="1"/>
  <c r="H6" i="22" s="1"/>
  <c r="H7" i="22" s="1"/>
  <c r="H8" i="22" s="1"/>
  <c r="H2" i="22"/>
  <c r="H3" i="22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3" i="21"/>
  <c r="H2" i="21"/>
  <c r="H12" i="20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3" i="20"/>
  <c r="H4" i="20" s="1"/>
  <c r="H5" i="20" s="1"/>
  <c r="H6" i="20" s="1"/>
  <c r="H7" i="20" s="1"/>
  <c r="H8" i="20" s="1"/>
  <c r="H9" i="20" s="1"/>
  <c r="H10" i="20" s="1"/>
  <c r="H11" i="20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" i="18"/>
  <c r="G8" i="17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5" i="17"/>
  <c r="G6" i="17" s="1"/>
  <c r="G7" i="17" s="1"/>
  <c r="G4" i="17"/>
  <c r="G3" i="17"/>
  <c r="F2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2" i="14"/>
  <c r="E2" i="14"/>
  <c r="H14" i="12"/>
  <c r="F14" i="12"/>
  <c r="D14" i="12"/>
  <c r="B14" i="12"/>
  <c r="H8" i="12"/>
  <c r="B21" i="12" s="1"/>
  <c r="G8" i="12"/>
  <c r="H13" i="10"/>
  <c r="F13" i="10"/>
  <c r="D13" i="10"/>
  <c r="B13" i="10"/>
  <c r="H6" i="10"/>
  <c r="B20" i="10" s="1"/>
  <c r="G6" i="10"/>
  <c r="F4" i="1" l="1"/>
  <c r="F5" i="1" s="1"/>
  <c r="F6" i="1" s="1"/>
  <c r="F7" i="1" s="1"/>
  <c r="F8" i="1" s="1"/>
  <c r="F9" i="1" s="1"/>
  <c r="F10" i="1" s="1"/>
  <c r="Q7" i="28"/>
  <c r="P4" i="28"/>
  <c r="P7" i="28" s="1"/>
  <c r="P9" i="28" s="1"/>
  <c r="Q9" i="28" s="1"/>
  <c r="Q3" i="28"/>
  <c r="Q8" i="28"/>
  <c r="Q5" i="28"/>
  <c r="Q4" i="28" l="1"/>
</calcChain>
</file>

<file path=xl/sharedStrings.xml><?xml version="1.0" encoding="utf-8"?>
<sst xmlns="http://schemas.openxmlformats.org/spreadsheetml/2006/main" count="2038" uniqueCount="460">
  <si>
    <t xml:space="preserve"> 日期</t>
  </si>
  <si>
    <t>2019年</t>
  </si>
  <si>
    <t>2019年第3季</t>
  </si>
  <si>
    <t>品項</t>
  </si>
  <si>
    <t>2019年第4季</t>
  </si>
  <si>
    <t>2020年</t>
  </si>
  <si>
    <t>會計項目</t>
  </si>
  <si>
    <t>2020年第1季</t>
  </si>
  <si>
    <t>數量</t>
  </si>
  <si>
    <t>2019年07月01日至2019年09月27日</t>
  </si>
  <si>
    <t>收入</t>
  </si>
  <si>
    <t>支出</t>
  </si>
  <si>
    <t>總計</t>
  </si>
  <si>
    <t>備註</t>
  </si>
  <si>
    <t>小結</t>
  </si>
  <si>
    <t>2019年10月01日至2019年12月31日</t>
  </si>
  <si>
    <t>2020年01月02日至2020年03月31日</t>
  </si>
  <si>
    <t>金額</t>
  </si>
  <si>
    <t>流動資產</t>
  </si>
  <si>
    <t>180,629 TWD</t>
  </si>
  <si>
    <t>256,604 TWD</t>
  </si>
  <si>
    <t>營業收入合計</t>
  </si>
  <si>
    <t>800 TWD</t>
  </si>
  <si>
    <t>197,097 TWD</t>
  </si>
  <si>
    <t>123,870 TWD</t>
  </si>
  <si>
    <t>182,723 TWD</t>
  </si>
  <si>
    <t>39,000 TWD</t>
  </si>
  <si>
    <t>營業成本合計</t>
  </si>
  <si>
    <t>115,501 TWD</t>
  </si>
  <si>
    <t>現金及約當現金</t>
  </si>
  <si>
    <t>165,153 TWD</t>
  </si>
  <si>
    <t>56,653 TWD</t>
  </si>
  <si>
    <t>10,399 TWD</t>
  </si>
  <si>
    <t>營業毛利（毛損）</t>
  </si>
  <si>
    <t>-114,701 TWD</t>
  </si>
  <si>
    <t>67,217 TWD</t>
  </si>
  <si>
    <t>28,601 TWD</t>
  </si>
  <si>
    <t>未實現銷貨（損）益</t>
  </si>
  <si>
    <t>202,495 TWD</t>
  </si>
  <si>
    <t>188,311 TWD</t>
  </si>
  <si>
    <t>176,105 TWD</t>
  </si>
  <si>
    <t>透過損益按公允價值衡量之金融資產－流動</t>
  </si>
  <si>
    <t>已實現銷貨（損）益</t>
  </si>
  <si>
    <t>營業毛利（毛損）淨額</t>
  </si>
  <si>
    <t>營業費用</t>
  </si>
  <si>
    <t>6,058 TWD</t>
  </si>
  <si>
    <t>366 TWD</t>
  </si>
  <si>
    <t>574 TWD</t>
  </si>
  <si>
    <t>其他收益及費損淨額</t>
  </si>
  <si>
    <t>營業利益（損失）</t>
  </si>
  <si>
    <t>-120,759 TWD</t>
  </si>
  <si>
    <t>66,851 TWD</t>
  </si>
  <si>
    <t>透過其他綜合損益按公允價值衡量之金融資產－流動</t>
  </si>
  <si>
    <t>28,027 TWD</t>
  </si>
  <si>
    <t>營業外收入及支出</t>
  </si>
  <si>
    <t>-2346 TWD</t>
  </si>
  <si>
    <t>-5,306 TWD</t>
  </si>
  <si>
    <t>-5,150 TWD</t>
  </si>
  <si>
    <t>稅前淨利（淨損）</t>
  </si>
  <si>
    <t>-123,105 TWD</t>
  </si>
  <si>
    <t>61,545 TWD</t>
  </si>
  <si>
    <t>22,877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</si>
  <si>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</si>
  <si>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</si>
  <si>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</si>
  <si>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</si>
  <si>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</si>
  <si>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161,369 TWD</t>
  </si>
  <si>
    <t>40,673 TWD</t>
  </si>
  <si>
    <t>不重分類至損益之項目：</t>
  </si>
  <si>
    <t>按攤銷後成本衡量之金融資產－流動</t>
  </si>
  <si>
    <t>34,829 TWD</t>
  </si>
  <si>
    <t>後續可能重分類至損益之項目：</t>
  </si>
  <si>
    <t>5,844 TWD</t>
  </si>
  <si>
    <t>本期綜合損益總額</t>
  </si>
  <si>
    <t>38,264 TWD</t>
  </si>
  <si>
    <t>102,218 TWD</t>
  </si>
  <si>
    <t>淨利（損）歸屬於：</t>
  </si>
  <si>
    <t>760 TWD</t>
  </si>
  <si>
    <t>避險之金融資產－流動</t>
  </si>
  <si>
    <t>母公司業主（淨利／損）</t>
  </si>
  <si>
    <t>非控制權益（淨利／損）</t>
  </si>
  <si>
    <t>母公司業主（綜合損益）</t>
  </si>
  <si>
    <t>鎮西堡場勘</t>
  </si>
  <si>
    <t>非控制權益（綜合損益）</t>
  </si>
  <si>
    <t>基本每股盈餘</t>
  </si>
  <si>
    <t>N/A</t>
  </si>
  <si>
    <t>稀釋每股盈餘</t>
  </si>
  <si>
    <t>應收帳款淨額</t>
  </si>
  <si>
    <t>40,801 TWD</t>
  </si>
  <si>
    <t>5/23晨更早餐</t>
  </si>
  <si>
    <t>應收帳款－關係人淨額</t>
  </si>
  <si>
    <t>其他應收款－關係人淨額</t>
  </si>
  <si>
    <t>存貨</t>
  </si>
  <si>
    <t>2,990 TWD</t>
  </si>
  <si>
    <t>1,906 TWD</t>
  </si>
  <si>
    <t>1,270 TWD</t>
  </si>
  <si>
    <t>其他流動資產</t>
  </si>
  <si>
    <t>15,476 TWD</t>
  </si>
  <si>
    <t>10,318 TWD</t>
  </si>
  <si>
    <t>6,880 TWD</t>
  </si>
  <si>
    <t>4,588 TWD</t>
  </si>
  <si>
    <t>非流動資產</t>
  </si>
  <si>
    <t>10,000 TWD</t>
  </si>
  <si>
    <t>130,466 TWD</t>
  </si>
  <si>
    <t>167,244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</si>
  <si>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</si>
  <si>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</si>
  <si>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</si>
  <si>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</si>
  <si>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6,666 TWD</t>
  </si>
  <si>
    <t>4,444 TWD</t>
  </si>
  <si>
    <t>使用權資產</t>
  </si>
  <si>
    <t>無形資產</t>
  </si>
  <si>
    <t>123,800 TWD</t>
  </si>
  <si>
    <t>162,800 TWD</t>
  </si>
  <si>
    <t>遞延所得稅資產</t>
  </si>
  <si>
    <t>其他非流動資產</t>
  </si>
  <si>
    <t>資產總額</t>
  </si>
  <si>
    <t>190,629 TWD</t>
  </si>
  <si>
    <t>266,604 TWD</t>
  </si>
  <si>
    <t>327,563 TWD</t>
  </si>
  <si>
    <t>349,967 TWD</t>
  </si>
  <si>
    <t>流動負債</t>
  </si>
  <si>
    <t>7,380 TWD</t>
  </si>
  <si>
    <t>45,091 TWD</t>
  </si>
  <si>
    <t>利息</t>
  </si>
  <si>
    <t>3,832 TWD</t>
  </si>
  <si>
    <t>3,359 TWD</t>
  </si>
  <si>
    <t>短期借款</t>
  </si>
  <si>
    <t>鎮西堡保險費</t>
  </si>
  <si>
    <t>?</t>
  </si>
  <si>
    <t>透過損益按公允價值衡量之金融負債－流動</t>
  </si>
  <si>
    <t>契服</t>
  </si>
  <si>
    <t>避險之金融負債－流動</t>
  </si>
  <si>
    <t>鎮西堡住宿費(學長姊)</t>
  </si>
  <si>
    <t>應付帳款</t>
  </si>
  <si>
    <t>鎮西堡遊覽車</t>
  </si>
  <si>
    <t>奉獻(鎮西堡教會)</t>
  </si>
  <si>
    <t>鎮西堡兒童營教案</t>
  </si>
  <si>
    <t>鎮西堡隊補助</t>
  </si>
  <si>
    <t>4,290 TWD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</si>
  <si>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</si>
  <si>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</si>
  <si>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</si>
  <si>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</si>
  <si>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</si>
  <si>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</si>
  <si>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</si>
  <si>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印鎮西堡感謝卡</t>
  </si>
  <si>
    <t>遞延所得稅負債</t>
  </si>
  <si>
    <t>租賃負債－非流動</t>
  </si>
  <si>
    <t>2019年07月01日至2019年09月30日</t>
  </si>
  <si>
    <t>其他非流動負債</t>
  </si>
  <si>
    <t>負債總額</t>
  </si>
  <si>
    <t>歸屬於母公司業主之權益</t>
  </si>
  <si>
    <t>183,249 TWD</t>
  </si>
  <si>
    <t>221,513 TWD</t>
  </si>
  <si>
    <t>323,731 TWD</t>
  </si>
  <si>
    <t>346,608 TWD</t>
  </si>
  <si>
    <t>股本</t>
  </si>
  <si>
    <t>普通股股本</t>
  </si>
  <si>
    <t>資本公積</t>
  </si>
  <si>
    <t>220,713 TWD</t>
  </si>
  <si>
    <t>198,871 TWD</t>
  </si>
  <si>
    <t>資本公積－發行溢價</t>
  </si>
  <si>
    <t>2019/9/17星期二聚會的外燴錢</t>
  </si>
  <si>
    <t>資本公積-認列對子公司所有權權益變動數</t>
  </si>
  <si>
    <t>資本公積－受贈資產</t>
  </si>
  <si>
    <t>2019/9/19晨更</t>
  </si>
  <si>
    <t>資本公積－採用權益法認列關聯企業及合資股權淨值之變動數</t>
  </si>
  <si>
    <t>新生出遊午餐</t>
  </si>
  <si>
    <t>資本公積－合併溢額</t>
  </si>
  <si>
    <t>(刪除)</t>
  </si>
  <si>
    <t>保留盈餘</t>
  </si>
  <si>
    <t>124,860 TWD</t>
  </si>
  <si>
    <t>147,737 TWD</t>
  </si>
  <si>
    <t>法定盈餘公積</t>
  </si>
  <si>
    <t>80 TWD</t>
  </si>
  <si>
    <t>12,486 TWD</t>
  </si>
  <si>
    <t>35,373 TWD</t>
  </si>
  <si>
    <t>特別盈餘公積</t>
  </si>
  <si>
    <t>未分配盈餘（或待彌補虧損）</t>
  </si>
  <si>
    <t>2019/9/26晨更</t>
  </si>
  <si>
    <t>720 TWD</t>
  </si>
  <si>
    <t>112,374 TWD</t>
  </si>
  <si>
    <t>318,364 TWD</t>
  </si>
  <si>
    <t>其他權益</t>
  </si>
  <si>
    <t>2019/10/1講員費</t>
  </si>
  <si>
    <t>非控制權益</t>
  </si>
  <si>
    <t>2019/10/15講員費</t>
  </si>
  <si>
    <t>2019/10/3晨更</t>
  </si>
  <si>
    <t>營業活動之現金流量</t>
  </si>
  <si>
    <t>-85,538 TWD</t>
  </si>
  <si>
    <t>2019/10/17晨更</t>
  </si>
  <si>
    <t>-61,019 TWD</t>
  </si>
  <si>
    <t>-12,206 TWD</t>
  </si>
  <si>
    <t>鎮西堡之翎</t>
  </si>
  <si>
    <t>鎮西堡卉筑</t>
  </si>
  <si>
    <t>鎮西堡冠元</t>
  </si>
  <si>
    <t>鎮西堡諭衡</t>
  </si>
  <si>
    <t>鎮西堡峻賢</t>
  </si>
  <si>
    <t>權益總計</t>
  </si>
  <si>
    <t>2019/10/24晨更</t>
  </si>
  <si>
    <t>負債及權益總計</t>
  </si>
  <si>
    <t>2019/10/29講員費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</si>
  <si>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</si>
  <si>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投資活動之現金流量</t>
  </si>
  <si>
    <t>2019/9/25晨更影印費</t>
  </si>
  <si>
    <t>190 TWD</t>
  </si>
  <si>
    <t>籌資活動之現金流量</t>
  </si>
  <si>
    <t>122,880 TWD</t>
  </si>
  <si>
    <t>2019/10/31晨更</t>
  </si>
  <si>
    <t>期中宵夜甜甜圈</t>
  </si>
  <si>
    <t>46,645 TWD</t>
  </si>
  <si>
    <t>匯率變動對現金及約當現金之影響</t>
  </si>
  <si>
    <t>本期現金及約當現金增加（減少）數</t>
  </si>
  <si>
    <t>37,342 TWD</t>
  </si>
  <si>
    <t>-14,184 TWD</t>
  </si>
  <si>
    <t>期初現金及約當現金餘額</t>
  </si>
  <si>
    <t>2019/11/14晨更</t>
  </si>
  <si>
    <t>期末現金及約當現金餘額</t>
  </si>
  <si>
    <t>2019/11/21晨更</t>
  </si>
  <si>
    <t>資產負債表帳列之現金及約當現金</t>
  </si>
  <si>
    <t>感恩節聚會costco</t>
  </si>
  <si>
    <t>感恩節聚會pizza</t>
  </si>
  <si>
    <t>感恩節聚會蔥油餅餡餅</t>
  </si>
  <si>
    <t>感恩節聚會紙</t>
  </si>
  <si>
    <t>感恩節聚會禮品</t>
  </si>
  <si>
    <t>感恩節聚會拿坡里</t>
  </si>
  <si>
    <t>2019/10/31晨更影印費</t>
  </si>
  <si>
    <t>2019/11/28晨更</t>
  </si>
  <si>
    <t>2019/12/5晨更</t>
  </si>
  <si>
    <t>購買聖誕禮物書40本</t>
  </si>
  <si>
    <t>2019/12/12晨更</t>
  </si>
  <si>
    <t>2019/12/19晨更</t>
  </si>
  <si>
    <t>2019/12/26晨更</t>
  </si>
  <si>
    <t>聖誕節大聚會(美式辣雞翅+烤雞大腿+美式大烤雞+義美奶茶)</t>
  </si>
  <si>
    <t>聖誕節大聚會壽司</t>
  </si>
  <si>
    <t>聖誕節大聚會 - 吳承恩百順餅乾</t>
  </si>
  <si>
    <t>鎮西堡場勘保險費</t>
  </si>
  <si>
    <t>聖誕節大聚會 - 吳承恩影印</t>
  </si>
  <si>
    <t>聖誕節大聚會 - 吳承恩糖霜</t>
  </si>
  <si>
    <t>聖誕節大聚會 - 吳承恩軒宇哥卡片</t>
  </si>
  <si>
    <t>聖誕節大聚會 - 吳承恩運費(糖霜)</t>
  </si>
  <si>
    <t>聖誕節大聚會披薩</t>
  </si>
  <si>
    <t>聖誕節大聚會美術用品</t>
  </si>
  <si>
    <t>聖誕節大聚會薑餅屋</t>
  </si>
  <si>
    <t>聖誕節大聚會薑餅屋2</t>
  </si>
  <si>
    <t>聖誕節大聚會影印費</t>
  </si>
  <si>
    <t>學生會(薑餅屋工作坊)</t>
  </si>
  <si>
    <t>2020/3/26</t>
  </si>
  <si>
    <t>2020/1/2晨更</t>
  </si>
  <si>
    <t>領8399</t>
  </si>
  <si>
    <t>期末宵夜</t>
  </si>
  <si>
    <t>2020/3/3講員費</t>
  </si>
  <si>
    <t>2020/3/3講員卡片</t>
  </si>
  <si>
    <t>2020/3/5晨更</t>
  </si>
  <si>
    <t>2020/3/12晨更</t>
  </si>
  <si>
    <t>2020/3/19晨更</t>
  </si>
  <si>
    <t>2020/3/26晨更</t>
  </si>
  <si>
    <t>2020/4/28講員費</t>
  </si>
  <si>
    <t>2020/3/24講員費</t>
  </si>
  <si>
    <t>項目</t>
  </si>
  <si>
    <t>負責人</t>
  </si>
  <si>
    <t>預算</t>
  </si>
  <si>
    <t>決算</t>
  </si>
  <si>
    <t>聆甯</t>
  </si>
  <si>
    <t>Sum</t>
  </si>
  <si>
    <t>Bruce</t>
  </si>
  <si>
    <t>卉筑</t>
  </si>
  <si>
    <t>增加（減少）數</t>
  </si>
  <si>
    <t>芮安</t>
  </si>
  <si>
    <t>本期未付</t>
  </si>
  <si>
    <t>期初餘額</t>
  </si>
  <si>
    <t>左姊</t>
  </si>
  <si>
    <t>晨更</t>
  </si>
  <si>
    <t>尚恩</t>
  </si>
  <si>
    <t>貞愛</t>
  </si>
  <si>
    <t>期末餘額</t>
  </si>
  <si>
    <t>上期補收</t>
  </si>
  <si>
    <t>上期補付</t>
  </si>
  <si>
    <t>本期未收</t>
  </si>
  <si>
    <t>晨更講義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</si>
  <si>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</si>
  <si>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</si>
  <si>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</si>
  <si>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</si>
  <si>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</si>
  <si>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</si>
  <si>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</si>
  <si>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</si>
  <si>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X</t>
  </si>
  <si>
    <t>禹揚</t>
  </si>
  <si>
    <t>未編列預算</t>
  </si>
  <si>
    <t>Irene</t>
  </si>
  <si>
    <t>感恩節大聚會</t>
  </si>
  <si>
    <t>子齊</t>
  </si>
  <si>
    <t>中華郵政</t>
  </si>
  <si>
    <t>聖誕節大聚會</t>
  </si>
  <si>
    <t>彥誠</t>
  </si>
  <si>
    <t>購買聖誕禮物書</t>
  </si>
  <si>
    <t>境鑠</t>
  </si>
  <si>
    <t>日期</t>
  </si>
  <si>
    <t>摘要</t>
  </si>
  <si>
    <t>經手人</t>
  </si>
  <si>
    <t>對象</t>
  </si>
  <si>
    <t>借方金額(+)</t>
  </si>
  <si>
    <t>貸方金額(-)</t>
  </si>
  <si>
    <t>借方餘額</t>
  </si>
  <si>
    <t>清點</t>
  </si>
  <si>
    <t>Bruce Chen</t>
  </si>
  <si>
    <t>總務墊錢</t>
  </si>
  <si>
    <t>付清</t>
  </si>
  <si>
    <t>秉仲/心恩</t>
  </si>
  <si>
    <t>諭衡</t>
  </si>
  <si>
    <t>略</t>
  </si>
  <si>
    <t>領錢</t>
  </si>
  <si>
    <t>聆甯/左姊</t>
  </si>
  <si>
    <t>特洛依整合行銷</t>
  </si>
  <si>
    <t>鎮西堡教會</t>
  </si>
  <si>
    <t>第二季結餘</t>
  </si>
  <si>
    <t>則元</t>
  </si>
  <si>
    <t>趴趴走食品廠</t>
  </si>
  <si>
    <t>收到</t>
  </si>
  <si>
    <t>張南驥老師</t>
  </si>
  <si>
    <t>迦南會</t>
  </si>
  <si>
    <t>欣怡</t>
  </si>
  <si>
    <t>光悅</t>
  </si>
  <si>
    <t>秉仲</t>
  </si>
  <si>
    <t>郁錡</t>
  </si>
  <si>
    <t>校友總會行政費 (黃祈學長捐款報稅)</t>
  </si>
  <si>
    <t>陽明校友總會</t>
  </si>
  <si>
    <t>祥莉</t>
  </si>
  <si>
    <t>冠元</t>
  </si>
  <si>
    <t>發現校友總會存款</t>
  </si>
  <si>
    <t>陽明大學校友會</t>
  </si>
  <si>
    <t>純純姊</t>
  </si>
  <si>
    <t>陽明大學課輔組</t>
  </si>
  <si>
    <t>悦恩</t>
  </si>
  <si>
    <t>麗佳</t>
  </si>
  <si>
    <t>尚德影印店</t>
  </si>
  <si>
    <t>付清(錯誤)</t>
  </si>
  <si>
    <t>之翎</t>
  </si>
  <si>
    <t>峻賢</t>
  </si>
  <si>
    <t>多付歸還</t>
  </si>
  <si>
    <t>期中宵夜</t>
  </si>
  <si>
    <t>KFC</t>
  </si>
  <si>
    <t>預付11月晨更(少付1500)</t>
  </si>
  <si>
    <t>期中宵夜珍紅拿23杯(發票金額)</t>
  </si>
  <si>
    <t>智雲</t>
  </si>
  <si>
    <t>迷客夏</t>
  </si>
  <si>
    <t>期中宵夜珍紅拿23杯(調整)</t>
  </si>
  <si>
    <t>福餐聯餐飲公司</t>
  </si>
  <si>
    <t>預付11月晨更(補)</t>
  </si>
  <si>
    <t>聖誕節大聚會預算</t>
  </si>
  <si>
    <t>11月晨更超支</t>
  </si>
  <si>
    <t>12月晨更預算</t>
  </si>
  <si>
    <t>陽明大學學生會</t>
  </si>
  <si>
    <t>享亮有限公司</t>
  </si>
  <si>
    <t>全方位</t>
  </si>
  <si>
    <t>家樂福</t>
  </si>
  <si>
    <t>承恩</t>
  </si>
  <si>
    <t>昭蘊有限公司</t>
  </si>
  <si>
    <t>水蘋果小舖</t>
  </si>
  <si>
    <t>未付項目分類轉移</t>
  </si>
  <si>
    <t>借方金額(-)</t>
  </si>
  <si>
    <t>貸方金額(+)</t>
  </si>
  <si>
    <t>貸方餘額</t>
  </si>
  <si>
    <t>心恩, 諭衡, Irene, Bruce, 芮安</t>
  </si>
  <si>
    <t>付清12月超支部分</t>
  </si>
  <si>
    <t>社博彩色傳單50張</t>
  </si>
  <si>
    <t>巨揚企業社</t>
  </si>
  <si>
    <t>社博飲料42瓶</t>
  </si>
  <si>
    <t>全聯福利中心</t>
  </si>
  <si>
    <t>社博黑白傳單200張</t>
  </si>
  <si>
    <t>3月晨更預算</t>
  </si>
  <si>
    <t>社博海報2張</t>
  </si>
  <si>
    <t>3月超支</t>
  </si>
  <si>
    <t>2020/4/28 [3/26]</t>
  </si>
  <si>
    <t>書</t>
  </si>
  <si>
    <t>桃園書房出版社</t>
  </si>
  <si>
    <t>2020/4/28 [9]</t>
  </si>
  <si>
    <t>2020/4/28 [12]</t>
  </si>
  <si>
    <t>買書 (讀書會)</t>
  </si>
  <si>
    <t>諭衡/卉筑</t>
  </si>
  <si>
    <t>志儒</t>
  </si>
  <si>
    <t>聆寗</t>
  </si>
  <si>
    <t>悅恩</t>
  </si>
  <si>
    <t>隆德行</t>
  </si>
  <si>
    <t>臻平</t>
  </si>
  <si>
    <t>和泰產物保險</t>
  </si>
  <si>
    <t>牙醫系畢業學長黃祈奉獻</t>
  </si>
  <si>
    <t>黃祈</t>
  </si>
  <si>
    <t>煌賢</t>
  </si>
  <si>
    <t>喜騰有限公司</t>
  </si>
  <si>
    <t>IKEA</t>
  </si>
  <si>
    <t>有揚哥</t>
  </si>
  <si>
    <t>Costco</t>
  </si>
  <si>
    <t>禹揚/貞愛</t>
  </si>
  <si>
    <t>富利餐飲公司</t>
  </si>
  <si>
    <t>怡安姊</t>
  </si>
  <si>
    <t>移項到已付</t>
  </si>
  <si>
    <t>交易日期</t>
  </si>
  <si>
    <t>登錄日期</t>
  </si>
  <si>
    <t>歸零</t>
  </si>
  <si>
    <t>逸宏哥</t>
  </si>
  <si>
    <t>祥莉, 貞愛</t>
  </si>
  <si>
    <t>costco</t>
  </si>
  <si>
    <t>真愛</t>
  </si>
  <si>
    <t>拿坡里</t>
  </si>
  <si>
    <t>校園團契</t>
  </si>
  <si>
    <t>鎮西堡民宿訂金</t>
  </si>
  <si>
    <t>波塔阿季</t>
  </si>
  <si>
    <t>郵局手續費 (訂金匯款)</t>
  </si>
  <si>
    <t>邱慕天</t>
  </si>
  <si>
    <t>吳麗芬</t>
  </si>
  <si>
    <t>2019/9/27R</t>
  </si>
  <si>
    <t>社窩重新估價</t>
  </si>
  <si>
    <t>契服23件重新估價</t>
  </si>
  <si>
    <t>第三季累計折舊</t>
  </si>
  <si>
    <t>奉獻抵銷應付</t>
  </si>
  <si>
    <t>剩22件</t>
  </si>
  <si>
    <t>第四季折舊</t>
  </si>
  <si>
    <t>第一季折舊</t>
  </si>
  <si>
    <t>鎮西堡民宿訂金不補助</t>
  </si>
  <si>
    <t>社員靈命成長 (晨更)</t>
  </si>
  <si>
    <t>社員靈命成長 (大聚會)</t>
  </si>
  <si>
    <t>社員靈命成長 (大聚會+晨更+禱告會)</t>
  </si>
  <si>
    <t>2020/4/28 [21]</t>
  </si>
  <si>
    <t>2020/4/28 [5/5]</t>
  </si>
  <si>
    <t>2020/4/30 (2020/3/31)</t>
  </si>
  <si>
    <t>現金借方餘額</t>
  </si>
  <si>
    <t>約當現金借方餘額</t>
  </si>
  <si>
    <t>應付帳款借方餘額</t>
  </si>
  <si>
    <t>應收帳款借方餘額</t>
  </si>
  <si>
    <t>預付帳款借方餘額</t>
  </si>
  <si>
    <t>預收帳款借方餘額</t>
  </si>
  <si>
    <t>食物費用借方餘額</t>
  </si>
  <si>
    <t>其他費用借方餘額</t>
  </si>
  <si>
    <t>鎮西堡借方餘額</t>
  </si>
  <si>
    <t>奉獻借方餘額</t>
  </si>
  <si>
    <t>折舊費用借方餘額</t>
  </si>
  <si>
    <t>收入借方餘額</t>
  </si>
  <si>
    <t>社團財產借方餘額</t>
  </si>
  <si>
    <t>調整項目</t>
  </si>
  <si>
    <t>九月初試算</t>
  </si>
  <si>
    <t>第三季試算</t>
  </si>
  <si>
    <t>2019/10/6 (2019/9/27R)</t>
  </si>
  <si>
    <t>第三季財報驗算</t>
  </si>
  <si>
    <t>十一月底試算</t>
  </si>
  <si>
    <t>第四季試算</t>
  </si>
  <si>
    <t>2020/3/9 (2019/12/31R)</t>
  </si>
  <si>
    <t>第四季財報驗算</t>
  </si>
  <si>
    <t>2020/4/26 (2020/3/31)</t>
  </si>
  <si>
    <t>第一季試算</t>
  </si>
  <si>
    <t>第一季財報驗算</t>
  </si>
  <si>
    <t>上期結餘</t>
    <phoneticPr fontId="11" type="noConversion"/>
  </si>
  <si>
    <t>2020/3/31</t>
    <phoneticPr fontId="11" type="noConversion"/>
  </si>
  <si>
    <t>本期結餘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</si>
</sst>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Helvetica"/>
    </font>
    <font>
      <sz val="10"/>
      <color rgb="FF000000"/>
      <name val="Roboto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31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3" fontId="3" fillId="0" borderId="0" xfId="0" applyNumberFormat="1" applyFont="1" applyAlignment="1"/>
    <xf numFmtId="0" fontId="5" fillId="2" borderId="3" xfId="0" quotePrefix="1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3" fontId="3" fillId="0" borderId="0" xfId="0" applyNumberFormat="1" applyFo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7" fillId="4" borderId="3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quotePrefix="1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7" fillId="5" borderId="3" xfId="0" applyFont="1" applyFill="1" applyBorder="1" applyAlignment="1">
      <alignment horizontal="right"/>
    </xf>
    <xf numFmtId="0" fontId="5" fillId="0" borderId="0" xfId="0" applyFont="1" applyAlignment="1"/>
    <xf numFmtId="0" fontId="7" fillId="4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0" fontId="3" fillId="0" borderId="0" xfId="0" applyFont="1" applyAlignment="1"/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5" fillId="2" borderId="6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10" fillId="2" borderId="0" xfId="0" applyFont="1" applyFill="1" applyAlignment="1"/>
    <xf numFmtId="3" fontId="5" fillId="2" borderId="3" xfId="0" applyNumberFormat="1" applyFont="1" applyFill="1" applyBorder="1" applyAlignment="1">
      <alignment horizontal="right"/>
    </xf>
    <xf numFmtId="0" fontId="4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4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/>
    <xf numFmtId="14" fontId="0" fillId="0" borderId="0" xfId="0" applyNumberFormat="1" applyFont="1" applyAlignment="1"/>
    <xf numFmtId="0" fontId="12" fillId="0" borderId="0" xfId="0" applyFont="1" applyAlignment="1"/>
    <xf numFmtId="0" fontId="12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71"/>
  <sheetViews>
    <sheetView tabSelected="1" workbookViewId="0"/>
  </sheetViews>
  <sheetFormatPr defaultColWidth="14.42578125" defaultRowHeight="15.75" customHeight="1"/>
  <cols>
    <col min="1" max="1" width="11.5703125" customWidth="1"/>
    <col min="2" max="2" width="50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>
      <c r="A1" s="1" t="s">
        <v>0</v>
      </c>
      <c r="B1" s="2" t="s">
        <v>3</v>
      </c>
      <c r="C1" s="4" t="s">
        <v>8</v>
      </c>
      <c r="D1" s="5" t="s">
        <v>10</v>
      </c>
      <c r="E1" s="5" t="s">
        <v>11</v>
      </c>
      <c r="F1" s="5" t="s">
        <v>12</v>
      </c>
      <c r="G1" s="2" t="s">
        <v>13</v>
      </c>
      <c r="H1" s="9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25">
      <c r="A2" s="59">
        <v>43830</v>
      </c>
      <c r="B2" s="60" t="s">
        <v>457</v>
      </c>
      <c r="C2" s="54"/>
      <c r="D2" s="16"/>
      <c r="E2" s="16"/>
      <c r="F2" s="16">
        <v>170896</v>
      </c>
      <c r="G2" s="34"/>
    </row>
    <row r="3" spans="1:20" ht="12.75">
      <c r="A3" s="62" t="s">
        <v>251</v>
      </c>
      <c r="B3" s="29" t="s">
        <v>252</v>
      </c>
      <c r="C3" s="37">
        <v>1</v>
      </c>
      <c r="D3" s="16">
        <v>0</v>
      </c>
      <c r="E3" s="16">
        <v>1005</v>
      </c>
      <c r="F3" s="16">
        <f>F2+D3-E3</f>
        <v>169891</v>
      </c>
      <c r="G3" s="23"/>
      <c r="H3" s="64" t="s">
        <v>253</v>
      </c>
    </row>
    <row r="4" spans="1:20" ht="12.75">
      <c r="A4" s="63"/>
      <c r="B4" s="29" t="s">
        <v>254</v>
      </c>
      <c r="C4" s="37">
        <v>20</v>
      </c>
      <c r="D4" s="16">
        <v>0</v>
      </c>
      <c r="E4" s="16">
        <v>1302</v>
      </c>
      <c r="F4" s="16">
        <f t="shared" ref="F4:F10" si="0">F3+D4-E4</f>
        <v>168589</v>
      </c>
      <c r="G4" s="23"/>
      <c r="H4" s="63"/>
    </row>
    <row r="5" spans="1:20" ht="12.75">
      <c r="A5" s="63"/>
      <c r="B5" s="29" t="s">
        <v>255</v>
      </c>
      <c r="C5" s="37">
        <v>1</v>
      </c>
      <c r="D5" s="16">
        <v>0</v>
      </c>
      <c r="E5" s="16">
        <v>1000</v>
      </c>
      <c r="F5" s="16">
        <f t="shared" si="0"/>
        <v>167589</v>
      </c>
      <c r="G5" s="23"/>
      <c r="H5" s="63"/>
    </row>
    <row r="6" spans="1:20" ht="12.75">
      <c r="A6" s="63"/>
      <c r="B6" s="37" t="s">
        <v>256</v>
      </c>
      <c r="C6" s="37">
        <v>1</v>
      </c>
      <c r="D6" s="16">
        <v>0</v>
      </c>
      <c r="E6" s="16">
        <v>67</v>
      </c>
      <c r="F6" s="16">
        <f t="shared" si="0"/>
        <v>167522</v>
      </c>
      <c r="G6" s="23"/>
      <c r="H6" s="63"/>
    </row>
    <row r="7" spans="1:20" ht="12.75">
      <c r="A7" s="63"/>
      <c r="B7" s="29" t="s">
        <v>257</v>
      </c>
      <c r="C7" s="37">
        <v>1</v>
      </c>
      <c r="D7" s="16">
        <v>0</v>
      </c>
      <c r="E7" s="16">
        <v>1595</v>
      </c>
      <c r="F7" s="16">
        <f t="shared" si="0"/>
        <v>165927</v>
      </c>
      <c r="G7" s="23"/>
      <c r="H7" s="63"/>
    </row>
    <row r="8" spans="1:20" ht="12.75">
      <c r="A8" s="63"/>
      <c r="B8" s="29" t="s">
        <v>258</v>
      </c>
      <c r="C8" s="37">
        <v>1</v>
      </c>
      <c r="D8" s="16">
        <v>0</v>
      </c>
      <c r="E8" s="16">
        <v>1230</v>
      </c>
      <c r="F8" s="16">
        <f t="shared" si="0"/>
        <v>164697</v>
      </c>
      <c r="G8" s="23"/>
      <c r="H8" s="63"/>
    </row>
    <row r="9" spans="1:20" ht="12.75">
      <c r="A9" s="63"/>
      <c r="B9" s="29" t="s">
        <v>259</v>
      </c>
      <c r="C9" s="37">
        <v>1</v>
      </c>
      <c r="D9" s="16">
        <v>0</v>
      </c>
      <c r="E9" s="16">
        <v>1110</v>
      </c>
      <c r="F9" s="16">
        <f t="shared" si="0"/>
        <v>163587</v>
      </c>
      <c r="G9" s="23"/>
      <c r="H9" s="63"/>
    </row>
    <row r="10" spans="1:20" ht="12.75">
      <c r="A10" s="63"/>
      <c r="B10" s="29" t="s">
        <v>260</v>
      </c>
      <c r="C10" s="37">
        <v>1</v>
      </c>
      <c r="D10" s="16">
        <v>0</v>
      </c>
      <c r="E10" s="16">
        <v>1090</v>
      </c>
      <c r="F10" s="16">
        <f t="shared" si="0"/>
        <v>162497</v>
      </c>
      <c r="G10" s="23"/>
      <c r="H10" s="63"/>
    </row>
    <row r="11" spans="1:20" ht="14.25">
      <c r="A11" s="48" t="s">
        <v>458</v>
      </c>
      <c r="B11" s="61" t="s">
        <v>459</v>
      </c>
      <c r="D11" s="21"/>
      <c r="E11" s="21"/>
      <c r="F11" s="21">
        <v>162497</v>
      </c>
      <c r="G11" s="23"/>
      <c r="H11" s="23"/>
    </row>
    <row r="12" spans="1:20" ht="12.75">
      <c r="A12" s="48"/>
      <c r="B12" s="49"/>
      <c r="D12" s="21"/>
      <c r="E12" s="21"/>
      <c r="F12" s="21"/>
      <c r="G12" s="23"/>
      <c r="H12" s="23"/>
    </row>
    <row r="13" spans="1:20" ht="12.75">
      <c r="A13" s="48"/>
      <c r="B13" s="49"/>
      <c r="D13" s="21"/>
      <c r="E13" s="21"/>
      <c r="F13" s="21"/>
      <c r="G13" s="23"/>
      <c r="H13" s="23"/>
    </row>
    <row r="14" spans="1:20" ht="12.75">
      <c r="A14" s="48"/>
      <c r="B14" s="49"/>
      <c r="D14" s="21"/>
      <c r="E14" s="21"/>
      <c r="F14" s="21"/>
      <c r="G14" s="23"/>
      <c r="H14" s="23"/>
    </row>
    <row r="15" spans="1:20" ht="12.75">
      <c r="A15" s="48"/>
      <c r="B15" s="49"/>
      <c r="D15" s="21"/>
      <c r="E15" s="21"/>
      <c r="F15" s="21"/>
      <c r="G15" s="23"/>
      <c r="H15" s="23"/>
    </row>
    <row r="16" spans="1:20" ht="12.75">
      <c r="A16" s="48"/>
      <c r="B16" s="49"/>
      <c r="D16" s="21"/>
      <c r="E16" s="21"/>
      <c r="F16" s="21"/>
      <c r="G16" s="23"/>
      <c r="H16" s="23"/>
    </row>
    <row r="17" spans="1:8" ht="12.75">
      <c r="A17" s="48"/>
      <c r="B17" s="49"/>
      <c r="D17" s="21"/>
      <c r="E17" s="21"/>
      <c r="F17" s="21"/>
      <c r="G17" s="23"/>
      <c r="H17" s="23"/>
    </row>
    <row r="18" spans="1:8" ht="12.75">
      <c r="A18" s="48"/>
      <c r="B18" s="49"/>
      <c r="D18" s="21"/>
      <c r="E18" s="21"/>
      <c r="F18" s="21"/>
      <c r="G18" s="23"/>
      <c r="H18" s="23"/>
    </row>
    <row r="19" spans="1:8" ht="12.75">
      <c r="A19" s="48"/>
      <c r="B19" s="49"/>
      <c r="D19" s="21"/>
      <c r="E19" s="21"/>
      <c r="F19" s="21"/>
      <c r="G19" s="23"/>
      <c r="H19" s="23"/>
    </row>
    <row r="20" spans="1:8" ht="12.75">
      <c r="A20" s="48"/>
      <c r="B20" s="49"/>
      <c r="D20" s="21"/>
      <c r="E20" s="21"/>
      <c r="F20" s="21"/>
      <c r="G20" s="23"/>
      <c r="H20" s="23"/>
    </row>
    <row r="21" spans="1:8" ht="12.75">
      <c r="A21" s="48"/>
      <c r="B21" s="49"/>
      <c r="D21" s="21"/>
      <c r="E21" s="21"/>
      <c r="F21" s="21"/>
      <c r="G21" s="23"/>
      <c r="H21" s="23"/>
    </row>
    <row r="22" spans="1:8" ht="12.75">
      <c r="A22" s="48"/>
      <c r="B22" s="49"/>
      <c r="D22" s="21"/>
      <c r="E22" s="21"/>
      <c r="F22" s="21"/>
      <c r="G22" s="23"/>
      <c r="H22" s="23"/>
    </row>
    <row r="23" spans="1:8" ht="12.75">
      <c r="A23" s="48"/>
      <c r="B23" s="49"/>
      <c r="D23" s="21"/>
      <c r="E23" s="21"/>
      <c r="F23" s="21"/>
      <c r="G23" s="23"/>
      <c r="H23" s="23"/>
    </row>
    <row r="24" spans="1:8" ht="12.75">
      <c r="A24" s="48"/>
      <c r="B24" s="49"/>
      <c r="D24" s="21"/>
      <c r="E24" s="21"/>
      <c r="F24" s="21"/>
      <c r="G24" s="23"/>
      <c r="H24" s="23"/>
    </row>
    <row r="25" spans="1:8" ht="12.75">
      <c r="A25" s="48"/>
      <c r="B25" s="49"/>
      <c r="D25" s="21"/>
      <c r="E25" s="21"/>
      <c r="F25" s="21"/>
      <c r="G25" s="23"/>
      <c r="H25" s="23"/>
    </row>
    <row r="26" spans="1:8" ht="12.75">
      <c r="A26" s="48"/>
      <c r="B26" s="49"/>
      <c r="D26" s="21"/>
      <c r="E26" s="21"/>
      <c r="F26" s="21"/>
      <c r="G26" s="23"/>
      <c r="H26" s="23"/>
    </row>
    <row r="27" spans="1:8" ht="12.75">
      <c r="A27" s="48"/>
      <c r="B27" s="49"/>
      <c r="D27" s="21"/>
      <c r="E27" s="21"/>
      <c r="F27" s="21"/>
      <c r="G27" s="23"/>
      <c r="H27" s="23"/>
    </row>
    <row r="28" spans="1:8" ht="12.75">
      <c r="A28" s="48"/>
      <c r="B28" s="49"/>
      <c r="D28" s="21"/>
      <c r="E28" s="21"/>
      <c r="F28" s="21"/>
      <c r="G28" s="23"/>
      <c r="H28" s="23"/>
    </row>
    <row r="29" spans="1:8" ht="12.75">
      <c r="A29" s="48"/>
      <c r="B29" s="49"/>
      <c r="D29" s="21"/>
      <c r="E29" s="21"/>
      <c r="F29" s="21"/>
      <c r="G29" s="23"/>
      <c r="H29" s="23"/>
    </row>
    <row r="30" spans="1:8" ht="12.75">
      <c r="A30" s="48"/>
      <c r="B30" s="49"/>
      <c r="D30" s="21"/>
      <c r="E30" s="21"/>
      <c r="F30" s="21"/>
      <c r="G30" s="23"/>
      <c r="H30" s="23"/>
    </row>
    <row r="31" spans="1:8" ht="12.75">
      <c r="A31" s="48"/>
      <c r="B31" s="49"/>
      <c r="D31" s="21"/>
      <c r="E31" s="21"/>
      <c r="F31" s="21"/>
      <c r="G31" s="23"/>
      <c r="H31" s="23"/>
    </row>
    <row r="32" spans="1:8" ht="12.75">
      <c r="A32" s="48"/>
      <c r="B32" s="49"/>
      <c r="D32" s="21"/>
      <c r="E32" s="21"/>
      <c r="F32" s="21"/>
      <c r="G32" s="23"/>
      <c r="H32" s="23"/>
    </row>
    <row r="33" spans="1:8" ht="12.75">
      <c r="A33" s="48"/>
      <c r="B33" s="49"/>
      <c r="D33" s="21"/>
      <c r="E33" s="21"/>
      <c r="F33" s="21"/>
      <c r="G33" s="23"/>
      <c r="H33" s="23"/>
    </row>
    <row r="34" spans="1:8" ht="12.75">
      <c r="A34" s="48"/>
      <c r="B34" s="49"/>
      <c r="D34" s="21"/>
      <c r="E34" s="21"/>
      <c r="F34" s="21"/>
      <c r="G34" s="23"/>
      <c r="H34" s="23"/>
    </row>
    <row r="35" spans="1:8" ht="12.75">
      <c r="A35" s="48"/>
      <c r="B35" s="49"/>
      <c r="D35" s="21"/>
      <c r="E35" s="21"/>
      <c r="F35" s="21"/>
      <c r="G35" s="23"/>
      <c r="H35" s="23"/>
    </row>
    <row r="36" spans="1:8" ht="12.75">
      <c r="A36" s="48"/>
      <c r="B36" s="49"/>
      <c r="D36" s="21"/>
      <c r="E36" s="21"/>
      <c r="F36" s="21"/>
      <c r="G36" s="23"/>
      <c r="H36" s="23"/>
    </row>
    <row r="37" spans="1:8" ht="12.75">
      <c r="A37" s="48"/>
      <c r="B37" s="49"/>
      <c r="D37" s="21"/>
      <c r="E37" s="21"/>
      <c r="F37" s="21"/>
      <c r="G37" s="23"/>
      <c r="H37" s="23"/>
    </row>
    <row r="38" spans="1:8" ht="12.75">
      <c r="A38" s="48"/>
      <c r="B38" s="49"/>
      <c r="D38" s="21"/>
      <c r="E38" s="21"/>
      <c r="F38" s="21"/>
      <c r="G38" s="23"/>
      <c r="H38" s="23"/>
    </row>
    <row r="39" spans="1:8" ht="12.75">
      <c r="A39" s="48"/>
      <c r="B39" s="49"/>
      <c r="D39" s="21"/>
      <c r="E39" s="21"/>
      <c r="F39" s="21"/>
      <c r="G39" s="23"/>
      <c r="H39" s="23"/>
    </row>
    <row r="40" spans="1:8" ht="12.75">
      <c r="A40" s="48"/>
      <c r="B40" s="49"/>
      <c r="D40" s="21"/>
      <c r="E40" s="21"/>
      <c r="F40" s="21"/>
      <c r="G40" s="23"/>
      <c r="H40" s="23"/>
    </row>
    <row r="41" spans="1:8" ht="12.75">
      <c r="A41" s="48"/>
      <c r="B41" s="49"/>
      <c r="D41" s="21"/>
      <c r="E41" s="21"/>
      <c r="F41" s="21"/>
      <c r="G41" s="23"/>
      <c r="H41" s="23"/>
    </row>
    <row r="42" spans="1:8" ht="12.75">
      <c r="A42" s="48"/>
      <c r="B42" s="49"/>
      <c r="D42" s="21"/>
      <c r="E42" s="21"/>
      <c r="F42" s="21"/>
      <c r="G42" s="23"/>
      <c r="H42" s="23"/>
    </row>
    <row r="43" spans="1:8" ht="12.75">
      <c r="A43" s="48"/>
      <c r="B43" s="49"/>
      <c r="D43" s="21"/>
      <c r="E43" s="21"/>
      <c r="F43" s="21"/>
      <c r="G43" s="23"/>
      <c r="H43" s="23"/>
    </row>
    <row r="44" spans="1:8" ht="12.75">
      <c r="A44" s="48"/>
      <c r="B44" s="49"/>
      <c r="D44" s="21"/>
      <c r="E44" s="21"/>
      <c r="F44" s="21"/>
      <c r="G44" s="23"/>
      <c r="H44" s="23"/>
    </row>
    <row r="45" spans="1:8" ht="12.75">
      <c r="A45" s="48"/>
      <c r="B45" s="49"/>
      <c r="D45" s="21"/>
      <c r="E45" s="21"/>
      <c r="F45" s="21"/>
      <c r="G45" s="23"/>
      <c r="H45" s="23"/>
    </row>
    <row r="46" spans="1:8" ht="12.75">
      <c r="A46" s="48"/>
      <c r="B46" s="49"/>
      <c r="D46" s="21"/>
      <c r="E46" s="21"/>
      <c r="F46" s="21"/>
      <c r="G46" s="23"/>
      <c r="H46" s="23"/>
    </row>
    <row r="47" spans="1:8" ht="12.75">
      <c r="A47" s="48"/>
      <c r="B47" s="49"/>
      <c r="D47" s="21"/>
      <c r="E47" s="21"/>
      <c r="F47" s="21"/>
      <c r="G47" s="23"/>
      <c r="H47" s="23"/>
    </row>
    <row r="48" spans="1:8" ht="12.75">
      <c r="A48" s="48"/>
      <c r="B48" s="49"/>
      <c r="D48" s="21"/>
      <c r="E48" s="21"/>
      <c r="F48" s="21"/>
      <c r="G48" s="23"/>
      <c r="H48" s="23"/>
    </row>
    <row r="49" spans="1:8" ht="12.75">
      <c r="A49" s="48"/>
      <c r="B49" s="49"/>
      <c r="D49" s="21"/>
      <c r="E49" s="21"/>
      <c r="F49" s="21"/>
      <c r="G49" s="23"/>
      <c r="H49" s="23"/>
    </row>
    <row r="50" spans="1:8" ht="12.75">
      <c r="A50" s="48"/>
      <c r="B50" s="49"/>
      <c r="D50" s="21"/>
      <c r="E50" s="21"/>
      <c r="F50" s="21"/>
      <c r="G50" s="23"/>
      <c r="H50" s="23"/>
    </row>
    <row r="51" spans="1:8" ht="12.75">
      <c r="A51" s="48"/>
      <c r="B51" s="49"/>
      <c r="D51" s="21"/>
      <c r="E51" s="21"/>
      <c r="F51" s="21"/>
      <c r="G51" s="23"/>
      <c r="H51" s="23"/>
    </row>
    <row r="52" spans="1:8" ht="12.75">
      <c r="A52" s="48"/>
      <c r="B52" s="49"/>
      <c r="D52" s="21"/>
      <c r="E52" s="21"/>
      <c r="F52" s="21"/>
      <c r="G52" s="23"/>
      <c r="H52" s="23"/>
    </row>
    <row r="53" spans="1:8" ht="12.75">
      <c r="A53" s="48"/>
      <c r="B53" s="49"/>
      <c r="D53" s="21"/>
      <c r="E53" s="21"/>
      <c r="F53" s="21"/>
      <c r="G53" s="23"/>
      <c r="H53" s="23"/>
    </row>
    <row r="54" spans="1:8" ht="12.75">
      <c r="A54" s="48"/>
      <c r="B54" s="49"/>
      <c r="D54" s="21"/>
      <c r="E54" s="21"/>
      <c r="F54" s="21"/>
      <c r="G54" s="23"/>
      <c r="H54" s="23"/>
    </row>
    <row r="55" spans="1:8" ht="12.75">
      <c r="A55" s="48"/>
      <c r="B55" s="49"/>
      <c r="D55" s="21"/>
      <c r="E55" s="21"/>
      <c r="F55" s="21"/>
      <c r="G55" s="23"/>
      <c r="H55" s="23"/>
    </row>
    <row r="56" spans="1:8" ht="12.75">
      <c r="A56" s="48"/>
      <c r="B56" s="49"/>
      <c r="D56" s="21"/>
      <c r="E56" s="21"/>
      <c r="F56" s="21"/>
      <c r="G56" s="23"/>
      <c r="H56" s="23"/>
    </row>
    <row r="57" spans="1:8" ht="12.75">
      <c r="A57" s="48"/>
      <c r="B57" s="49"/>
      <c r="D57" s="21"/>
      <c r="E57" s="21"/>
      <c r="F57" s="21"/>
      <c r="G57" s="23"/>
      <c r="H57" s="23"/>
    </row>
    <row r="58" spans="1:8" ht="12.75">
      <c r="A58" s="48"/>
      <c r="B58" s="49"/>
      <c r="D58" s="21"/>
      <c r="E58" s="21"/>
      <c r="F58" s="21"/>
      <c r="G58" s="23"/>
      <c r="H58" s="23"/>
    </row>
    <row r="59" spans="1:8" ht="12.75">
      <c r="A59" s="48"/>
      <c r="B59" s="49"/>
      <c r="D59" s="21"/>
      <c r="E59" s="21"/>
      <c r="F59" s="21"/>
      <c r="G59" s="23"/>
      <c r="H59" s="23"/>
    </row>
    <row r="60" spans="1:8" ht="12.75">
      <c r="A60" s="48"/>
      <c r="B60" s="49"/>
      <c r="D60" s="21"/>
      <c r="E60" s="21"/>
      <c r="F60" s="21"/>
      <c r="G60" s="23"/>
      <c r="H60" s="23"/>
    </row>
    <row r="61" spans="1:8" ht="12.75">
      <c r="A61" s="48"/>
      <c r="B61" s="49"/>
      <c r="D61" s="21"/>
      <c r="E61" s="21"/>
      <c r="F61" s="21"/>
      <c r="G61" s="23"/>
      <c r="H61" s="23"/>
    </row>
    <row r="62" spans="1:8" ht="12.75">
      <c r="A62" s="48"/>
      <c r="B62" s="49"/>
      <c r="D62" s="21"/>
      <c r="E62" s="21"/>
      <c r="F62" s="21"/>
      <c r="G62" s="23"/>
      <c r="H62" s="23"/>
    </row>
    <row r="63" spans="1:8" ht="12.75">
      <c r="A63" s="48"/>
      <c r="B63" s="49"/>
      <c r="D63" s="21"/>
      <c r="E63" s="21"/>
      <c r="F63" s="21"/>
      <c r="G63" s="23"/>
      <c r="H63" s="23"/>
    </row>
    <row r="64" spans="1:8" ht="12.75">
      <c r="A64" s="48"/>
      <c r="B64" s="49"/>
      <c r="D64" s="21"/>
      <c r="E64" s="21"/>
      <c r="F64" s="21"/>
      <c r="G64" s="23"/>
      <c r="H64" s="23"/>
    </row>
    <row r="65" spans="1:8" ht="12.75">
      <c r="A65" s="48"/>
      <c r="B65" s="49"/>
      <c r="D65" s="21"/>
      <c r="E65" s="21"/>
      <c r="F65" s="21"/>
      <c r="G65" s="23"/>
      <c r="H65" s="23"/>
    </row>
    <row r="66" spans="1:8" ht="12.75">
      <c r="A66" s="48"/>
      <c r="B66" s="49"/>
      <c r="D66" s="21"/>
      <c r="E66" s="21"/>
      <c r="F66" s="21"/>
      <c r="G66" s="23"/>
      <c r="H66" s="23"/>
    </row>
    <row r="67" spans="1:8" ht="12.75">
      <c r="A67" s="48"/>
      <c r="B67" s="49"/>
      <c r="D67" s="21"/>
      <c r="E67" s="21"/>
      <c r="F67" s="21"/>
      <c r="G67" s="23"/>
      <c r="H67" s="23"/>
    </row>
    <row r="68" spans="1:8" ht="12.75">
      <c r="A68" s="48"/>
      <c r="B68" s="49"/>
      <c r="D68" s="21"/>
      <c r="E68" s="21"/>
      <c r="F68" s="21"/>
      <c r="G68" s="23"/>
      <c r="H68" s="23"/>
    </row>
    <row r="69" spans="1:8" ht="12.75">
      <c r="A69" s="48"/>
      <c r="B69" s="49"/>
      <c r="D69" s="21"/>
      <c r="E69" s="21"/>
      <c r="F69" s="21"/>
      <c r="G69" s="23"/>
      <c r="H69" s="23"/>
    </row>
    <row r="70" spans="1:8" ht="12.75">
      <c r="A70" s="48"/>
      <c r="B70" s="49"/>
      <c r="D70" s="21"/>
      <c r="E70" s="21"/>
      <c r="F70" s="21"/>
      <c r="G70" s="23"/>
      <c r="H70" s="23"/>
    </row>
    <row r="71" spans="1:8" ht="12.75">
      <c r="A71" s="48"/>
      <c r="B71" s="49"/>
      <c r="D71" s="21"/>
      <c r="E71" s="21"/>
      <c r="F71" s="21"/>
      <c r="G71" s="23"/>
      <c r="H71" s="23"/>
    </row>
    <row r="72" spans="1:8" ht="12.75">
      <c r="A72" s="48"/>
      <c r="B72" s="49"/>
      <c r="D72" s="21"/>
      <c r="E72" s="21"/>
      <c r="F72" s="21"/>
      <c r="G72" s="23"/>
      <c r="H72" s="23"/>
    </row>
    <row r="73" spans="1:8" ht="12.75">
      <c r="A73" s="48"/>
      <c r="B73" s="49"/>
      <c r="D73" s="21"/>
      <c r="E73" s="21"/>
      <c r="F73" s="21"/>
      <c r="G73" s="23"/>
      <c r="H73" s="23"/>
    </row>
    <row r="74" spans="1:8" ht="12.75">
      <c r="A74" s="48"/>
      <c r="B74" s="49"/>
      <c r="D74" s="21"/>
      <c r="E74" s="21"/>
      <c r="F74" s="21"/>
      <c r="G74" s="23"/>
      <c r="H74" s="23"/>
    </row>
    <row r="75" spans="1:8" ht="12.75">
      <c r="A75" s="48"/>
      <c r="B75" s="49"/>
      <c r="D75" s="21"/>
      <c r="E75" s="21"/>
      <c r="F75" s="21"/>
      <c r="G75" s="23"/>
      <c r="H75" s="23"/>
    </row>
    <row r="76" spans="1:8" ht="12.75">
      <c r="A76" s="48"/>
      <c r="B76" s="49"/>
      <c r="D76" s="21"/>
      <c r="E76" s="21"/>
      <c r="F76" s="21"/>
      <c r="G76" s="23"/>
      <c r="H76" s="23"/>
    </row>
    <row r="77" spans="1:8" ht="12.75">
      <c r="A77" s="48"/>
      <c r="B77" s="49"/>
      <c r="D77" s="21"/>
      <c r="E77" s="21"/>
      <c r="F77" s="21"/>
      <c r="G77" s="23"/>
      <c r="H77" s="23"/>
    </row>
    <row r="78" spans="1:8" ht="12.75">
      <c r="A78" s="48"/>
      <c r="B78" s="49"/>
      <c r="D78" s="21"/>
      <c r="E78" s="21"/>
      <c r="F78" s="21"/>
      <c r="G78" s="23"/>
      <c r="H78" s="23"/>
    </row>
    <row r="79" spans="1:8" ht="12.75">
      <c r="A79" s="48"/>
      <c r="B79" s="49"/>
      <c r="D79" s="21"/>
      <c r="E79" s="21"/>
      <c r="F79" s="21"/>
      <c r="G79" s="23"/>
      <c r="H79" s="23"/>
    </row>
    <row r="80" spans="1:8" ht="12.75">
      <c r="A80" s="48"/>
      <c r="B80" s="49"/>
      <c r="D80" s="21"/>
      <c r="E80" s="21"/>
      <c r="F80" s="21"/>
      <c r="G80" s="23"/>
      <c r="H80" s="23"/>
    </row>
    <row r="81" spans="1:8" ht="12.75">
      <c r="A81" s="48"/>
      <c r="B81" s="49"/>
      <c r="D81" s="21"/>
      <c r="E81" s="21"/>
      <c r="F81" s="21"/>
      <c r="G81" s="23"/>
      <c r="H81" s="23"/>
    </row>
    <row r="82" spans="1:8" ht="12.75">
      <c r="A82" s="48"/>
      <c r="B82" s="49"/>
      <c r="D82" s="21"/>
      <c r="E82" s="21"/>
      <c r="F82" s="21"/>
      <c r="G82" s="23"/>
      <c r="H82" s="23"/>
    </row>
    <row r="83" spans="1:8" ht="12.75">
      <c r="A83" s="48"/>
      <c r="B83" s="49"/>
      <c r="D83" s="21"/>
      <c r="E83" s="21"/>
      <c r="F83" s="21"/>
      <c r="G83" s="23"/>
      <c r="H83" s="23"/>
    </row>
    <row r="84" spans="1:8" ht="12.75">
      <c r="A84" s="48"/>
      <c r="B84" s="49"/>
      <c r="D84" s="21"/>
      <c r="E84" s="21"/>
      <c r="F84" s="21"/>
      <c r="G84" s="23"/>
      <c r="H84" s="23"/>
    </row>
    <row r="85" spans="1:8" ht="12.75">
      <c r="A85" s="48"/>
      <c r="B85" s="49"/>
      <c r="D85" s="21"/>
      <c r="E85" s="21"/>
      <c r="F85" s="21"/>
      <c r="G85" s="23"/>
      <c r="H85" s="23"/>
    </row>
    <row r="86" spans="1:8" ht="12.75">
      <c r="A86" s="48"/>
      <c r="B86" s="49"/>
      <c r="D86" s="21"/>
      <c r="E86" s="21"/>
      <c r="F86" s="21"/>
      <c r="G86" s="23"/>
      <c r="H86" s="23"/>
    </row>
    <row r="87" spans="1:8" ht="12.75">
      <c r="A87" s="48"/>
      <c r="B87" s="49"/>
      <c r="D87" s="21"/>
      <c r="E87" s="21"/>
      <c r="F87" s="21"/>
      <c r="G87" s="23"/>
      <c r="H87" s="23"/>
    </row>
    <row r="88" spans="1:8" ht="12.75">
      <c r="A88" s="48"/>
      <c r="B88" s="49"/>
      <c r="D88" s="21"/>
      <c r="E88" s="21"/>
      <c r="F88" s="21"/>
      <c r="G88" s="23"/>
      <c r="H88" s="23"/>
    </row>
    <row r="89" spans="1:8" ht="12.75">
      <c r="A89" s="48"/>
      <c r="B89" s="49"/>
      <c r="D89" s="21"/>
      <c r="E89" s="21"/>
      <c r="F89" s="21"/>
      <c r="G89" s="23"/>
      <c r="H89" s="23"/>
    </row>
    <row r="90" spans="1:8" ht="12.75">
      <c r="A90" s="48"/>
      <c r="B90" s="49"/>
      <c r="D90" s="21"/>
      <c r="E90" s="21"/>
      <c r="F90" s="21"/>
      <c r="G90" s="23"/>
      <c r="H90" s="23"/>
    </row>
    <row r="91" spans="1:8" ht="12.75">
      <c r="A91" s="48"/>
      <c r="B91" s="49"/>
      <c r="D91" s="21"/>
      <c r="E91" s="21"/>
      <c r="F91" s="21"/>
      <c r="G91" s="23"/>
      <c r="H91" s="23"/>
    </row>
    <row r="92" spans="1:8" ht="12.75">
      <c r="A92" s="48"/>
      <c r="B92" s="49"/>
      <c r="D92" s="21"/>
      <c r="E92" s="21"/>
      <c r="F92" s="21"/>
      <c r="G92" s="23"/>
      <c r="H92" s="23"/>
    </row>
    <row r="93" spans="1:8" ht="12.75">
      <c r="A93" s="48"/>
      <c r="B93" s="49"/>
      <c r="D93" s="21"/>
      <c r="E93" s="21"/>
      <c r="F93" s="21"/>
      <c r="G93" s="23"/>
      <c r="H93" s="23"/>
    </row>
    <row r="94" spans="1:8" ht="12.75">
      <c r="A94" s="48"/>
      <c r="B94" s="49"/>
      <c r="D94" s="21"/>
      <c r="E94" s="21"/>
      <c r="F94" s="21"/>
      <c r="G94" s="23"/>
      <c r="H94" s="23"/>
    </row>
    <row r="95" spans="1:8" ht="12.75">
      <c r="A95" s="48"/>
      <c r="B95" s="49"/>
      <c r="D95" s="21"/>
      <c r="E95" s="21"/>
      <c r="F95" s="21"/>
      <c r="G95" s="23"/>
      <c r="H95" s="23"/>
    </row>
    <row r="96" spans="1:8" ht="12.75">
      <c r="A96" s="48"/>
      <c r="B96" s="49"/>
      <c r="D96" s="21"/>
      <c r="E96" s="21"/>
      <c r="F96" s="21"/>
      <c r="G96" s="23"/>
      <c r="H96" s="23"/>
    </row>
    <row r="97" spans="1:8" ht="12.75">
      <c r="A97" s="48"/>
      <c r="B97" s="49"/>
      <c r="D97" s="21"/>
      <c r="E97" s="21"/>
      <c r="F97" s="21"/>
      <c r="G97" s="23"/>
      <c r="H97" s="23"/>
    </row>
    <row r="98" spans="1:8" ht="12.75">
      <c r="A98" s="48"/>
      <c r="B98" s="49"/>
      <c r="D98" s="21"/>
      <c r="E98" s="21"/>
      <c r="F98" s="21"/>
      <c r="G98" s="23"/>
      <c r="H98" s="23"/>
    </row>
    <row r="99" spans="1:8" ht="12.75">
      <c r="A99" s="48"/>
      <c r="B99" s="49"/>
      <c r="D99" s="21"/>
      <c r="E99" s="21"/>
      <c r="F99" s="21"/>
      <c r="G99" s="23"/>
      <c r="H99" s="23"/>
    </row>
    <row r="100" spans="1:8" ht="12.75">
      <c r="A100" s="48"/>
      <c r="B100" s="49"/>
      <c r="D100" s="21"/>
      <c r="E100" s="21"/>
      <c r="F100" s="21"/>
      <c r="G100" s="23"/>
      <c r="H100" s="23"/>
    </row>
    <row r="101" spans="1:8" ht="12.75">
      <c r="A101" s="48"/>
      <c r="B101" s="49"/>
      <c r="D101" s="21"/>
      <c r="E101" s="21"/>
      <c r="F101" s="21"/>
      <c r="G101" s="23"/>
      <c r="H101" s="23"/>
    </row>
    <row r="102" spans="1:8" ht="12.75">
      <c r="A102" s="48"/>
      <c r="B102" s="49"/>
      <c r="D102" s="21"/>
      <c r="E102" s="21"/>
      <c r="F102" s="21"/>
      <c r="G102" s="23"/>
      <c r="H102" s="23"/>
    </row>
    <row r="103" spans="1:8" ht="12.75">
      <c r="A103" s="48"/>
      <c r="B103" s="49"/>
      <c r="D103" s="21"/>
      <c r="E103" s="21"/>
      <c r="F103" s="21"/>
      <c r="G103" s="23"/>
      <c r="H103" s="23"/>
    </row>
    <row r="104" spans="1:8" ht="12.75">
      <c r="A104" s="48"/>
      <c r="B104" s="49"/>
      <c r="D104" s="21"/>
      <c r="E104" s="21"/>
      <c r="F104" s="21"/>
      <c r="G104" s="23"/>
      <c r="H104" s="23"/>
    </row>
    <row r="105" spans="1:8" ht="12.75">
      <c r="A105" s="48"/>
      <c r="B105" s="49"/>
      <c r="D105" s="21"/>
      <c r="E105" s="21"/>
      <c r="F105" s="21"/>
      <c r="G105" s="23"/>
      <c r="H105" s="23"/>
    </row>
    <row r="106" spans="1:8" ht="12.75">
      <c r="A106" s="48"/>
      <c r="B106" s="49"/>
      <c r="D106" s="21"/>
      <c r="E106" s="21"/>
      <c r="F106" s="21"/>
      <c r="G106" s="23"/>
      <c r="H106" s="23"/>
    </row>
    <row r="107" spans="1:8" ht="12.75">
      <c r="A107" s="48"/>
      <c r="B107" s="49"/>
      <c r="D107" s="21"/>
      <c r="E107" s="21"/>
      <c r="F107" s="21"/>
      <c r="G107" s="23"/>
      <c r="H107" s="23"/>
    </row>
    <row r="108" spans="1:8" ht="12.75">
      <c r="A108" s="48"/>
      <c r="B108" s="49"/>
      <c r="D108" s="21"/>
      <c r="E108" s="21"/>
      <c r="F108" s="21"/>
      <c r="G108" s="23"/>
      <c r="H108" s="23"/>
    </row>
    <row r="109" spans="1:8" ht="12.75">
      <c r="A109" s="48"/>
      <c r="B109" s="49"/>
      <c r="D109" s="21"/>
      <c r="E109" s="21"/>
      <c r="F109" s="21"/>
      <c r="G109" s="23"/>
      <c r="H109" s="23"/>
    </row>
    <row r="110" spans="1:8" ht="12.75">
      <c r="A110" s="48"/>
      <c r="B110" s="49"/>
      <c r="D110" s="21"/>
      <c r="E110" s="21"/>
      <c r="F110" s="21"/>
      <c r="G110" s="23"/>
      <c r="H110" s="23"/>
    </row>
    <row r="111" spans="1:8" ht="12.75">
      <c r="A111" s="48"/>
      <c r="B111" s="49"/>
      <c r="D111" s="21"/>
      <c r="E111" s="21"/>
      <c r="F111" s="21"/>
      <c r="G111" s="23"/>
      <c r="H111" s="23"/>
    </row>
    <row r="112" spans="1:8" ht="12.75">
      <c r="A112" s="48"/>
      <c r="B112" s="49"/>
      <c r="D112" s="21"/>
      <c r="E112" s="21"/>
      <c r="F112" s="21"/>
      <c r="G112" s="23"/>
      <c r="H112" s="23"/>
    </row>
    <row r="113" spans="1:8" ht="12.75">
      <c r="A113" s="48"/>
      <c r="B113" s="49"/>
      <c r="D113" s="21"/>
      <c r="E113" s="21"/>
      <c r="F113" s="21"/>
      <c r="G113" s="23"/>
      <c r="H113" s="23"/>
    </row>
    <row r="114" spans="1:8" ht="12.75">
      <c r="A114" s="48"/>
      <c r="B114" s="49"/>
      <c r="D114" s="21"/>
      <c r="E114" s="21"/>
      <c r="F114" s="21"/>
      <c r="G114" s="23"/>
      <c r="H114" s="23"/>
    </row>
    <row r="115" spans="1:8" ht="12.75">
      <c r="A115" s="48"/>
      <c r="B115" s="49"/>
      <c r="D115" s="21"/>
      <c r="E115" s="21"/>
      <c r="F115" s="21"/>
      <c r="G115" s="23"/>
      <c r="H115" s="23"/>
    </row>
    <row r="116" spans="1:8" ht="12.75">
      <c r="A116" s="48"/>
      <c r="B116" s="49"/>
      <c r="D116" s="21"/>
      <c r="E116" s="21"/>
      <c r="F116" s="21"/>
      <c r="G116" s="23"/>
      <c r="H116" s="23"/>
    </row>
    <row r="117" spans="1:8" ht="12.75">
      <c r="A117" s="48"/>
      <c r="B117" s="49"/>
      <c r="D117" s="21"/>
      <c r="E117" s="21"/>
      <c r="F117" s="21"/>
      <c r="G117" s="23"/>
      <c r="H117" s="23"/>
    </row>
    <row r="118" spans="1:8" ht="12.75">
      <c r="A118" s="48"/>
      <c r="B118" s="49"/>
      <c r="D118" s="21"/>
      <c r="E118" s="21"/>
      <c r="F118" s="21"/>
      <c r="G118" s="23"/>
      <c r="H118" s="23"/>
    </row>
    <row r="119" spans="1:8" ht="12.75">
      <c r="A119" s="48"/>
      <c r="B119" s="49"/>
      <c r="D119" s="21"/>
      <c r="E119" s="21"/>
      <c r="F119" s="21"/>
      <c r="G119" s="23"/>
      <c r="H119" s="23"/>
    </row>
    <row r="120" spans="1:8" ht="12.75">
      <c r="A120" s="48"/>
      <c r="B120" s="49"/>
      <c r="D120" s="21"/>
      <c r="E120" s="21"/>
      <c r="F120" s="21"/>
      <c r="G120" s="23"/>
      <c r="H120" s="23"/>
    </row>
    <row r="121" spans="1:8" ht="12.75">
      <c r="A121" s="48"/>
      <c r="B121" s="49"/>
      <c r="D121" s="21"/>
      <c r="E121" s="21"/>
      <c r="F121" s="21"/>
      <c r="G121" s="23"/>
      <c r="H121" s="23"/>
    </row>
    <row r="122" spans="1:8" ht="12.75">
      <c r="A122" s="48"/>
      <c r="B122" s="49"/>
      <c r="D122" s="21"/>
      <c r="E122" s="21"/>
      <c r="F122" s="21"/>
      <c r="G122" s="23"/>
      <c r="H122" s="23"/>
    </row>
    <row r="123" spans="1:8" ht="12.75">
      <c r="A123" s="48"/>
      <c r="B123" s="49"/>
      <c r="D123" s="21"/>
      <c r="E123" s="21"/>
      <c r="F123" s="21"/>
      <c r="G123" s="23"/>
      <c r="H123" s="23"/>
    </row>
    <row r="124" spans="1:8" ht="12.75">
      <c r="A124" s="48"/>
      <c r="B124" s="49"/>
      <c r="D124" s="21"/>
      <c r="E124" s="21"/>
      <c r="F124" s="21"/>
      <c r="G124" s="23"/>
      <c r="H124" s="23"/>
    </row>
    <row r="125" spans="1:8" ht="12.75">
      <c r="A125" s="48"/>
      <c r="B125" s="49"/>
      <c r="D125" s="21"/>
      <c r="E125" s="21"/>
      <c r="F125" s="21"/>
      <c r="G125" s="23"/>
      <c r="H125" s="23"/>
    </row>
    <row r="126" spans="1:8" ht="12.75">
      <c r="A126" s="48"/>
      <c r="B126" s="49"/>
      <c r="D126" s="21"/>
      <c r="E126" s="21"/>
      <c r="F126" s="21"/>
      <c r="G126" s="23"/>
      <c r="H126" s="23"/>
    </row>
    <row r="127" spans="1:8" ht="12.75">
      <c r="A127" s="48"/>
      <c r="B127" s="49"/>
      <c r="D127" s="21"/>
      <c r="E127" s="21"/>
      <c r="F127" s="21"/>
      <c r="G127" s="23"/>
      <c r="H127" s="23"/>
    </row>
    <row r="128" spans="1:8" ht="12.75">
      <c r="A128" s="48"/>
      <c r="B128" s="49"/>
      <c r="D128" s="21"/>
      <c r="E128" s="21"/>
      <c r="F128" s="21"/>
      <c r="G128" s="23"/>
      <c r="H128" s="23"/>
    </row>
    <row r="129" spans="1:8" ht="12.75">
      <c r="A129" s="48"/>
      <c r="B129" s="49"/>
      <c r="D129" s="21"/>
      <c r="E129" s="21"/>
      <c r="F129" s="21"/>
      <c r="G129" s="23"/>
      <c r="H129" s="23"/>
    </row>
    <row r="130" spans="1:8" ht="12.75">
      <c r="A130" s="48"/>
      <c r="B130" s="49"/>
      <c r="D130" s="21"/>
      <c r="E130" s="21"/>
      <c r="F130" s="21"/>
      <c r="G130" s="23"/>
      <c r="H130" s="23"/>
    </row>
    <row r="131" spans="1:8" ht="12.75">
      <c r="A131" s="48"/>
      <c r="B131" s="49"/>
      <c r="D131" s="21"/>
      <c r="E131" s="21"/>
      <c r="F131" s="21"/>
      <c r="G131" s="23"/>
      <c r="H131" s="23"/>
    </row>
    <row r="132" spans="1:8" ht="12.75">
      <c r="A132" s="48"/>
      <c r="B132" s="49"/>
      <c r="D132" s="21"/>
      <c r="E132" s="21"/>
      <c r="F132" s="21"/>
      <c r="G132" s="23"/>
      <c r="H132" s="23"/>
    </row>
    <row r="133" spans="1:8" ht="12.75">
      <c r="A133" s="48"/>
      <c r="B133" s="49"/>
      <c r="D133" s="21"/>
      <c r="E133" s="21"/>
      <c r="F133" s="21"/>
      <c r="G133" s="23"/>
      <c r="H133" s="23"/>
    </row>
    <row r="134" spans="1:8" ht="12.75">
      <c r="A134" s="48"/>
      <c r="B134" s="49"/>
      <c r="D134" s="21"/>
      <c r="E134" s="21"/>
      <c r="F134" s="21"/>
      <c r="G134" s="23"/>
      <c r="H134" s="23"/>
    </row>
    <row r="135" spans="1:8" ht="12.75">
      <c r="A135" s="48"/>
      <c r="B135" s="49"/>
      <c r="D135" s="21"/>
      <c r="E135" s="21"/>
      <c r="F135" s="21"/>
      <c r="G135" s="23"/>
      <c r="H135" s="23"/>
    </row>
    <row r="136" spans="1:8" ht="12.75">
      <c r="A136" s="48"/>
      <c r="B136" s="49"/>
      <c r="D136" s="21"/>
      <c r="E136" s="21"/>
      <c r="F136" s="21"/>
      <c r="G136" s="23"/>
      <c r="H136" s="23"/>
    </row>
    <row r="137" spans="1:8" ht="12.75">
      <c r="A137" s="48"/>
      <c r="B137" s="49"/>
      <c r="D137" s="21"/>
      <c r="E137" s="21"/>
      <c r="F137" s="21"/>
      <c r="G137" s="23"/>
      <c r="H137" s="23"/>
    </row>
    <row r="138" spans="1:8" ht="12.75">
      <c r="A138" s="48"/>
      <c r="B138" s="49"/>
      <c r="D138" s="21"/>
      <c r="E138" s="21"/>
      <c r="F138" s="21"/>
      <c r="G138" s="23"/>
      <c r="H138" s="23"/>
    </row>
    <row r="139" spans="1:8" ht="12.75">
      <c r="A139" s="48"/>
      <c r="B139" s="49"/>
      <c r="D139" s="21"/>
      <c r="E139" s="21"/>
      <c r="F139" s="21"/>
      <c r="G139" s="23"/>
      <c r="H139" s="23"/>
    </row>
    <row r="140" spans="1:8" ht="12.75">
      <c r="A140" s="48"/>
      <c r="B140" s="49"/>
      <c r="D140" s="21"/>
      <c r="E140" s="21"/>
      <c r="F140" s="21"/>
      <c r="G140" s="23"/>
      <c r="H140" s="23"/>
    </row>
    <row r="141" spans="1:8" ht="12.75">
      <c r="A141" s="48"/>
      <c r="B141" s="49"/>
      <c r="D141" s="21"/>
      <c r="E141" s="21"/>
      <c r="F141" s="21"/>
      <c r="G141" s="23"/>
      <c r="H141" s="23"/>
    </row>
    <row r="142" spans="1:8" ht="12.75">
      <c r="A142" s="48"/>
      <c r="B142" s="49"/>
      <c r="D142" s="21"/>
      <c r="E142" s="21"/>
      <c r="F142" s="21"/>
      <c r="G142" s="23"/>
      <c r="H142" s="23"/>
    </row>
    <row r="143" spans="1:8" ht="12.75">
      <c r="A143" s="48"/>
      <c r="B143" s="49"/>
      <c r="D143" s="21"/>
      <c r="E143" s="21"/>
      <c r="F143" s="21"/>
      <c r="G143" s="23"/>
      <c r="H143" s="23"/>
    </row>
    <row r="144" spans="1:8" ht="12.75">
      <c r="A144" s="48"/>
      <c r="B144" s="49"/>
      <c r="D144" s="21"/>
      <c r="E144" s="21"/>
      <c r="F144" s="21"/>
      <c r="G144" s="23"/>
      <c r="H144" s="23"/>
    </row>
    <row r="145" spans="1:8" ht="12.75">
      <c r="A145" s="48"/>
      <c r="B145" s="49"/>
      <c r="D145" s="21"/>
      <c r="E145" s="21"/>
      <c r="F145" s="21"/>
      <c r="G145" s="23"/>
      <c r="H145" s="23"/>
    </row>
    <row r="146" spans="1:8" ht="12.75">
      <c r="A146" s="48"/>
      <c r="B146" s="49"/>
      <c r="D146" s="21"/>
      <c r="E146" s="21"/>
      <c r="F146" s="21"/>
      <c r="G146" s="23"/>
      <c r="H146" s="23"/>
    </row>
    <row r="147" spans="1:8" ht="12.75">
      <c r="A147" s="48"/>
      <c r="B147" s="49"/>
      <c r="D147" s="21"/>
      <c r="E147" s="21"/>
      <c r="F147" s="21"/>
      <c r="G147" s="23"/>
      <c r="H147" s="23"/>
    </row>
    <row r="148" spans="1:8" ht="12.75">
      <c r="A148" s="48"/>
      <c r="B148" s="49"/>
      <c r="D148" s="21"/>
      <c r="E148" s="21"/>
      <c r="F148" s="21"/>
      <c r="G148" s="23"/>
      <c r="H148" s="23"/>
    </row>
    <row r="149" spans="1:8" ht="12.75">
      <c r="A149" s="48"/>
      <c r="B149" s="49"/>
      <c r="D149" s="21"/>
      <c r="E149" s="21"/>
      <c r="F149" s="21"/>
      <c r="G149" s="23"/>
      <c r="H149" s="23"/>
    </row>
    <row r="150" spans="1:8" ht="12.75">
      <c r="A150" s="48"/>
      <c r="B150" s="49"/>
      <c r="D150" s="21"/>
      <c r="E150" s="21"/>
      <c r="F150" s="21"/>
      <c r="G150" s="23"/>
      <c r="H150" s="23"/>
    </row>
    <row r="151" spans="1:8" ht="12.75">
      <c r="A151" s="48"/>
      <c r="B151" s="49"/>
      <c r="D151" s="21"/>
      <c r="E151" s="21"/>
      <c r="F151" s="21"/>
      <c r="G151" s="23"/>
      <c r="H151" s="23"/>
    </row>
    <row r="152" spans="1:8" ht="12.75">
      <c r="A152" s="48"/>
      <c r="B152" s="49"/>
      <c r="D152" s="21"/>
      <c r="E152" s="21"/>
      <c r="F152" s="21"/>
      <c r="G152" s="23"/>
      <c r="H152" s="23"/>
    </row>
    <row r="153" spans="1:8" ht="12.75">
      <c r="A153" s="48"/>
      <c r="B153" s="49"/>
      <c r="D153" s="21"/>
      <c r="E153" s="21"/>
      <c r="F153" s="21"/>
      <c r="G153" s="23"/>
      <c r="H153" s="23"/>
    </row>
    <row r="154" spans="1:8" ht="12.75">
      <c r="A154" s="48"/>
      <c r="B154" s="49"/>
      <c r="D154" s="21"/>
      <c r="E154" s="21"/>
      <c r="F154" s="21"/>
      <c r="G154" s="23"/>
      <c r="H154" s="23"/>
    </row>
    <row r="155" spans="1:8" ht="12.75">
      <c r="A155" s="48"/>
      <c r="B155" s="49"/>
      <c r="D155" s="21"/>
      <c r="E155" s="21"/>
      <c r="F155" s="21"/>
      <c r="G155" s="23"/>
      <c r="H155" s="23"/>
    </row>
    <row r="156" spans="1:8" ht="12.75">
      <c r="A156" s="48"/>
      <c r="B156" s="49"/>
      <c r="D156" s="21"/>
      <c r="E156" s="21"/>
      <c r="F156" s="21"/>
      <c r="G156" s="23"/>
      <c r="H156" s="23"/>
    </row>
    <row r="157" spans="1:8" ht="12.75">
      <c r="A157" s="48"/>
      <c r="B157" s="49"/>
      <c r="D157" s="21"/>
      <c r="E157" s="21"/>
      <c r="F157" s="21"/>
      <c r="G157" s="23"/>
      <c r="H157" s="23"/>
    </row>
    <row r="158" spans="1:8" ht="12.75">
      <c r="A158" s="48"/>
      <c r="B158" s="49"/>
      <c r="D158" s="21"/>
      <c r="E158" s="21"/>
      <c r="F158" s="21"/>
      <c r="G158" s="23"/>
      <c r="H158" s="23"/>
    </row>
    <row r="159" spans="1:8" ht="12.75">
      <c r="A159" s="48"/>
      <c r="B159" s="49"/>
      <c r="D159" s="21"/>
      <c r="E159" s="21"/>
      <c r="F159" s="21"/>
      <c r="G159" s="23"/>
      <c r="H159" s="23"/>
    </row>
    <row r="160" spans="1:8" ht="12.75">
      <c r="A160" s="48"/>
      <c r="B160" s="49"/>
      <c r="D160" s="21"/>
      <c r="E160" s="21"/>
      <c r="F160" s="21"/>
      <c r="G160" s="23"/>
      <c r="H160" s="23"/>
    </row>
    <row r="161" spans="1:8" ht="12.75">
      <c r="A161" s="48"/>
      <c r="B161" s="49"/>
      <c r="D161" s="21"/>
      <c r="E161" s="21"/>
      <c r="F161" s="21"/>
      <c r="G161" s="23"/>
      <c r="H161" s="23"/>
    </row>
    <row r="162" spans="1:8" ht="12.75">
      <c r="A162" s="48"/>
      <c r="B162" s="49"/>
      <c r="D162" s="21"/>
      <c r="E162" s="21"/>
      <c r="F162" s="21"/>
      <c r="G162" s="23"/>
      <c r="H162" s="23"/>
    </row>
    <row r="163" spans="1:8" ht="12.75">
      <c r="A163" s="48"/>
      <c r="B163" s="49"/>
      <c r="D163" s="21"/>
      <c r="E163" s="21"/>
      <c r="F163" s="21"/>
      <c r="G163" s="23"/>
      <c r="H163" s="23"/>
    </row>
    <row r="164" spans="1:8" ht="12.75">
      <c r="A164" s="48"/>
      <c r="B164" s="49"/>
      <c r="D164" s="21"/>
      <c r="E164" s="21"/>
      <c r="F164" s="21"/>
      <c r="G164" s="23"/>
      <c r="H164" s="23"/>
    </row>
    <row r="165" spans="1:8" ht="12.75">
      <c r="A165" s="48"/>
      <c r="B165" s="49"/>
      <c r="D165" s="21"/>
      <c r="E165" s="21"/>
      <c r="F165" s="21"/>
      <c r="G165" s="23"/>
      <c r="H165" s="23"/>
    </row>
    <row r="166" spans="1:8" ht="12.75">
      <c r="A166" s="48"/>
      <c r="B166" s="49"/>
      <c r="D166" s="21"/>
      <c r="E166" s="21"/>
      <c r="F166" s="21"/>
      <c r="G166" s="23"/>
      <c r="H166" s="23"/>
    </row>
    <row r="167" spans="1:8" ht="12.75">
      <c r="A167" s="48"/>
      <c r="B167" s="49"/>
      <c r="D167" s="21"/>
      <c r="E167" s="21"/>
      <c r="F167" s="21"/>
      <c r="G167" s="23"/>
      <c r="H167" s="23"/>
    </row>
    <row r="168" spans="1:8" ht="12.75">
      <c r="A168" s="48"/>
      <c r="B168" s="49"/>
      <c r="D168" s="21"/>
      <c r="E168" s="21"/>
      <c r="F168" s="21"/>
      <c r="G168" s="23"/>
      <c r="H168" s="23"/>
    </row>
    <row r="169" spans="1:8" ht="12.75">
      <c r="A169" s="48"/>
      <c r="B169" s="49"/>
      <c r="D169" s="21"/>
      <c r="E169" s="21"/>
      <c r="F169" s="21"/>
      <c r="G169" s="23"/>
      <c r="H169" s="23"/>
    </row>
    <row r="170" spans="1:8" ht="12.75">
      <c r="A170" s="48"/>
      <c r="B170" s="49"/>
      <c r="D170" s="21"/>
      <c r="E170" s="21"/>
      <c r="F170" s="21"/>
      <c r="G170" s="23"/>
      <c r="H170" s="23"/>
    </row>
    <row r="171" spans="1:8" ht="12.75">
      <c r="A171" s="48"/>
      <c r="B171" s="49"/>
      <c r="D171" s="21"/>
      <c r="E171" s="21"/>
      <c r="F171" s="21"/>
      <c r="G171" s="23"/>
      <c r="H171" s="23"/>
    </row>
    <row r="172" spans="1:8" ht="12.75">
      <c r="A172" s="48"/>
      <c r="B172" s="49"/>
      <c r="D172" s="21"/>
      <c r="E172" s="21"/>
      <c r="F172" s="21"/>
      <c r="G172" s="23"/>
      <c r="H172" s="23"/>
    </row>
    <row r="173" spans="1:8" ht="12.75">
      <c r="A173" s="48"/>
      <c r="B173" s="49"/>
      <c r="D173" s="21"/>
      <c r="E173" s="21"/>
      <c r="F173" s="21"/>
      <c r="G173" s="23"/>
      <c r="H173" s="23"/>
    </row>
    <row r="174" spans="1:8" ht="12.75">
      <c r="A174" s="48"/>
      <c r="B174" s="49"/>
      <c r="D174" s="21"/>
      <c r="E174" s="21"/>
      <c r="F174" s="21"/>
      <c r="G174" s="23"/>
      <c r="H174" s="23"/>
    </row>
    <row r="175" spans="1:8" ht="12.75">
      <c r="A175" s="48"/>
      <c r="B175" s="49"/>
      <c r="D175" s="21"/>
      <c r="E175" s="21"/>
      <c r="F175" s="21"/>
      <c r="G175" s="23"/>
      <c r="H175" s="23"/>
    </row>
    <row r="176" spans="1:8" ht="12.75">
      <c r="A176" s="48"/>
      <c r="B176" s="49"/>
      <c r="D176" s="21"/>
      <c r="E176" s="21"/>
      <c r="F176" s="21"/>
      <c r="G176" s="23"/>
      <c r="H176" s="23"/>
    </row>
    <row r="177" spans="1:8" ht="12.75">
      <c r="A177" s="48"/>
      <c r="B177" s="49"/>
      <c r="D177" s="21"/>
      <c r="E177" s="21"/>
      <c r="F177" s="21"/>
      <c r="G177" s="23"/>
      <c r="H177" s="23"/>
    </row>
    <row r="178" spans="1:8" ht="12.75">
      <c r="A178" s="48"/>
      <c r="B178" s="49"/>
      <c r="D178" s="21"/>
      <c r="E178" s="21"/>
      <c r="F178" s="21"/>
      <c r="G178" s="23"/>
      <c r="H178" s="23"/>
    </row>
    <row r="179" spans="1:8" ht="12.75">
      <c r="A179" s="48"/>
      <c r="B179" s="49"/>
      <c r="D179" s="21"/>
      <c r="E179" s="21"/>
      <c r="F179" s="21"/>
      <c r="G179" s="23"/>
      <c r="H179" s="23"/>
    </row>
    <row r="180" spans="1:8" ht="12.75">
      <c r="A180" s="48"/>
      <c r="B180" s="49"/>
      <c r="D180" s="21"/>
      <c r="E180" s="21"/>
      <c r="F180" s="21"/>
      <c r="G180" s="23"/>
      <c r="H180" s="23"/>
    </row>
    <row r="181" spans="1:8" ht="12.75">
      <c r="A181" s="48"/>
      <c r="B181" s="49"/>
      <c r="D181" s="21"/>
      <c r="E181" s="21"/>
      <c r="F181" s="21"/>
      <c r="G181" s="23"/>
      <c r="H181" s="23"/>
    </row>
    <row r="182" spans="1:8" ht="12.75">
      <c r="A182" s="48"/>
      <c r="B182" s="49"/>
      <c r="D182" s="21"/>
      <c r="E182" s="21"/>
      <c r="F182" s="21"/>
      <c r="G182" s="23"/>
      <c r="H182" s="23"/>
    </row>
    <row r="183" spans="1:8" ht="12.75">
      <c r="A183" s="48"/>
      <c r="B183" s="49"/>
      <c r="D183" s="21"/>
      <c r="E183" s="21"/>
      <c r="F183" s="21"/>
      <c r="G183" s="23"/>
      <c r="H183" s="23"/>
    </row>
    <row r="184" spans="1:8" ht="12.75">
      <c r="A184" s="48"/>
      <c r="B184" s="49"/>
      <c r="D184" s="21"/>
      <c r="E184" s="21"/>
      <c r="F184" s="21"/>
      <c r="G184" s="23"/>
      <c r="H184" s="23"/>
    </row>
    <row r="185" spans="1:8" ht="12.75">
      <c r="A185" s="48"/>
      <c r="B185" s="49"/>
      <c r="D185" s="21"/>
      <c r="E185" s="21"/>
      <c r="F185" s="21"/>
      <c r="G185" s="23"/>
      <c r="H185" s="23"/>
    </row>
    <row r="186" spans="1:8" ht="12.75">
      <c r="A186" s="48"/>
      <c r="B186" s="49"/>
      <c r="D186" s="21"/>
      <c r="E186" s="21"/>
      <c r="F186" s="21"/>
      <c r="G186" s="23"/>
      <c r="H186" s="23"/>
    </row>
    <row r="187" spans="1:8" ht="12.75">
      <c r="A187" s="48"/>
      <c r="B187" s="49"/>
      <c r="D187" s="21"/>
      <c r="E187" s="21"/>
      <c r="F187" s="21"/>
      <c r="G187" s="23"/>
      <c r="H187" s="23"/>
    </row>
    <row r="188" spans="1:8" ht="12.75">
      <c r="A188" s="48"/>
      <c r="B188" s="49"/>
      <c r="D188" s="21"/>
      <c r="E188" s="21"/>
      <c r="F188" s="21"/>
      <c r="G188" s="23"/>
      <c r="H188" s="23"/>
    </row>
    <row r="189" spans="1:8" ht="12.75">
      <c r="A189" s="48"/>
      <c r="B189" s="49"/>
      <c r="D189" s="21"/>
      <c r="E189" s="21"/>
      <c r="F189" s="21"/>
      <c r="G189" s="23"/>
      <c r="H189" s="23"/>
    </row>
    <row r="190" spans="1:8" ht="12.75">
      <c r="A190" s="48"/>
      <c r="B190" s="49"/>
      <c r="D190" s="21"/>
      <c r="E190" s="21"/>
      <c r="F190" s="21"/>
      <c r="G190" s="23"/>
      <c r="H190" s="23"/>
    </row>
    <row r="191" spans="1:8" ht="12.75">
      <c r="A191" s="48"/>
      <c r="B191" s="49"/>
      <c r="D191" s="21"/>
      <c r="E191" s="21"/>
      <c r="F191" s="21"/>
      <c r="G191" s="23"/>
      <c r="H191" s="23"/>
    </row>
    <row r="192" spans="1:8" ht="12.75">
      <c r="A192" s="48"/>
      <c r="B192" s="49"/>
      <c r="D192" s="21"/>
      <c r="E192" s="21"/>
      <c r="F192" s="21"/>
      <c r="G192" s="23"/>
      <c r="H192" s="23"/>
    </row>
    <row r="193" spans="1:8" ht="12.75">
      <c r="A193" s="48"/>
      <c r="B193" s="49"/>
      <c r="D193" s="21"/>
      <c r="E193" s="21"/>
      <c r="F193" s="21"/>
      <c r="G193" s="23"/>
      <c r="H193" s="23"/>
    </row>
    <row r="194" spans="1:8" ht="12.75">
      <c r="A194" s="48"/>
      <c r="B194" s="49"/>
      <c r="D194" s="21"/>
      <c r="E194" s="21"/>
      <c r="F194" s="21"/>
      <c r="G194" s="23"/>
      <c r="H194" s="23"/>
    </row>
    <row r="195" spans="1:8" ht="12.75">
      <c r="A195" s="48"/>
      <c r="B195" s="49"/>
      <c r="D195" s="21"/>
      <c r="E195" s="21"/>
      <c r="F195" s="21"/>
      <c r="G195" s="23"/>
      <c r="H195" s="23"/>
    </row>
    <row r="196" spans="1:8" ht="12.75">
      <c r="A196" s="48"/>
      <c r="B196" s="49"/>
      <c r="D196" s="21"/>
      <c r="E196" s="21"/>
      <c r="F196" s="21"/>
      <c r="G196" s="23"/>
      <c r="H196" s="23"/>
    </row>
    <row r="197" spans="1:8" ht="12.75">
      <c r="A197" s="48"/>
      <c r="B197" s="49"/>
      <c r="D197" s="21"/>
      <c r="E197" s="21"/>
      <c r="F197" s="21"/>
      <c r="G197" s="23"/>
      <c r="H197" s="23"/>
    </row>
    <row r="198" spans="1:8" ht="12.75">
      <c r="A198" s="48"/>
      <c r="B198" s="49"/>
      <c r="D198" s="21"/>
      <c r="E198" s="21"/>
      <c r="F198" s="21"/>
      <c r="G198" s="23"/>
      <c r="H198" s="23"/>
    </row>
    <row r="199" spans="1:8" ht="12.75">
      <c r="A199" s="48"/>
      <c r="B199" s="49"/>
      <c r="D199" s="21"/>
      <c r="E199" s="21"/>
      <c r="F199" s="21"/>
      <c r="G199" s="23"/>
      <c r="H199" s="23"/>
    </row>
    <row r="200" spans="1:8" ht="12.75">
      <c r="A200" s="48"/>
      <c r="B200" s="49"/>
      <c r="D200" s="21"/>
      <c r="E200" s="21"/>
      <c r="F200" s="21"/>
      <c r="G200" s="23"/>
      <c r="H200" s="23"/>
    </row>
    <row r="201" spans="1:8" ht="12.75">
      <c r="A201" s="48"/>
      <c r="B201" s="49"/>
      <c r="D201" s="21"/>
      <c r="E201" s="21"/>
      <c r="F201" s="21"/>
      <c r="G201" s="23"/>
      <c r="H201" s="23"/>
    </row>
    <row r="202" spans="1:8" ht="12.75">
      <c r="A202" s="48"/>
      <c r="B202" s="49"/>
      <c r="D202" s="21"/>
      <c r="E202" s="21"/>
      <c r="F202" s="21"/>
      <c r="G202" s="23"/>
      <c r="H202" s="23"/>
    </row>
    <row r="203" spans="1:8" ht="12.75">
      <c r="A203" s="48"/>
      <c r="B203" s="49"/>
      <c r="D203" s="21"/>
      <c r="E203" s="21"/>
      <c r="F203" s="21"/>
      <c r="G203" s="23"/>
      <c r="H203" s="23"/>
    </row>
    <row r="204" spans="1:8" ht="12.75">
      <c r="A204" s="48"/>
      <c r="B204" s="49"/>
      <c r="D204" s="21"/>
      <c r="E204" s="21"/>
      <c r="F204" s="21"/>
      <c r="G204" s="23"/>
      <c r="H204" s="23"/>
    </row>
    <row r="205" spans="1:8" ht="12.75">
      <c r="A205" s="48"/>
      <c r="B205" s="49"/>
      <c r="D205" s="21"/>
      <c r="E205" s="21"/>
      <c r="F205" s="21"/>
      <c r="G205" s="23"/>
      <c r="H205" s="23"/>
    </row>
    <row r="206" spans="1:8" ht="12.75">
      <c r="A206" s="48"/>
      <c r="B206" s="49"/>
      <c r="D206" s="21"/>
      <c r="E206" s="21"/>
      <c r="F206" s="21"/>
      <c r="G206" s="23"/>
      <c r="H206" s="23"/>
    </row>
    <row r="207" spans="1:8" ht="12.75">
      <c r="A207" s="48"/>
      <c r="B207" s="49"/>
      <c r="D207" s="21"/>
      <c r="E207" s="21"/>
      <c r="F207" s="21"/>
      <c r="G207" s="23"/>
      <c r="H207" s="23"/>
    </row>
    <row r="208" spans="1:8" ht="12.75">
      <c r="A208" s="48"/>
      <c r="B208" s="49"/>
      <c r="D208" s="21"/>
      <c r="E208" s="21"/>
      <c r="F208" s="21"/>
      <c r="G208" s="23"/>
      <c r="H208" s="23"/>
    </row>
    <row r="209" spans="1:8" ht="12.75">
      <c r="A209" s="48"/>
      <c r="B209" s="49"/>
      <c r="D209" s="21"/>
      <c r="E209" s="21"/>
      <c r="F209" s="21"/>
      <c r="G209" s="23"/>
      <c r="H209" s="23"/>
    </row>
    <row r="210" spans="1:8" ht="12.75">
      <c r="A210" s="48"/>
      <c r="B210" s="49"/>
      <c r="D210" s="21"/>
      <c r="E210" s="21"/>
      <c r="F210" s="21"/>
      <c r="G210" s="23"/>
      <c r="H210" s="23"/>
    </row>
    <row r="211" spans="1:8" ht="12.75">
      <c r="A211" s="48"/>
      <c r="B211" s="49"/>
      <c r="D211" s="21"/>
      <c r="E211" s="21"/>
      <c r="F211" s="21"/>
      <c r="G211" s="23"/>
      <c r="H211" s="23"/>
    </row>
    <row r="212" spans="1:8" ht="12.75">
      <c r="A212" s="48"/>
      <c r="B212" s="49"/>
      <c r="D212" s="21"/>
      <c r="E212" s="21"/>
      <c r="F212" s="21"/>
      <c r="G212" s="23"/>
      <c r="H212" s="23"/>
    </row>
    <row r="213" spans="1:8" ht="12.75">
      <c r="A213" s="48"/>
      <c r="B213" s="49"/>
      <c r="D213" s="21"/>
      <c r="E213" s="21"/>
      <c r="F213" s="21"/>
      <c r="G213" s="23"/>
      <c r="H213" s="23"/>
    </row>
    <row r="214" spans="1:8" ht="12.75">
      <c r="A214" s="48"/>
      <c r="B214" s="49"/>
      <c r="D214" s="21"/>
      <c r="E214" s="21"/>
      <c r="F214" s="21"/>
      <c r="G214" s="23"/>
      <c r="H214" s="23"/>
    </row>
    <row r="215" spans="1:8" ht="12.75">
      <c r="A215" s="48"/>
      <c r="B215" s="49"/>
      <c r="D215" s="21"/>
      <c r="E215" s="21"/>
      <c r="F215" s="21"/>
      <c r="G215" s="23"/>
      <c r="H215" s="23"/>
    </row>
    <row r="216" spans="1:8" ht="12.75">
      <c r="A216" s="48"/>
      <c r="B216" s="49"/>
      <c r="D216" s="21"/>
      <c r="E216" s="21"/>
      <c r="F216" s="21"/>
      <c r="G216" s="23"/>
      <c r="H216" s="23"/>
    </row>
    <row r="217" spans="1:8" ht="12.75">
      <c r="A217" s="48"/>
      <c r="B217" s="49"/>
      <c r="D217" s="21"/>
      <c r="E217" s="21"/>
      <c r="F217" s="21"/>
      <c r="G217" s="23"/>
      <c r="H217" s="23"/>
    </row>
    <row r="218" spans="1:8" ht="12.75">
      <c r="A218" s="48"/>
      <c r="B218" s="49"/>
      <c r="D218" s="21"/>
      <c r="E218" s="21"/>
      <c r="F218" s="21"/>
      <c r="G218" s="23"/>
      <c r="H218" s="23"/>
    </row>
    <row r="219" spans="1:8" ht="12.75">
      <c r="A219" s="48"/>
      <c r="B219" s="49"/>
      <c r="D219" s="21"/>
      <c r="E219" s="21"/>
      <c r="F219" s="21"/>
      <c r="G219" s="23"/>
      <c r="H219" s="23"/>
    </row>
    <row r="220" spans="1:8" ht="12.75">
      <c r="A220" s="48"/>
      <c r="B220" s="49"/>
      <c r="D220" s="21"/>
      <c r="E220" s="21"/>
      <c r="F220" s="21"/>
      <c r="G220" s="23"/>
      <c r="H220" s="23"/>
    </row>
    <row r="221" spans="1:8" ht="12.75">
      <c r="A221" s="48"/>
      <c r="B221" s="49"/>
      <c r="D221" s="21"/>
      <c r="E221" s="21"/>
      <c r="F221" s="21"/>
      <c r="G221" s="23"/>
      <c r="H221" s="23"/>
    </row>
    <row r="222" spans="1:8" ht="12.75">
      <c r="A222" s="48"/>
      <c r="B222" s="49"/>
      <c r="D222" s="21"/>
      <c r="E222" s="21"/>
      <c r="F222" s="21"/>
      <c r="G222" s="23"/>
      <c r="H222" s="23"/>
    </row>
    <row r="223" spans="1:8" ht="12.75">
      <c r="A223" s="48"/>
      <c r="B223" s="49"/>
      <c r="D223" s="21"/>
      <c r="E223" s="21"/>
      <c r="F223" s="21"/>
      <c r="G223" s="23"/>
      <c r="H223" s="23"/>
    </row>
    <row r="224" spans="1:8" ht="12.75">
      <c r="A224" s="48"/>
      <c r="B224" s="49"/>
      <c r="D224" s="21"/>
      <c r="E224" s="21"/>
      <c r="F224" s="21"/>
      <c r="G224" s="23"/>
      <c r="H224" s="23"/>
    </row>
    <row r="225" spans="1:8" ht="12.75">
      <c r="A225" s="48"/>
      <c r="B225" s="49"/>
      <c r="D225" s="21"/>
      <c r="E225" s="21"/>
      <c r="F225" s="21"/>
      <c r="G225" s="23"/>
      <c r="H225" s="23"/>
    </row>
    <row r="226" spans="1:8" ht="12.75">
      <c r="A226" s="48"/>
      <c r="B226" s="49"/>
      <c r="D226" s="21"/>
      <c r="E226" s="21"/>
      <c r="F226" s="21"/>
      <c r="G226" s="23"/>
      <c r="H226" s="23"/>
    </row>
    <row r="227" spans="1:8" ht="12.75">
      <c r="A227" s="48"/>
      <c r="B227" s="49"/>
      <c r="D227" s="21"/>
      <c r="E227" s="21"/>
      <c r="F227" s="21"/>
      <c r="G227" s="23"/>
      <c r="H227" s="23"/>
    </row>
    <row r="228" spans="1:8" ht="12.75">
      <c r="A228" s="48"/>
      <c r="B228" s="49"/>
      <c r="D228" s="21"/>
      <c r="E228" s="21"/>
      <c r="F228" s="21"/>
      <c r="G228" s="23"/>
      <c r="H228" s="23"/>
    </row>
    <row r="229" spans="1:8" ht="12.75">
      <c r="A229" s="48"/>
      <c r="B229" s="49"/>
      <c r="D229" s="21"/>
      <c r="E229" s="21"/>
      <c r="F229" s="21"/>
      <c r="G229" s="23"/>
      <c r="H229" s="23"/>
    </row>
    <row r="230" spans="1:8" ht="12.75">
      <c r="A230" s="48"/>
      <c r="B230" s="49"/>
      <c r="D230" s="21"/>
      <c r="E230" s="21"/>
      <c r="F230" s="21"/>
      <c r="G230" s="23"/>
      <c r="H230" s="23"/>
    </row>
    <row r="231" spans="1:8" ht="12.75">
      <c r="A231" s="48"/>
      <c r="B231" s="49"/>
      <c r="D231" s="21"/>
      <c r="E231" s="21"/>
      <c r="F231" s="21"/>
      <c r="G231" s="23"/>
      <c r="H231" s="23"/>
    </row>
    <row r="232" spans="1:8" ht="12.75">
      <c r="A232" s="48"/>
      <c r="B232" s="49"/>
      <c r="D232" s="21"/>
      <c r="E232" s="21"/>
      <c r="F232" s="21"/>
      <c r="G232" s="23"/>
      <c r="H232" s="23"/>
    </row>
    <row r="233" spans="1:8" ht="12.75">
      <c r="A233" s="48"/>
      <c r="B233" s="49"/>
      <c r="D233" s="21"/>
      <c r="E233" s="21"/>
      <c r="F233" s="21"/>
      <c r="G233" s="23"/>
      <c r="H233" s="23"/>
    </row>
    <row r="234" spans="1:8" ht="12.75">
      <c r="A234" s="48"/>
      <c r="B234" s="49"/>
      <c r="D234" s="21"/>
      <c r="E234" s="21"/>
      <c r="F234" s="21"/>
      <c r="G234" s="23"/>
      <c r="H234" s="23"/>
    </row>
    <row r="235" spans="1:8" ht="12.75">
      <c r="A235" s="48"/>
      <c r="B235" s="49"/>
      <c r="D235" s="21"/>
      <c r="E235" s="21"/>
      <c r="F235" s="21"/>
      <c r="G235" s="23"/>
      <c r="H235" s="23"/>
    </row>
    <row r="236" spans="1:8" ht="12.75">
      <c r="A236" s="48"/>
      <c r="B236" s="49"/>
      <c r="D236" s="21"/>
      <c r="E236" s="21"/>
      <c r="F236" s="21"/>
      <c r="G236" s="23"/>
      <c r="H236" s="23"/>
    </row>
    <row r="237" spans="1:8" ht="12.75">
      <c r="A237" s="48"/>
      <c r="B237" s="49"/>
      <c r="D237" s="21"/>
      <c r="E237" s="21"/>
      <c r="F237" s="21"/>
      <c r="G237" s="23"/>
      <c r="H237" s="23"/>
    </row>
    <row r="238" spans="1:8" ht="12.75">
      <c r="A238" s="48"/>
      <c r="B238" s="49"/>
      <c r="D238" s="21"/>
      <c r="E238" s="21"/>
      <c r="F238" s="21"/>
      <c r="G238" s="23"/>
      <c r="H238" s="23"/>
    </row>
    <row r="239" spans="1:8" ht="12.75">
      <c r="A239" s="48"/>
      <c r="B239" s="49"/>
      <c r="D239" s="21"/>
      <c r="E239" s="21"/>
      <c r="F239" s="21"/>
      <c r="G239" s="23"/>
      <c r="H239" s="23"/>
    </row>
    <row r="240" spans="1:8" ht="12.75">
      <c r="A240" s="48"/>
      <c r="B240" s="49"/>
      <c r="D240" s="21"/>
      <c r="E240" s="21"/>
      <c r="F240" s="21"/>
      <c r="G240" s="23"/>
      <c r="H240" s="23"/>
    </row>
    <row r="241" spans="1:8" ht="12.75">
      <c r="A241" s="48"/>
      <c r="B241" s="49"/>
      <c r="D241" s="21"/>
      <c r="E241" s="21"/>
      <c r="F241" s="21"/>
      <c r="G241" s="23"/>
      <c r="H241" s="23"/>
    </row>
    <row r="242" spans="1:8" ht="12.75">
      <c r="A242" s="48"/>
      <c r="B242" s="49"/>
      <c r="D242" s="21"/>
      <c r="E242" s="21"/>
      <c r="F242" s="21"/>
      <c r="G242" s="23"/>
      <c r="H242" s="23"/>
    </row>
    <row r="243" spans="1:8" ht="12.75">
      <c r="A243" s="48"/>
      <c r="B243" s="49"/>
      <c r="D243" s="21"/>
      <c r="E243" s="21"/>
      <c r="F243" s="21"/>
      <c r="G243" s="23"/>
      <c r="H243" s="23"/>
    </row>
    <row r="244" spans="1:8" ht="12.75">
      <c r="A244" s="48"/>
      <c r="B244" s="49"/>
      <c r="D244" s="21"/>
      <c r="E244" s="21"/>
      <c r="F244" s="21"/>
      <c r="G244" s="23"/>
      <c r="H244" s="23"/>
    </row>
    <row r="245" spans="1:8" ht="12.75">
      <c r="A245" s="48"/>
      <c r="B245" s="49"/>
      <c r="D245" s="21"/>
      <c r="E245" s="21"/>
      <c r="F245" s="21"/>
      <c r="G245" s="23"/>
      <c r="H245" s="23"/>
    </row>
    <row r="246" spans="1:8" ht="12.75">
      <c r="A246" s="48"/>
      <c r="B246" s="49"/>
      <c r="D246" s="21"/>
      <c r="E246" s="21"/>
      <c r="F246" s="21"/>
      <c r="G246" s="23"/>
      <c r="H246" s="23"/>
    </row>
    <row r="247" spans="1:8" ht="12.75">
      <c r="A247" s="48"/>
      <c r="B247" s="49"/>
      <c r="D247" s="21"/>
      <c r="E247" s="21"/>
      <c r="F247" s="21"/>
      <c r="G247" s="23"/>
      <c r="H247" s="23"/>
    </row>
    <row r="248" spans="1:8" ht="12.75">
      <c r="A248" s="48"/>
      <c r="B248" s="49"/>
      <c r="D248" s="21"/>
      <c r="E248" s="21"/>
      <c r="F248" s="21"/>
      <c r="G248" s="23"/>
      <c r="H248" s="23"/>
    </row>
    <row r="249" spans="1:8" ht="12.75">
      <c r="A249" s="48"/>
      <c r="B249" s="49"/>
      <c r="D249" s="21"/>
      <c r="E249" s="21"/>
      <c r="F249" s="21"/>
      <c r="G249" s="23"/>
      <c r="H249" s="23"/>
    </row>
    <row r="250" spans="1:8" ht="12.75">
      <c r="A250" s="48"/>
      <c r="B250" s="49"/>
      <c r="D250" s="21"/>
      <c r="E250" s="21"/>
      <c r="F250" s="21"/>
      <c r="G250" s="23"/>
      <c r="H250" s="23"/>
    </row>
    <row r="251" spans="1:8" ht="12.75">
      <c r="A251" s="48"/>
      <c r="B251" s="49"/>
      <c r="D251" s="21"/>
      <c r="E251" s="21"/>
      <c r="F251" s="21"/>
      <c r="G251" s="23"/>
      <c r="H251" s="23"/>
    </row>
    <row r="252" spans="1:8" ht="12.75">
      <c r="A252" s="48"/>
      <c r="B252" s="49"/>
      <c r="D252" s="21"/>
      <c r="E252" s="21"/>
      <c r="F252" s="21"/>
      <c r="G252" s="23"/>
      <c r="H252" s="23"/>
    </row>
    <row r="253" spans="1:8" ht="12.75">
      <c r="A253" s="48"/>
      <c r="B253" s="49"/>
      <c r="D253" s="21"/>
      <c r="E253" s="21"/>
      <c r="F253" s="21"/>
      <c r="G253" s="23"/>
      <c r="H253" s="23"/>
    </row>
    <row r="254" spans="1:8" ht="12.75">
      <c r="A254" s="48"/>
      <c r="B254" s="49"/>
      <c r="D254" s="21"/>
      <c r="E254" s="21"/>
      <c r="F254" s="21"/>
      <c r="G254" s="23"/>
      <c r="H254" s="23"/>
    </row>
    <row r="255" spans="1:8" ht="12.75">
      <c r="A255" s="48"/>
      <c r="B255" s="49"/>
      <c r="D255" s="21"/>
      <c r="E255" s="21"/>
      <c r="F255" s="21"/>
      <c r="G255" s="23"/>
      <c r="H255" s="23"/>
    </row>
    <row r="256" spans="1:8" ht="12.75">
      <c r="A256" s="48"/>
      <c r="B256" s="49"/>
      <c r="D256" s="21"/>
      <c r="E256" s="21"/>
      <c r="F256" s="21"/>
      <c r="G256" s="23"/>
      <c r="H256" s="23"/>
    </row>
    <row r="257" spans="1:8" ht="12.75">
      <c r="A257" s="48"/>
      <c r="B257" s="49"/>
      <c r="D257" s="21"/>
      <c r="E257" s="21"/>
      <c r="F257" s="21"/>
      <c r="G257" s="23"/>
      <c r="H257" s="23"/>
    </row>
    <row r="258" spans="1:8" ht="12.75">
      <c r="A258" s="48"/>
      <c r="B258" s="49"/>
      <c r="D258" s="21"/>
      <c r="E258" s="21"/>
      <c r="F258" s="21"/>
      <c r="G258" s="23"/>
      <c r="H258" s="23"/>
    </row>
    <row r="259" spans="1:8" ht="12.75">
      <c r="A259" s="48"/>
      <c r="B259" s="49"/>
      <c r="D259" s="21"/>
      <c r="E259" s="21"/>
      <c r="F259" s="21"/>
      <c r="G259" s="23"/>
      <c r="H259" s="23"/>
    </row>
    <row r="260" spans="1:8" ht="12.75">
      <c r="A260" s="48"/>
      <c r="B260" s="49"/>
      <c r="D260" s="21"/>
      <c r="E260" s="21"/>
      <c r="F260" s="21"/>
      <c r="G260" s="23"/>
      <c r="H260" s="23"/>
    </row>
    <row r="261" spans="1:8" ht="12.75">
      <c r="A261" s="48"/>
      <c r="B261" s="49"/>
      <c r="D261" s="21"/>
      <c r="E261" s="21"/>
      <c r="F261" s="21"/>
      <c r="G261" s="23"/>
      <c r="H261" s="23"/>
    </row>
    <row r="262" spans="1:8" ht="12.75">
      <c r="A262" s="48"/>
      <c r="B262" s="49"/>
      <c r="D262" s="21"/>
      <c r="E262" s="21"/>
      <c r="F262" s="21"/>
      <c r="G262" s="23"/>
      <c r="H262" s="23"/>
    </row>
    <row r="263" spans="1:8" ht="12.75">
      <c r="A263" s="48"/>
      <c r="B263" s="49"/>
      <c r="D263" s="21"/>
      <c r="E263" s="21"/>
      <c r="F263" s="21"/>
      <c r="G263" s="23"/>
      <c r="H263" s="23"/>
    </row>
    <row r="264" spans="1:8" ht="12.75">
      <c r="A264" s="48"/>
      <c r="B264" s="49"/>
      <c r="D264" s="21"/>
      <c r="E264" s="21"/>
      <c r="F264" s="21"/>
      <c r="G264" s="23"/>
      <c r="H264" s="23"/>
    </row>
    <row r="265" spans="1:8" ht="12.75">
      <c r="A265" s="48"/>
      <c r="B265" s="49"/>
      <c r="D265" s="21"/>
      <c r="E265" s="21"/>
      <c r="F265" s="21"/>
      <c r="G265" s="23"/>
      <c r="H265" s="23"/>
    </row>
    <row r="266" spans="1:8" ht="12.75">
      <c r="A266" s="48"/>
      <c r="B266" s="49"/>
      <c r="D266" s="21"/>
      <c r="E266" s="21"/>
      <c r="F266" s="21"/>
      <c r="G266" s="23"/>
      <c r="H266" s="23"/>
    </row>
    <row r="267" spans="1:8" ht="12.75">
      <c r="A267" s="48"/>
      <c r="B267" s="49"/>
      <c r="D267" s="21"/>
      <c r="E267" s="21"/>
      <c r="F267" s="21"/>
      <c r="G267" s="23"/>
      <c r="H267" s="23"/>
    </row>
    <row r="268" spans="1:8" ht="12.75">
      <c r="A268" s="48"/>
      <c r="B268" s="49"/>
      <c r="D268" s="21"/>
      <c r="E268" s="21"/>
      <c r="F268" s="21"/>
      <c r="G268" s="23"/>
      <c r="H268" s="23"/>
    </row>
    <row r="269" spans="1:8" ht="12.75">
      <c r="A269" s="48"/>
      <c r="B269" s="49"/>
      <c r="D269" s="21"/>
      <c r="E269" s="21"/>
      <c r="F269" s="21"/>
      <c r="G269" s="23"/>
      <c r="H269" s="23"/>
    </row>
    <row r="270" spans="1:8" ht="12.75">
      <c r="A270" s="48"/>
      <c r="B270" s="49"/>
      <c r="D270" s="21"/>
      <c r="E270" s="21"/>
      <c r="F270" s="21"/>
      <c r="G270" s="23"/>
      <c r="H270" s="23"/>
    </row>
    <row r="271" spans="1:8" ht="12.75">
      <c r="A271" s="48"/>
      <c r="B271" s="49"/>
      <c r="D271" s="21"/>
      <c r="E271" s="21"/>
      <c r="F271" s="21"/>
      <c r="G271" s="23"/>
      <c r="H271" s="23"/>
    </row>
    <row r="272" spans="1:8" ht="12.75">
      <c r="A272" s="48"/>
      <c r="B272" s="49"/>
      <c r="D272" s="21"/>
      <c r="E272" s="21"/>
      <c r="F272" s="21"/>
      <c r="G272" s="23"/>
      <c r="H272" s="23"/>
    </row>
    <row r="273" spans="1:8" ht="12.75">
      <c r="A273" s="48"/>
      <c r="B273" s="49"/>
      <c r="D273" s="21"/>
      <c r="E273" s="21"/>
      <c r="F273" s="21"/>
      <c r="G273" s="23"/>
      <c r="H273" s="23"/>
    </row>
    <row r="274" spans="1:8" ht="12.75">
      <c r="A274" s="48"/>
      <c r="B274" s="49"/>
      <c r="D274" s="21"/>
      <c r="E274" s="21"/>
      <c r="F274" s="21"/>
      <c r="G274" s="23"/>
      <c r="H274" s="23"/>
    </row>
    <row r="275" spans="1:8" ht="12.75">
      <c r="A275" s="48"/>
      <c r="B275" s="49"/>
      <c r="D275" s="21"/>
      <c r="E275" s="21"/>
      <c r="F275" s="21"/>
      <c r="G275" s="23"/>
      <c r="H275" s="23"/>
    </row>
    <row r="276" spans="1:8" ht="12.75">
      <c r="A276" s="48"/>
      <c r="B276" s="49"/>
      <c r="D276" s="21"/>
      <c r="E276" s="21"/>
      <c r="F276" s="21"/>
      <c r="G276" s="23"/>
      <c r="H276" s="23"/>
    </row>
    <row r="277" spans="1:8" ht="12.75">
      <c r="A277" s="48"/>
      <c r="B277" s="49"/>
      <c r="D277" s="21"/>
      <c r="E277" s="21"/>
      <c r="F277" s="21"/>
      <c r="G277" s="23"/>
      <c r="H277" s="23"/>
    </row>
    <row r="278" spans="1:8" ht="12.75">
      <c r="A278" s="48"/>
      <c r="B278" s="49"/>
      <c r="D278" s="21"/>
      <c r="E278" s="21"/>
      <c r="F278" s="21"/>
      <c r="G278" s="23"/>
      <c r="H278" s="23"/>
    </row>
    <row r="279" spans="1:8" ht="12.75">
      <c r="A279" s="48"/>
      <c r="B279" s="49"/>
      <c r="D279" s="21"/>
      <c r="E279" s="21"/>
      <c r="F279" s="21"/>
      <c r="G279" s="23"/>
      <c r="H279" s="23"/>
    </row>
    <row r="280" spans="1:8" ht="12.75">
      <c r="A280" s="48"/>
      <c r="B280" s="49"/>
      <c r="D280" s="21"/>
      <c r="E280" s="21"/>
      <c r="F280" s="21"/>
      <c r="G280" s="23"/>
      <c r="H280" s="23"/>
    </row>
    <row r="281" spans="1:8" ht="12.75">
      <c r="A281" s="48"/>
      <c r="B281" s="49"/>
      <c r="D281" s="21"/>
      <c r="E281" s="21"/>
      <c r="F281" s="21"/>
      <c r="G281" s="23"/>
      <c r="H281" s="23"/>
    </row>
    <row r="282" spans="1:8" ht="12.75">
      <c r="A282" s="48"/>
      <c r="B282" s="49"/>
      <c r="D282" s="21"/>
      <c r="E282" s="21"/>
      <c r="F282" s="21"/>
      <c r="G282" s="23"/>
      <c r="H282" s="23"/>
    </row>
    <row r="283" spans="1:8" ht="12.75">
      <c r="A283" s="48"/>
      <c r="B283" s="49"/>
      <c r="D283" s="21"/>
      <c r="E283" s="21"/>
      <c r="F283" s="21"/>
      <c r="G283" s="23"/>
      <c r="H283" s="23"/>
    </row>
    <row r="284" spans="1:8" ht="12.75">
      <c r="A284" s="48"/>
      <c r="B284" s="49"/>
      <c r="D284" s="21"/>
      <c r="E284" s="21"/>
      <c r="F284" s="21"/>
      <c r="G284" s="23"/>
      <c r="H284" s="23"/>
    </row>
    <row r="285" spans="1:8" ht="12.75">
      <c r="A285" s="48"/>
      <c r="B285" s="49"/>
      <c r="D285" s="21"/>
      <c r="E285" s="21"/>
      <c r="F285" s="21"/>
      <c r="G285" s="23"/>
      <c r="H285" s="23"/>
    </row>
    <row r="286" spans="1:8" ht="12.75">
      <c r="A286" s="48"/>
      <c r="B286" s="49"/>
      <c r="D286" s="21"/>
      <c r="E286" s="21"/>
      <c r="F286" s="21"/>
      <c r="G286" s="23"/>
      <c r="H286" s="23"/>
    </row>
    <row r="287" spans="1:8" ht="12.75">
      <c r="A287" s="48"/>
      <c r="B287" s="49"/>
      <c r="D287" s="21"/>
      <c r="E287" s="21"/>
      <c r="F287" s="21"/>
      <c r="G287" s="23"/>
      <c r="H287" s="23"/>
    </row>
    <row r="288" spans="1:8" ht="12.75">
      <c r="A288" s="48"/>
      <c r="B288" s="49"/>
      <c r="D288" s="21"/>
      <c r="E288" s="21"/>
      <c r="F288" s="21"/>
      <c r="G288" s="23"/>
      <c r="H288" s="23"/>
    </row>
    <row r="289" spans="1:8" ht="12.75">
      <c r="A289" s="48"/>
      <c r="B289" s="49"/>
      <c r="D289" s="21"/>
      <c r="E289" s="21"/>
      <c r="F289" s="21"/>
      <c r="G289" s="23"/>
      <c r="H289" s="23"/>
    </row>
    <row r="290" spans="1:8" ht="12.75">
      <c r="A290" s="48"/>
      <c r="B290" s="49"/>
      <c r="D290" s="21"/>
      <c r="E290" s="21"/>
      <c r="F290" s="21"/>
      <c r="G290" s="23"/>
      <c r="H290" s="23"/>
    </row>
    <row r="291" spans="1:8" ht="12.75">
      <c r="A291" s="48"/>
      <c r="B291" s="49"/>
      <c r="D291" s="21"/>
      <c r="E291" s="21"/>
      <c r="F291" s="21"/>
      <c r="G291" s="23"/>
      <c r="H291" s="23"/>
    </row>
    <row r="292" spans="1:8" ht="12.75">
      <c r="A292" s="48"/>
      <c r="B292" s="49"/>
      <c r="D292" s="21"/>
      <c r="E292" s="21"/>
      <c r="F292" s="21"/>
      <c r="G292" s="23"/>
      <c r="H292" s="23"/>
    </row>
    <row r="293" spans="1:8" ht="12.75">
      <c r="A293" s="48"/>
      <c r="B293" s="49"/>
      <c r="D293" s="21"/>
      <c r="E293" s="21"/>
      <c r="F293" s="21"/>
      <c r="G293" s="23"/>
      <c r="H293" s="23"/>
    </row>
    <row r="294" spans="1:8" ht="12.75">
      <c r="A294" s="48"/>
      <c r="B294" s="49"/>
      <c r="D294" s="21"/>
      <c r="E294" s="21"/>
      <c r="F294" s="21"/>
      <c r="G294" s="23"/>
      <c r="H294" s="23"/>
    </row>
    <row r="295" spans="1:8" ht="12.75">
      <c r="A295" s="48"/>
      <c r="B295" s="49"/>
      <c r="D295" s="21"/>
      <c r="E295" s="21"/>
      <c r="F295" s="21"/>
      <c r="G295" s="23"/>
      <c r="H295" s="23"/>
    </row>
    <row r="296" spans="1:8" ht="12.75">
      <c r="A296" s="48"/>
      <c r="B296" s="49"/>
      <c r="D296" s="21"/>
      <c r="E296" s="21"/>
      <c r="F296" s="21"/>
      <c r="G296" s="23"/>
      <c r="H296" s="23"/>
    </row>
    <row r="297" spans="1:8" ht="12.75">
      <c r="A297" s="48"/>
      <c r="B297" s="49"/>
      <c r="D297" s="21"/>
      <c r="E297" s="21"/>
      <c r="F297" s="21"/>
      <c r="G297" s="23"/>
      <c r="H297" s="23"/>
    </row>
    <row r="298" spans="1:8" ht="12.75">
      <c r="A298" s="48"/>
      <c r="B298" s="49"/>
      <c r="D298" s="21"/>
      <c r="E298" s="21"/>
      <c r="F298" s="21"/>
      <c r="G298" s="23"/>
      <c r="H298" s="23"/>
    </row>
    <row r="299" spans="1:8" ht="12.75">
      <c r="A299" s="48"/>
      <c r="B299" s="49"/>
      <c r="D299" s="21"/>
      <c r="E299" s="21"/>
      <c r="F299" s="21"/>
      <c r="G299" s="23"/>
      <c r="H299" s="23"/>
    </row>
    <row r="300" spans="1:8" ht="12.75">
      <c r="A300" s="48"/>
      <c r="B300" s="49"/>
      <c r="D300" s="21"/>
      <c r="E300" s="21"/>
      <c r="F300" s="21"/>
      <c r="G300" s="23"/>
      <c r="H300" s="23"/>
    </row>
    <row r="301" spans="1:8" ht="12.75">
      <c r="A301" s="48"/>
      <c r="B301" s="49"/>
      <c r="D301" s="21"/>
      <c r="E301" s="21"/>
      <c r="F301" s="21"/>
      <c r="G301" s="23"/>
      <c r="H301" s="23"/>
    </row>
    <row r="302" spans="1:8" ht="12.75">
      <c r="A302" s="48"/>
      <c r="B302" s="49"/>
      <c r="D302" s="21"/>
      <c r="E302" s="21"/>
      <c r="F302" s="21"/>
      <c r="G302" s="23"/>
      <c r="H302" s="23"/>
    </row>
    <row r="303" spans="1:8" ht="12.75">
      <c r="A303" s="48"/>
      <c r="B303" s="49"/>
      <c r="D303" s="21"/>
      <c r="E303" s="21"/>
      <c r="F303" s="21"/>
      <c r="G303" s="23"/>
      <c r="H303" s="23"/>
    </row>
    <row r="304" spans="1:8" ht="12.75">
      <c r="A304" s="48"/>
      <c r="B304" s="49"/>
      <c r="D304" s="21"/>
      <c r="E304" s="21"/>
      <c r="F304" s="21"/>
      <c r="G304" s="23"/>
      <c r="H304" s="23"/>
    </row>
    <row r="305" spans="1:8" ht="12.75">
      <c r="A305" s="48"/>
      <c r="B305" s="49"/>
      <c r="D305" s="21"/>
      <c r="E305" s="21"/>
      <c r="F305" s="21"/>
      <c r="G305" s="23"/>
      <c r="H305" s="23"/>
    </row>
    <row r="306" spans="1:8" ht="12.75">
      <c r="A306" s="48"/>
      <c r="B306" s="49"/>
      <c r="D306" s="21"/>
      <c r="E306" s="21"/>
      <c r="F306" s="21"/>
      <c r="G306" s="23"/>
      <c r="H306" s="23"/>
    </row>
    <row r="307" spans="1:8" ht="12.75">
      <c r="A307" s="48"/>
      <c r="B307" s="49"/>
      <c r="D307" s="21"/>
      <c r="E307" s="21"/>
      <c r="F307" s="21"/>
      <c r="G307" s="23"/>
      <c r="H307" s="23"/>
    </row>
    <row r="308" spans="1:8" ht="12.75">
      <c r="A308" s="48"/>
      <c r="B308" s="49"/>
      <c r="D308" s="21"/>
      <c r="E308" s="21"/>
      <c r="F308" s="21"/>
      <c r="G308" s="23"/>
      <c r="H308" s="23"/>
    </row>
    <row r="309" spans="1:8" ht="12.75">
      <c r="A309" s="48"/>
      <c r="B309" s="49"/>
      <c r="D309" s="21"/>
      <c r="E309" s="21"/>
      <c r="F309" s="21"/>
      <c r="G309" s="23"/>
      <c r="H309" s="23"/>
    </row>
    <row r="310" spans="1:8" ht="12.75">
      <c r="A310" s="48"/>
      <c r="B310" s="49"/>
      <c r="D310" s="21"/>
      <c r="E310" s="21"/>
      <c r="F310" s="21"/>
      <c r="G310" s="23"/>
      <c r="H310" s="23"/>
    </row>
    <row r="311" spans="1:8" ht="12.75">
      <c r="A311" s="48"/>
      <c r="B311" s="49"/>
      <c r="D311" s="21"/>
      <c r="E311" s="21"/>
      <c r="F311" s="21"/>
      <c r="G311" s="23"/>
      <c r="H311" s="23"/>
    </row>
    <row r="312" spans="1:8" ht="12.75">
      <c r="A312" s="48"/>
      <c r="B312" s="49"/>
      <c r="D312" s="21"/>
      <c r="E312" s="21"/>
      <c r="F312" s="21"/>
      <c r="G312" s="23"/>
      <c r="H312" s="23"/>
    </row>
    <row r="313" spans="1:8" ht="12.75">
      <c r="A313" s="48"/>
      <c r="B313" s="49"/>
      <c r="D313" s="21"/>
      <c r="E313" s="21"/>
      <c r="F313" s="21"/>
      <c r="G313" s="23"/>
      <c r="H313" s="23"/>
    </row>
    <row r="314" spans="1:8" ht="12.75">
      <c r="A314" s="48"/>
      <c r="B314" s="49"/>
      <c r="D314" s="21"/>
      <c r="E314" s="21"/>
      <c r="F314" s="21"/>
      <c r="G314" s="23"/>
      <c r="H314" s="23"/>
    </row>
    <row r="315" spans="1:8" ht="12.75">
      <c r="A315" s="48"/>
      <c r="B315" s="49"/>
      <c r="D315" s="21"/>
      <c r="E315" s="21"/>
      <c r="F315" s="21"/>
      <c r="G315" s="23"/>
      <c r="H315" s="23"/>
    </row>
    <row r="316" spans="1:8" ht="12.75">
      <c r="A316" s="48"/>
      <c r="B316" s="49"/>
      <c r="D316" s="21"/>
      <c r="E316" s="21"/>
      <c r="F316" s="21"/>
      <c r="G316" s="23"/>
      <c r="H316" s="23"/>
    </row>
    <row r="317" spans="1:8" ht="12.75">
      <c r="A317" s="48"/>
      <c r="B317" s="49"/>
      <c r="D317" s="21"/>
      <c r="E317" s="21"/>
      <c r="F317" s="21"/>
      <c r="G317" s="23"/>
      <c r="H317" s="23"/>
    </row>
    <row r="318" spans="1:8" ht="12.75">
      <c r="A318" s="48"/>
      <c r="B318" s="49"/>
      <c r="D318" s="21"/>
      <c r="E318" s="21"/>
      <c r="F318" s="21"/>
      <c r="G318" s="23"/>
      <c r="H318" s="23"/>
    </row>
    <row r="319" spans="1:8" ht="12.75">
      <c r="A319" s="48"/>
      <c r="B319" s="49"/>
      <c r="D319" s="21"/>
      <c r="E319" s="21"/>
      <c r="F319" s="21"/>
      <c r="G319" s="23"/>
      <c r="H319" s="23"/>
    </row>
    <row r="320" spans="1:8" ht="12.75">
      <c r="A320" s="48"/>
      <c r="B320" s="49"/>
      <c r="D320" s="21"/>
      <c r="E320" s="21"/>
      <c r="F320" s="21"/>
      <c r="G320" s="23"/>
      <c r="H320" s="23"/>
    </row>
    <row r="321" spans="1:8" ht="12.75">
      <c r="A321" s="48"/>
      <c r="B321" s="49"/>
      <c r="D321" s="21"/>
      <c r="E321" s="21"/>
      <c r="F321" s="21"/>
      <c r="G321" s="23"/>
      <c r="H321" s="23"/>
    </row>
    <row r="322" spans="1:8" ht="12.75">
      <c r="A322" s="48"/>
      <c r="B322" s="49"/>
      <c r="D322" s="21"/>
      <c r="E322" s="21"/>
      <c r="F322" s="21"/>
      <c r="G322" s="23"/>
      <c r="H322" s="23"/>
    </row>
    <row r="323" spans="1:8" ht="12.75">
      <c r="A323" s="48"/>
      <c r="B323" s="49"/>
      <c r="D323" s="21"/>
      <c r="E323" s="21"/>
      <c r="F323" s="21"/>
      <c r="G323" s="23"/>
      <c r="H323" s="23"/>
    </row>
    <row r="324" spans="1:8" ht="12.75">
      <c r="A324" s="48"/>
      <c r="B324" s="49"/>
      <c r="D324" s="21"/>
      <c r="E324" s="21"/>
      <c r="F324" s="21"/>
      <c r="G324" s="23"/>
      <c r="H324" s="23"/>
    </row>
    <row r="325" spans="1:8" ht="12.75">
      <c r="A325" s="48"/>
      <c r="B325" s="49"/>
      <c r="D325" s="21"/>
      <c r="E325" s="21"/>
      <c r="F325" s="21"/>
      <c r="G325" s="23"/>
      <c r="H325" s="23"/>
    </row>
    <row r="326" spans="1:8" ht="12.75">
      <c r="A326" s="48"/>
      <c r="B326" s="49"/>
      <c r="D326" s="21"/>
      <c r="E326" s="21"/>
      <c r="F326" s="21"/>
      <c r="G326" s="23"/>
      <c r="H326" s="23"/>
    </row>
    <row r="327" spans="1:8" ht="12.75">
      <c r="A327" s="48"/>
      <c r="B327" s="49"/>
      <c r="D327" s="21"/>
      <c r="E327" s="21"/>
      <c r="F327" s="21"/>
      <c r="G327" s="23"/>
      <c r="H327" s="23"/>
    </row>
    <row r="328" spans="1:8" ht="12.75">
      <c r="A328" s="48"/>
      <c r="B328" s="49"/>
      <c r="D328" s="21"/>
      <c r="E328" s="21"/>
      <c r="F328" s="21"/>
      <c r="G328" s="23"/>
      <c r="H328" s="23"/>
    </row>
    <row r="329" spans="1:8" ht="12.75">
      <c r="A329" s="48"/>
      <c r="B329" s="49"/>
      <c r="D329" s="21"/>
      <c r="E329" s="21"/>
      <c r="F329" s="21"/>
      <c r="G329" s="23"/>
      <c r="H329" s="23"/>
    </row>
    <row r="330" spans="1:8" ht="12.75">
      <c r="A330" s="48"/>
      <c r="B330" s="49"/>
      <c r="D330" s="21"/>
      <c r="E330" s="21"/>
      <c r="F330" s="21"/>
      <c r="G330" s="23"/>
      <c r="H330" s="23"/>
    </row>
    <row r="331" spans="1:8" ht="12.75">
      <c r="A331" s="48"/>
      <c r="B331" s="49"/>
      <c r="D331" s="21"/>
      <c r="E331" s="21"/>
      <c r="F331" s="21"/>
      <c r="G331" s="23"/>
      <c r="H331" s="23"/>
    </row>
    <row r="332" spans="1:8" ht="12.75">
      <c r="A332" s="48"/>
      <c r="B332" s="49"/>
      <c r="D332" s="21"/>
      <c r="E332" s="21"/>
      <c r="F332" s="21"/>
      <c r="G332" s="23"/>
      <c r="H332" s="23"/>
    </row>
    <row r="333" spans="1:8" ht="12.75">
      <c r="A333" s="48"/>
      <c r="B333" s="49"/>
      <c r="D333" s="21"/>
      <c r="E333" s="21"/>
      <c r="F333" s="21"/>
      <c r="G333" s="23"/>
      <c r="H333" s="23"/>
    </row>
    <row r="334" spans="1:8" ht="12.75">
      <c r="A334" s="48"/>
      <c r="B334" s="49"/>
      <c r="D334" s="21"/>
      <c r="E334" s="21"/>
      <c r="F334" s="21"/>
      <c r="G334" s="23"/>
      <c r="H334" s="23"/>
    </row>
    <row r="335" spans="1:8" ht="12.75">
      <c r="A335" s="48"/>
      <c r="B335" s="49"/>
      <c r="D335" s="21"/>
      <c r="E335" s="21"/>
      <c r="F335" s="21"/>
      <c r="G335" s="23"/>
      <c r="H335" s="23"/>
    </row>
    <row r="336" spans="1:8" ht="12.75">
      <c r="A336" s="48"/>
      <c r="B336" s="49"/>
      <c r="D336" s="21"/>
      <c r="E336" s="21"/>
      <c r="F336" s="21"/>
      <c r="G336" s="23"/>
      <c r="H336" s="23"/>
    </row>
    <row r="337" spans="1:8" ht="12.75">
      <c r="A337" s="48"/>
      <c r="B337" s="49"/>
      <c r="D337" s="21"/>
      <c r="E337" s="21"/>
      <c r="F337" s="21"/>
      <c r="G337" s="23"/>
      <c r="H337" s="23"/>
    </row>
    <row r="338" spans="1:8" ht="12.75">
      <c r="A338" s="48"/>
      <c r="B338" s="49"/>
      <c r="D338" s="21"/>
      <c r="E338" s="21"/>
      <c r="F338" s="21"/>
      <c r="G338" s="23"/>
      <c r="H338" s="23"/>
    </row>
    <row r="339" spans="1:8" ht="12.75">
      <c r="A339" s="48"/>
      <c r="B339" s="49"/>
      <c r="D339" s="21"/>
      <c r="E339" s="21"/>
      <c r="F339" s="21"/>
      <c r="G339" s="23"/>
      <c r="H339" s="23"/>
    </row>
    <row r="340" spans="1:8" ht="12.75">
      <c r="A340" s="48"/>
      <c r="B340" s="49"/>
      <c r="D340" s="21"/>
      <c r="E340" s="21"/>
      <c r="F340" s="21"/>
      <c r="G340" s="23"/>
      <c r="H340" s="23"/>
    </row>
    <row r="341" spans="1:8" ht="12.75">
      <c r="A341" s="48"/>
      <c r="B341" s="49"/>
      <c r="D341" s="21"/>
      <c r="E341" s="21"/>
      <c r="F341" s="21"/>
      <c r="G341" s="23"/>
      <c r="H341" s="23"/>
    </row>
    <row r="342" spans="1:8" ht="12.75">
      <c r="A342" s="48"/>
      <c r="B342" s="49"/>
      <c r="D342" s="21"/>
      <c r="E342" s="21"/>
      <c r="F342" s="21"/>
      <c r="G342" s="23"/>
      <c r="H342" s="23"/>
    </row>
    <row r="343" spans="1:8" ht="12.75">
      <c r="A343" s="48"/>
      <c r="B343" s="49"/>
      <c r="D343" s="21"/>
      <c r="E343" s="21"/>
      <c r="F343" s="21"/>
      <c r="G343" s="23"/>
      <c r="H343" s="23"/>
    </row>
    <row r="344" spans="1:8" ht="12.75">
      <c r="A344" s="48"/>
      <c r="B344" s="49"/>
      <c r="D344" s="21"/>
      <c r="E344" s="21"/>
      <c r="F344" s="21"/>
      <c r="G344" s="23"/>
      <c r="H344" s="23"/>
    </row>
    <row r="345" spans="1:8" ht="12.75">
      <c r="A345" s="48"/>
      <c r="B345" s="49"/>
      <c r="D345" s="21"/>
      <c r="E345" s="21"/>
      <c r="F345" s="21"/>
      <c r="G345" s="23"/>
      <c r="H345" s="23"/>
    </row>
    <row r="346" spans="1:8" ht="12.75">
      <c r="A346" s="48"/>
      <c r="B346" s="49"/>
      <c r="D346" s="21"/>
      <c r="E346" s="21"/>
      <c r="F346" s="21"/>
      <c r="G346" s="23"/>
      <c r="H346" s="23"/>
    </row>
    <row r="347" spans="1:8" ht="12.75">
      <c r="A347" s="48"/>
      <c r="B347" s="49"/>
      <c r="D347" s="21"/>
      <c r="E347" s="21"/>
      <c r="F347" s="21"/>
      <c r="G347" s="23"/>
      <c r="H347" s="23"/>
    </row>
    <row r="348" spans="1:8" ht="12.75">
      <c r="A348" s="48"/>
      <c r="B348" s="49"/>
      <c r="D348" s="21"/>
      <c r="E348" s="21"/>
      <c r="F348" s="21"/>
      <c r="G348" s="23"/>
      <c r="H348" s="23"/>
    </row>
    <row r="349" spans="1:8" ht="12.75">
      <c r="A349" s="48"/>
      <c r="B349" s="49"/>
      <c r="D349" s="21"/>
      <c r="E349" s="21"/>
      <c r="F349" s="21"/>
      <c r="G349" s="23"/>
      <c r="H349" s="23"/>
    </row>
    <row r="350" spans="1:8" ht="12.75">
      <c r="A350" s="48"/>
      <c r="B350" s="49"/>
      <c r="D350" s="21"/>
      <c r="E350" s="21"/>
      <c r="F350" s="21"/>
      <c r="G350" s="23"/>
      <c r="H350" s="23"/>
    </row>
    <row r="351" spans="1:8" ht="12.75">
      <c r="A351" s="48"/>
      <c r="B351" s="49"/>
      <c r="D351" s="21"/>
      <c r="E351" s="21"/>
      <c r="F351" s="21"/>
      <c r="G351" s="23"/>
      <c r="H351" s="23"/>
    </row>
    <row r="352" spans="1:8" ht="12.75">
      <c r="A352" s="48"/>
      <c r="B352" s="49"/>
      <c r="D352" s="21"/>
      <c r="E352" s="21"/>
      <c r="F352" s="21"/>
      <c r="G352" s="23"/>
      <c r="H352" s="23"/>
    </row>
    <row r="353" spans="1:8" ht="12.75">
      <c r="A353" s="48"/>
      <c r="B353" s="49"/>
      <c r="D353" s="21"/>
      <c r="E353" s="21"/>
      <c r="F353" s="21"/>
      <c r="G353" s="23"/>
      <c r="H353" s="23"/>
    </row>
    <row r="354" spans="1:8" ht="12.75">
      <c r="A354" s="48"/>
      <c r="B354" s="49"/>
      <c r="D354" s="21"/>
      <c r="E354" s="21"/>
      <c r="F354" s="21"/>
      <c r="G354" s="23"/>
      <c r="H354" s="23"/>
    </row>
    <row r="355" spans="1:8" ht="12.75">
      <c r="A355" s="48"/>
      <c r="B355" s="49"/>
      <c r="D355" s="21"/>
      <c r="E355" s="21"/>
      <c r="F355" s="21"/>
      <c r="G355" s="23"/>
      <c r="H355" s="23"/>
    </row>
    <row r="356" spans="1:8" ht="12.75">
      <c r="A356" s="48"/>
      <c r="B356" s="49"/>
      <c r="D356" s="21"/>
      <c r="E356" s="21"/>
      <c r="F356" s="21"/>
      <c r="G356" s="23"/>
      <c r="H356" s="23"/>
    </row>
    <row r="357" spans="1:8" ht="12.75">
      <c r="A357" s="48"/>
      <c r="B357" s="49"/>
      <c r="D357" s="21"/>
      <c r="E357" s="21"/>
      <c r="F357" s="21"/>
      <c r="G357" s="23"/>
      <c r="H357" s="23"/>
    </row>
    <row r="358" spans="1:8" ht="12.75">
      <c r="A358" s="48"/>
      <c r="B358" s="49"/>
      <c r="D358" s="21"/>
      <c r="E358" s="21"/>
      <c r="F358" s="21"/>
      <c r="G358" s="23"/>
      <c r="H358" s="23"/>
    </row>
    <row r="359" spans="1:8" ht="12.75">
      <c r="A359" s="48"/>
      <c r="B359" s="49"/>
      <c r="D359" s="21"/>
      <c r="E359" s="21"/>
      <c r="F359" s="21"/>
      <c r="G359" s="23"/>
      <c r="H359" s="23"/>
    </row>
    <row r="360" spans="1:8" ht="12.75">
      <c r="A360" s="48"/>
      <c r="B360" s="49"/>
      <c r="D360" s="21"/>
      <c r="E360" s="21"/>
      <c r="F360" s="21"/>
      <c r="G360" s="23"/>
      <c r="H360" s="23"/>
    </row>
    <row r="361" spans="1:8" ht="12.75">
      <c r="A361" s="48"/>
      <c r="B361" s="49"/>
      <c r="D361" s="21"/>
      <c r="E361" s="21"/>
      <c r="F361" s="21"/>
      <c r="G361" s="23"/>
      <c r="H361" s="23"/>
    </row>
    <row r="362" spans="1:8" ht="12.75">
      <c r="A362" s="48"/>
      <c r="B362" s="49"/>
      <c r="D362" s="21"/>
      <c r="E362" s="21"/>
      <c r="F362" s="21"/>
      <c r="G362" s="23"/>
      <c r="H362" s="23"/>
    </row>
    <row r="363" spans="1:8" ht="12.75">
      <c r="A363" s="48"/>
      <c r="B363" s="49"/>
      <c r="D363" s="21"/>
      <c r="E363" s="21"/>
      <c r="F363" s="21"/>
      <c r="G363" s="23"/>
      <c r="H363" s="23"/>
    </row>
    <row r="364" spans="1:8" ht="12.75">
      <c r="A364" s="48"/>
      <c r="B364" s="49"/>
      <c r="D364" s="21"/>
      <c r="E364" s="21"/>
      <c r="F364" s="21"/>
      <c r="G364" s="23"/>
      <c r="H364" s="23"/>
    </row>
    <row r="365" spans="1:8" ht="12.75">
      <c r="A365" s="48"/>
      <c r="B365" s="49"/>
      <c r="D365" s="21"/>
      <c r="E365" s="21"/>
      <c r="F365" s="21"/>
      <c r="G365" s="23"/>
      <c r="H365" s="23"/>
    </row>
    <row r="366" spans="1:8" ht="12.75">
      <c r="A366" s="48"/>
      <c r="B366" s="49"/>
      <c r="D366" s="21"/>
      <c r="E366" s="21"/>
      <c r="F366" s="21"/>
      <c r="G366" s="23"/>
      <c r="H366" s="23"/>
    </row>
    <row r="367" spans="1:8" ht="12.75">
      <c r="A367" s="48"/>
      <c r="B367" s="49"/>
      <c r="D367" s="21"/>
      <c r="E367" s="21"/>
      <c r="F367" s="21"/>
      <c r="G367" s="23"/>
      <c r="H367" s="23"/>
    </row>
    <row r="368" spans="1:8" ht="12.75">
      <c r="A368" s="48"/>
      <c r="B368" s="49"/>
      <c r="D368" s="21"/>
      <c r="E368" s="21"/>
      <c r="F368" s="21"/>
      <c r="G368" s="23"/>
      <c r="H368" s="23"/>
    </row>
    <row r="369" spans="1:8" ht="12.75">
      <c r="A369" s="48"/>
      <c r="B369" s="49"/>
      <c r="D369" s="21"/>
      <c r="E369" s="21"/>
      <c r="F369" s="21"/>
      <c r="G369" s="23"/>
      <c r="H369" s="23"/>
    </row>
    <row r="370" spans="1:8" ht="12.75">
      <c r="A370" s="48"/>
      <c r="B370" s="49"/>
      <c r="D370" s="21"/>
      <c r="E370" s="21"/>
      <c r="F370" s="21"/>
      <c r="G370" s="23"/>
      <c r="H370" s="23"/>
    </row>
    <row r="371" spans="1:8" ht="12.75">
      <c r="A371" s="48"/>
      <c r="B371" s="49"/>
      <c r="D371" s="21"/>
      <c r="E371" s="21"/>
      <c r="F371" s="21"/>
      <c r="G371" s="23"/>
      <c r="H371" s="23"/>
    </row>
    <row r="372" spans="1:8" ht="12.75">
      <c r="A372" s="48"/>
      <c r="B372" s="49"/>
      <c r="D372" s="21"/>
      <c r="E372" s="21"/>
      <c r="F372" s="21"/>
      <c r="G372" s="23"/>
      <c r="H372" s="23"/>
    </row>
    <row r="373" spans="1:8" ht="12.75">
      <c r="A373" s="48"/>
      <c r="B373" s="49"/>
      <c r="D373" s="21"/>
      <c r="E373" s="21"/>
      <c r="F373" s="21"/>
      <c r="G373" s="23"/>
      <c r="H373" s="23"/>
    </row>
    <row r="374" spans="1:8" ht="12.75">
      <c r="A374" s="48"/>
      <c r="B374" s="49"/>
      <c r="D374" s="21"/>
      <c r="E374" s="21"/>
      <c r="F374" s="21"/>
      <c r="G374" s="23"/>
      <c r="H374" s="23"/>
    </row>
    <row r="375" spans="1:8" ht="12.75">
      <c r="A375" s="48"/>
      <c r="B375" s="49"/>
      <c r="D375" s="21"/>
      <c r="E375" s="21"/>
      <c r="F375" s="21"/>
      <c r="G375" s="23"/>
      <c r="H375" s="23"/>
    </row>
    <row r="376" spans="1:8" ht="12.75">
      <c r="A376" s="48"/>
      <c r="B376" s="49"/>
      <c r="D376" s="21"/>
      <c r="E376" s="21"/>
      <c r="F376" s="21"/>
      <c r="G376" s="23"/>
      <c r="H376" s="23"/>
    </row>
    <row r="377" spans="1:8" ht="12.75">
      <c r="A377" s="48"/>
      <c r="B377" s="49"/>
      <c r="D377" s="21"/>
      <c r="E377" s="21"/>
      <c r="F377" s="21"/>
      <c r="G377" s="23"/>
      <c r="H377" s="23"/>
    </row>
    <row r="378" spans="1:8" ht="12.75">
      <c r="A378" s="48"/>
      <c r="B378" s="49"/>
      <c r="D378" s="21"/>
      <c r="E378" s="21"/>
      <c r="F378" s="21"/>
      <c r="G378" s="23"/>
      <c r="H378" s="23"/>
    </row>
    <row r="379" spans="1:8" ht="12.75">
      <c r="A379" s="48"/>
      <c r="B379" s="49"/>
      <c r="D379" s="21"/>
      <c r="E379" s="21"/>
      <c r="F379" s="21"/>
      <c r="G379" s="23"/>
      <c r="H379" s="23"/>
    </row>
    <row r="380" spans="1:8" ht="12.75">
      <c r="A380" s="48"/>
      <c r="B380" s="49"/>
      <c r="D380" s="21"/>
      <c r="E380" s="21"/>
      <c r="F380" s="21"/>
      <c r="G380" s="23"/>
      <c r="H380" s="23"/>
    </row>
    <row r="381" spans="1:8" ht="12.75">
      <c r="A381" s="48"/>
      <c r="B381" s="49"/>
      <c r="D381" s="21"/>
      <c r="E381" s="21"/>
      <c r="F381" s="21"/>
      <c r="G381" s="23"/>
      <c r="H381" s="23"/>
    </row>
    <row r="382" spans="1:8" ht="12.75">
      <c r="A382" s="48"/>
      <c r="B382" s="49"/>
      <c r="D382" s="21"/>
      <c r="E382" s="21"/>
      <c r="F382" s="21"/>
      <c r="G382" s="23"/>
      <c r="H382" s="23"/>
    </row>
    <row r="383" spans="1:8" ht="12.75">
      <c r="A383" s="48"/>
      <c r="B383" s="49"/>
      <c r="D383" s="21"/>
      <c r="E383" s="21"/>
      <c r="F383" s="21"/>
      <c r="G383" s="23"/>
      <c r="H383" s="23"/>
    </row>
    <row r="384" spans="1:8" ht="12.75">
      <c r="A384" s="48"/>
      <c r="B384" s="49"/>
      <c r="D384" s="21"/>
      <c r="E384" s="21"/>
      <c r="F384" s="21"/>
      <c r="G384" s="23"/>
      <c r="H384" s="23"/>
    </row>
    <row r="385" spans="1:8" ht="12.75">
      <c r="A385" s="48"/>
      <c r="B385" s="49"/>
      <c r="D385" s="21"/>
      <c r="E385" s="21"/>
      <c r="F385" s="21"/>
      <c r="G385" s="23"/>
      <c r="H385" s="23"/>
    </row>
    <row r="386" spans="1:8" ht="12.75">
      <c r="A386" s="48"/>
      <c r="B386" s="49"/>
      <c r="D386" s="21"/>
      <c r="E386" s="21"/>
      <c r="F386" s="21"/>
      <c r="G386" s="23"/>
      <c r="H386" s="23"/>
    </row>
    <row r="387" spans="1:8" ht="12.75">
      <c r="A387" s="48"/>
      <c r="B387" s="49"/>
      <c r="D387" s="21"/>
      <c r="E387" s="21"/>
      <c r="F387" s="21"/>
      <c r="G387" s="23"/>
      <c r="H387" s="23"/>
    </row>
    <row r="388" spans="1:8" ht="12.75">
      <c r="A388" s="48"/>
      <c r="B388" s="49"/>
      <c r="D388" s="21"/>
      <c r="E388" s="21"/>
      <c r="F388" s="21"/>
      <c r="G388" s="23"/>
      <c r="H388" s="23"/>
    </row>
    <row r="389" spans="1:8" ht="12.75">
      <c r="A389" s="48"/>
      <c r="B389" s="49"/>
      <c r="D389" s="21"/>
      <c r="E389" s="21"/>
      <c r="F389" s="21"/>
      <c r="G389" s="23"/>
      <c r="H389" s="23"/>
    </row>
    <row r="390" spans="1:8" ht="12.75">
      <c r="A390" s="48"/>
      <c r="B390" s="49"/>
      <c r="D390" s="21"/>
      <c r="E390" s="21"/>
      <c r="F390" s="21"/>
      <c r="G390" s="23"/>
      <c r="H390" s="23"/>
    </row>
    <row r="391" spans="1:8" ht="12.75">
      <c r="A391" s="48"/>
      <c r="B391" s="49"/>
      <c r="D391" s="21"/>
      <c r="E391" s="21"/>
      <c r="F391" s="21"/>
      <c r="G391" s="23"/>
      <c r="H391" s="23"/>
    </row>
    <row r="392" spans="1:8" ht="12.75">
      <c r="A392" s="48"/>
      <c r="B392" s="49"/>
      <c r="D392" s="21"/>
      <c r="E392" s="21"/>
      <c r="F392" s="21"/>
      <c r="G392" s="23"/>
      <c r="H392" s="23"/>
    </row>
    <row r="393" spans="1:8" ht="12.75">
      <c r="A393" s="48"/>
      <c r="B393" s="49"/>
      <c r="D393" s="21"/>
      <c r="E393" s="21"/>
      <c r="F393" s="21"/>
      <c r="G393" s="23"/>
      <c r="H393" s="23"/>
    </row>
    <row r="394" spans="1:8" ht="12.75">
      <c r="A394" s="48"/>
      <c r="B394" s="49"/>
      <c r="D394" s="21"/>
      <c r="E394" s="21"/>
      <c r="F394" s="21"/>
      <c r="G394" s="23"/>
      <c r="H394" s="23"/>
    </row>
    <row r="395" spans="1:8" ht="12.75">
      <c r="A395" s="48"/>
      <c r="B395" s="49"/>
      <c r="D395" s="21"/>
      <c r="E395" s="21"/>
      <c r="F395" s="21"/>
      <c r="G395" s="23"/>
      <c r="H395" s="23"/>
    </row>
    <row r="396" spans="1:8" ht="12.75">
      <c r="A396" s="48"/>
      <c r="B396" s="49"/>
      <c r="D396" s="21"/>
      <c r="E396" s="21"/>
      <c r="F396" s="21"/>
      <c r="G396" s="23"/>
      <c r="H396" s="23"/>
    </row>
    <row r="397" spans="1:8" ht="12.75">
      <c r="A397" s="48"/>
      <c r="B397" s="49"/>
      <c r="D397" s="21"/>
      <c r="E397" s="21"/>
      <c r="F397" s="21"/>
      <c r="G397" s="23"/>
      <c r="H397" s="23"/>
    </row>
    <row r="398" spans="1:8" ht="12.75">
      <c r="A398" s="48"/>
      <c r="B398" s="49"/>
      <c r="D398" s="21"/>
      <c r="E398" s="21"/>
      <c r="F398" s="21"/>
      <c r="G398" s="23"/>
      <c r="H398" s="23"/>
    </row>
    <row r="399" spans="1:8" ht="12.75">
      <c r="A399" s="48"/>
      <c r="B399" s="49"/>
      <c r="D399" s="21"/>
      <c r="E399" s="21"/>
      <c r="F399" s="21"/>
      <c r="G399" s="23"/>
      <c r="H399" s="23"/>
    </row>
    <row r="400" spans="1:8" ht="12.75">
      <c r="A400" s="48"/>
      <c r="B400" s="49"/>
      <c r="D400" s="21"/>
      <c r="E400" s="21"/>
      <c r="F400" s="21"/>
      <c r="G400" s="23"/>
      <c r="H400" s="23"/>
    </row>
    <row r="401" spans="1:8" ht="12.75">
      <c r="A401" s="48"/>
      <c r="B401" s="49"/>
      <c r="D401" s="21"/>
      <c r="E401" s="21"/>
      <c r="F401" s="21"/>
      <c r="G401" s="23"/>
      <c r="H401" s="23"/>
    </row>
    <row r="402" spans="1:8" ht="12.75">
      <c r="A402" s="48"/>
      <c r="B402" s="49"/>
      <c r="D402" s="21"/>
      <c r="E402" s="21"/>
      <c r="F402" s="21"/>
      <c r="G402" s="23"/>
      <c r="H402" s="23"/>
    </row>
    <row r="403" spans="1:8" ht="12.75">
      <c r="A403" s="48"/>
      <c r="B403" s="49"/>
      <c r="D403" s="21"/>
      <c r="E403" s="21"/>
      <c r="F403" s="21"/>
      <c r="G403" s="23"/>
      <c r="H403" s="23"/>
    </row>
    <row r="404" spans="1:8" ht="12.75">
      <c r="A404" s="48"/>
      <c r="B404" s="49"/>
      <c r="D404" s="21"/>
      <c r="E404" s="21"/>
      <c r="F404" s="21"/>
      <c r="G404" s="23"/>
      <c r="H404" s="23"/>
    </row>
    <row r="405" spans="1:8" ht="12.75">
      <c r="A405" s="48"/>
      <c r="B405" s="49"/>
      <c r="D405" s="21"/>
      <c r="E405" s="21"/>
      <c r="F405" s="21"/>
      <c r="G405" s="23"/>
      <c r="H405" s="23"/>
    </row>
    <row r="406" spans="1:8" ht="12.75">
      <c r="A406" s="48"/>
      <c r="B406" s="49"/>
      <c r="D406" s="21"/>
      <c r="E406" s="21"/>
      <c r="F406" s="21"/>
      <c r="G406" s="23"/>
      <c r="H406" s="23"/>
    </row>
    <row r="407" spans="1:8" ht="12.75">
      <c r="A407" s="48"/>
      <c r="B407" s="49"/>
      <c r="D407" s="21"/>
      <c r="E407" s="21"/>
      <c r="F407" s="21"/>
      <c r="G407" s="23"/>
      <c r="H407" s="23"/>
    </row>
    <row r="408" spans="1:8" ht="12.75">
      <c r="A408" s="48"/>
      <c r="B408" s="49"/>
      <c r="D408" s="21"/>
      <c r="E408" s="21"/>
      <c r="F408" s="21"/>
      <c r="G408" s="23"/>
      <c r="H408" s="23"/>
    </row>
    <row r="409" spans="1:8" ht="12.75">
      <c r="A409" s="48"/>
      <c r="B409" s="49"/>
      <c r="D409" s="21"/>
      <c r="E409" s="21"/>
      <c r="F409" s="21"/>
      <c r="G409" s="23"/>
      <c r="H409" s="23"/>
    </row>
    <row r="410" spans="1:8" ht="12.75">
      <c r="A410" s="48"/>
      <c r="B410" s="49"/>
      <c r="D410" s="21"/>
      <c r="E410" s="21"/>
      <c r="F410" s="21"/>
      <c r="G410" s="23"/>
      <c r="H410" s="23"/>
    </row>
    <row r="411" spans="1:8" ht="12.75">
      <c r="A411" s="48"/>
      <c r="B411" s="49"/>
      <c r="D411" s="21"/>
      <c r="E411" s="21"/>
      <c r="F411" s="21"/>
      <c r="G411" s="23"/>
      <c r="H411" s="23"/>
    </row>
    <row r="412" spans="1:8" ht="12.75">
      <c r="A412" s="48"/>
      <c r="B412" s="49"/>
      <c r="D412" s="21"/>
      <c r="E412" s="21"/>
      <c r="F412" s="21"/>
      <c r="G412" s="23"/>
      <c r="H412" s="23"/>
    </row>
    <row r="413" spans="1:8" ht="12.75">
      <c r="A413" s="48"/>
      <c r="B413" s="49"/>
      <c r="D413" s="21"/>
      <c r="E413" s="21"/>
      <c r="F413" s="21"/>
      <c r="G413" s="23"/>
      <c r="H413" s="23"/>
    </row>
    <row r="414" spans="1:8" ht="12.75">
      <c r="A414" s="48"/>
      <c r="B414" s="49"/>
      <c r="D414" s="21"/>
      <c r="E414" s="21"/>
      <c r="F414" s="21"/>
      <c r="G414" s="23"/>
      <c r="H414" s="23"/>
    </row>
    <row r="415" spans="1:8" ht="12.75">
      <c r="A415" s="48"/>
      <c r="B415" s="49"/>
      <c r="D415" s="21"/>
      <c r="E415" s="21"/>
      <c r="F415" s="21"/>
      <c r="G415" s="23"/>
      <c r="H415" s="23"/>
    </row>
    <row r="416" spans="1:8" ht="12.75">
      <c r="A416" s="48"/>
      <c r="B416" s="49"/>
      <c r="D416" s="21"/>
      <c r="E416" s="21"/>
      <c r="F416" s="21"/>
      <c r="G416" s="23"/>
      <c r="H416" s="23"/>
    </row>
    <row r="417" spans="1:8" ht="12.75">
      <c r="A417" s="48"/>
      <c r="B417" s="49"/>
      <c r="D417" s="21"/>
      <c r="E417" s="21"/>
      <c r="F417" s="21"/>
      <c r="G417" s="23"/>
      <c r="H417" s="23"/>
    </row>
    <row r="418" spans="1:8" ht="12.75">
      <c r="A418" s="48"/>
      <c r="B418" s="49"/>
      <c r="D418" s="21"/>
      <c r="E418" s="21"/>
      <c r="F418" s="21"/>
      <c r="G418" s="23"/>
      <c r="H418" s="23"/>
    </row>
    <row r="419" spans="1:8" ht="12.75">
      <c r="A419" s="48"/>
      <c r="B419" s="49"/>
      <c r="D419" s="21"/>
      <c r="E419" s="21"/>
      <c r="F419" s="21"/>
      <c r="G419" s="23"/>
      <c r="H419" s="23"/>
    </row>
    <row r="420" spans="1:8" ht="12.75">
      <c r="A420" s="48"/>
      <c r="B420" s="49"/>
      <c r="D420" s="21"/>
      <c r="E420" s="21"/>
      <c r="F420" s="21"/>
      <c r="G420" s="23"/>
      <c r="H420" s="23"/>
    </row>
    <row r="421" spans="1:8" ht="12.75">
      <c r="A421" s="48"/>
      <c r="B421" s="49"/>
      <c r="D421" s="21"/>
      <c r="E421" s="21"/>
      <c r="F421" s="21"/>
      <c r="G421" s="23"/>
      <c r="H421" s="23"/>
    </row>
    <row r="422" spans="1:8" ht="12.75">
      <c r="A422" s="48"/>
      <c r="B422" s="49"/>
      <c r="D422" s="21"/>
      <c r="E422" s="21"/>
      <c r="F422" s="21"/>
      <c r="G422" s="23"/>
      <c r="H422" s="23"/>
    </row>
    <row r="423" spans="1:8" ht="12.75">
      <c r="A423" s="48"/>
      <c r="B423" s="49"/>
      <c r="D423" s="21"/>
      <c r="E423" s="21"/>
      <c r="F423" s="21"/>
      <c r="G423" s="23"/>
      <c r="H423" s="23"/>
    </row>
    <row r="424" spans="1:8" ht="12.75">
      <c r="A424" s="48"/>
      <c r="B424" s="49"/>
      <c r="D424" s="21"/>
      <c r="E424" s="21"/>
      <c r="F424" s="21"/>
      <c r="G424" s="23"/>
      <c r="H424" s="23"/>
    </row>
    <row r="425" spans="1:8" ht="12.75">
      <c r="A425" s="48"/>
      <c r="B425" s="49"/>
      <c r="D425" s="21"/>
      <c r="E425" s="21"/>
      <c r="F425" s="21"/>
      <c r="G425" s="23"/>
      <c r="H425" s="23"/>
    </row>
    <row r="426" spans="1:8" ht="12.75">
      <c r="A426" s="48"/>
      <c r="B426" s="49"/>
      <c r="D426" s="21"/>
      <c r="E426" s="21"/>
      <c r="F426" s="21"/>
      <c r="G426" s="23"/>
      <c r="H426" s="23"/>
    </row>
    <row r="427" spans="1:8" ht="12.75">
      <c r="A427" s="48"/>
      <c r="B427" s="49"/>
      <c r="D427" s="21"/>
      <c r="E427" s="21"/>
      <c r="F427" s="21"/>
      <c r="G427" s="23"/>
      <c r="H427" s="23"/>
    </row>
    <row r="428" spans="1:8" ht="12.75">
      <c r="A428" s="48"/>
      <c r="B428" s="49"/>
      <c r="D428" s="21"/>
      <c r="E428" s="21"/>
      <c r="F428" s="21"/>
      <c r="G428" s="23"/>
      <c r="H428" s="23"/>
    </row>
    <row r="429" spans="1:8" ht="12.75">
      <c r="A429" s="48"/>
      <c r="B429" s="49"/>
      <c r="D429" s="21"/>
      <c r="E429" s="21"/>
      <c r="F429" s="21"/>
      <c r="G429" s="23"/>
      <c r="H429" s="23"/>
    </row>
    <row r="430" spans="1:8" ht="12.75">
      <c r="A430" s="48"/>
      <c r="B430" s="49"/>
      <c r="D430" s="21"/>
      <c r="E430" s="21"/>
      <c r="F430" s="21"/>
      <c r="G430" s="23"/>
      <c r="H430" s="23"/>
    </row>
    <row r="431" spans="1:8" ht="12.75">
      <c r="A431" s="48"/>
      <c r="B431" s="49"/>
      <c r="D431" s="21"/>
      <c r="E431" s="21"/>
      <c r="F431" s="21"/>
      <c r="G431" s="23"/>
      <c r="H431" s="23"/>
    </row>
    <row r="432" spans="1:8" ht="12.75">
      <c r="A432" s="48"/>
      <c r="B432" s="49"/>
      <c r="D432" s="21"/>
      <c r="E432" s="21"/>
      <c r="F432" s="21"/>
      <c r="G432" s="23"/>
      <c r="H432" s="23"/>
    </row>
    <row r="433" spans="1:8" ht="12.75">
      <c r="A433" s="48"/>
      <c r="B433" s="49"/>
      <c r="D433" s="21"/>
      <c r="E433" s="21"/>
      <c r="F433" s="21"/>
      <c r="G433" s="23"/>
      <c r="H433" s="23"/>
    </row>
    <row r="434" spans="1:8" ht="12.75">
      <c r="A434" s="48"/>
      <c r="B434" s="49"/>
      <c r="D434" s="21"/>
      <c r="E434" s="21"/>
      <c r="F434" s="21"/>
      <c r="G434" s="23"/>
      <c r="H434" s="23"/>
    </row>
    <row r="435" spans="1:8" ht="12.75">
      <c r="A435" s="48"/>
      <c r="B435" s="49"/>
      <c r="D435" s="21"/>
      <c r="E435" s="21"/>
      <c r="F435" s="21"/>
      <c r="G435" s="23"/>
      <c r="H435" s="23"/>
    </row>
    <row r="436" spans="1:8" ht="12.75">
      <c r="A436" s="48"/>
      <c r="B436" s="49"/>
      <c r="D436" s="21"/>
      <c r="E436" s="21"/>
      <c r="F436" s="21"/>
      <c r="G436" s="23"/>
      <c r="H436" s="23"/>
    </row>
    <row r="437" spans="1:8" ht="12.75">
      <c r="A437" s="48"/>
      <c r="B437" s="49"/>
      <c r="D437" s="21"/>
      <c r="E437" s="21"/>
      <c r="F437" s="21"/>
      <c r="G437" s="23"/>
      <c r="H437" s="23"/>
    </row>
    <row r="438" spans="1:8" ht="12.75">
      <c r="A438" s="48"/>
      <c r="B438" s="49"/>
      <c r="D438" s="21"/>
      <c r="E438" s="21"/>
      <c r="F438" s="21"/>
      <c r="G438" s="23"/>
      <c r="H438" s="23"/>
    </row>
    <row r="439" spans="1:8" ht="12.75">
      <c r="A439" s="48"/>
      <c r="B439" s="49"/>
      <c r="D439" s="21"/>
      <c r="E439" s="21"/>
      <c r="F439" s="21"/>
      <c r="G439" s="23"/>
      <c r="H439" s="23"/>
    </row>
    <row r="440" spans="1:8" ht="12.75">
      <c r="A440" s="48"/>
      <c r="B440" s="49"/>
      <c r="D440" s="21"/>
      <c r="E440" s="21"/>
      <c r="F440" s="21"/>
      <c r="G440" s="23"/>
      <c r="H440" s="23"/>
    </row>
    <row r="441" spans="1:8" ht="12.75">
      <c r="A441" s="48"/>
      <c r="B441" s="49"/>
      <c r="D441" s="21"/>
      <c r="E441" s="21"/>
      <c r="F441" s="21"/>
      <c r="G441" s="23"/>
      <c r="H441" s="23"/>
    </row>
    <row r="442" spans="1:8" ht="12.75">
      <c r="A442" s="48"/>
      <c r="B442" s="49"/>
      <c r="D442" s="21"/>
      <c r="E442" s="21"/>
      <c r="F442" s="21"/>
      <c r="G442" s="23"/>
      <c r="H442" s="23"/>
    </row>
    <row r="443" spans="1:8" ht="12.75">
      <c r="A443" s="48"/>
      <c r="B443" s="49"/>
      <c r="D443" s="21"/>
      <c r="E443" s="21"/>
      <c r="F443" s="21"/>
      <c r="G443" s="23"/>
      <c r="H443" s="23"/>
    </row>
    <row r="444" spans="1:8" ht="12.75">
      <c r="A444" s="48"/>
      <c r="B444" s="49"/>
      <c r="D444" s="21"/>
      <c r="E444" s="21"/>
      <c r="F444" s="21"/>
      <c r="G444" s="23"/>
      <c r="H444" s="23"/>
    </row>
    <row r="445" spans="1:8" ht="12.75">
      <c r="A445" s="48"/>
      <c r="B445" s="49"/>
      <c r="D445" s="21"/>
      <c r="E445" s="21"/>
      <c r="F445" s="21"/>
      <c r="G445" s="23"/>
      <c r="H445" s="23"/>
    </row>
    <row r="446" spans="1:8" ht="12.75">
      <c r="A446" s="48"/>
      <c r="B446" s="49"/>
      <c r="D446" s="21"/>
      <c r="E446" s="21"/>
      <c r="F446" s="21"/>
      <c r="G446" s="23"/>
      <c r="H446" s="23"/>
    </row>
    <row r="447" spans="1:8" ht="12.75">
      <c r="A447" s="48"/>
      <c r="B447" s="49"/>
      <c r="D447" s="21"/>
      <c r="E447" s="21"/>
      <c r="F447" s="21"/>
      <c r="G447" s="23"/>
      <c r="H447" s="23"/>
    </row>
    <row r="448" spans="1:8" ht="12.75">
      <c r="A448" s="48"/>
      <c r="B448" s="49"/>
      <c r="D448" s="21"/>
      <c r="E448" s="21"/>
      <c r="F448" s="21"/>
      <c r="G448" s="23"/>
      <c r="H448" s="23"/>
    </row>
    <row r="449" spans="1:8" ht="12.75">
      <c r="A449" s="48"/>
      <c r="B449" s="49"/>
      <c r="D449" s="21"/>
      <c r="E449" s="21"/>
      <c r="F449" s="21"/>
      <c r="G449" s="23"/>
      <c r="H449" s="23"/>
    </row>
    <row r="450" spans="1:8" ht="12.75">
      <c r="A450" s="48"/>
      <c r="B450" s="49"/>
      <c r="D450" s="21"/>
      <c r="E450" s="21"/>
      <c r="F450" s="21"/>
      <c r="G450" s="23"/>
      <c r="H450" s="23"/>
    </row>
    <row r="451" spans="1:8" ht="12.75">
      <c r="A451" s="48"/>
      <c r="B451" s="49"/>
      <c r="D451" s="21"/>
      <c r="E451" s="21"/>
      <c r="F451" s="21"/>
      <c r="G451" s="23"/>
      <c r="H451" s="23"/>
    </row>
    <row r="452" spans="1:8" ht="12.75">
      <c r="A452" s="48"/>
      <c r="B452" s="49"/>
      <c r="D452" s="21"/>
      <c r="E452" s="21"/>
      <c r="F452" s="21"/>
      <c r="G452" s="23"/>
      <c r="H452" s="23"/>
    </row>
    <row r="453" spans="1:8" ht="12.75">
      <c r="A453" s="48"/>
      <c r="B453" s="49"/>
      <c r="D453" s="21"/>
      <c r="E453" s="21"/>
      <c r="F453" s="21"/>
      <c r="G453" s="23"/>
      <c r="H453" s="23"/>
    </row>
    <row r="454" spans="1:8" ht="12.75">
      <c r="A454" s="48"/>
      <c r="B454" s="49"/>
      <c r="D454" s="21"/>
      <c r="E454" s="21"/>
      <c r="F454" s="21"/>
      <c r="G454" s="23"/>
      <c r="H454" s="23"/>
    </row>
    <row r="455" spans="1:8" ht="12.75">
      <c r="A455" s="48"/>
      <c r="B455" s="49"/>
      <c r="D455" s="21"/>
      <c r="E455" s="21"/>
      <c r="F455" s="21"/>
      <c r="G455" s="23"/>
      <c r="H455" s="23"/>
    </row>
    <row r="456" spans="1:8" ht="12.75">
      <c r="A456" s="48"/>
      <c r="B456" s="49"/>
      <c r="D456" s="21"/>
      <c r="E456" s="21"/>
      <c r="F456" s="21"/>
      <c r="G456" s="23"/>
      <c r="H456" s="23"/>
    </row>
    <row r="457" spans="1:8" ht="12.75">
      <c r="A457" s="48"/>
      <c r="B457" s="49"/>
      <c r="D457" s="21"/>
      <c r="E457" s="21"/>
      <c r="F457" s="21"/>
      <c r="G457" s="23"/>
      <c r="H457" s="23"/>
    </row>
    <row r="458" spans="1:8" ht="12.75">
      <c r="A458" s="48"/>
      <c r="B458" s="49"/>
      <c r="D458" s="21"/>
      <c r="E458" s="21"/>
      <c r="F458" s="21"/>
      <c r="G458" s="23"/>
      <c r="H458" s="23"/>
    </row>
    <row r="459" spans="1:8" ht="12.75">
      <c r="A459" s="48"/>
      <c r="B459" s="49"/>
      <c r="D459" s="21"/>
      <c r="E459" s="21"/>
      <c r="F459" s="21"/>
      <c r="G459" s="23"/>
      <c r="H459" s="23"/>
    </row>
    <row r="460" spans="1:8" ht="12.75">
      <c r="A460" s="48"/>
      <c r="B460" s="49"/>
      <c r="D460" s="21"/>
      <c r="E460" s="21"/>
      <c r="F460" s="21"/>
      <c r="G460" s="23"/>
      <c r="H460" s="23"/>
    </row>
    <row r="461" spans="1:8" ht="12.75">
      <c r="A461" s="48"/>
      <c r="B461" s="49"/>
      <c r="D461" s="21"/>
      <c r="E461" s="21"/>
      <c r="F461" s="21"/>
      <c r="G461" s="23"/>
      <c r="H461" s="23"/>
    </row>
    <row r="462" spans="1:8" ht="12.75">
      <c r="A462" s="48"/>
      <c r="B462" s="49"/>
      <c r="D462" s="21"/>
      <c r="E462" s="21"/>
      <c r="F462" s="21"/>
      <c r="G462" s="23"/>
      <c r="H462" s="23"/>
    </row>
    <row r="463" spans="1:8" ht="12.75">
      <c r="A463" s="48"/>
      <c r="B463" s="49"/>
      <c r="D463" s="21"/>
      <c r="E463" s="21"/>
      <c r="F463" s="21"/>
      <c r="G463" s="23"/>
      <c r="H463" s="23"/>
    </row>
    <row r="464" spans="1:8" ht="12.75">
      <c r="A464" s="48"/>
      <c r="B464" s="49"/>
      <c r="D464" s="21"/>
      <c r="E464" s="21"/>
      <c r="F464" s="21"/>
      <c r="G464" s="23"/>
      <c r="H464" s="23"/>
    </row>
    <row r="465" spans="1:8" ht="12.75">
      <c r="A465" s="48"/>
      <c r="B465" s="49"/>
      <c r="D465" s="21"/>
      <c r="E465" s="21"/>
      <c r="F465" s="21"/>
      <c r="G465" s="23"/>
      <c r="H465" s="23"/>
    </row>
    <row r="466" spans="1:8" ht="12.75">
      <c r="A466" s="48"/>
      <c r="B466" s="49"/>
      <c r="D466" s="21"/>
      <c r="E466" s="21"/>
      <c r="F466" s="21"/>
      <c r="G466" s="23"/>
      <c r="H466" s="23"/>
    </row>
    <row r="467" spans="1:8" ht="12.75">
      <c r="A467" s="48"/>
      <c r="B467" s="49"/>
      <c r="D467" s="21"/>
      <c r="E467" s="21"/>
      <c r="F467" s="21"/>
      <c r="G467" s="23"/>
      <c r="H467" s="23"/>
    </row>
    <row r="468" spans="1:8" ht="12.75">
      <c r="A468" s="48"/>
      <c r="B468" s="49"/>
      <c r="D468" s="21"/>
      <c r="E468" s="21"/>
      <c r="F468" s="21"/>
      <c r="G468" s="23"/>
      <c r="H468" s="23"/>
    </row>
    <row r="469" spans="1:8" ht="12.75">
      <c r="A469" s="48"/>
      <c r="B469" s="49"/>
      <c r="D469" s="21"/>
      <c r="E469" s="21"/>
      <c r="F469" s="21"/>
      <c r="G469" s="23"/>
      <c r="H469" s="23"/>
    </row>
    <row r="470" spans="1:8" ht="12.75">
      <c r="A470" s="48"/>
      <c r="B470" s="49"/>
      <c r="D470" s="21"/>
      <c r="E470" s="21"/>
      <c r="F470" s="21"/>
      <c r="G470" s="23"/>
      <c r="H470" s="23"/>
    </row>
    <row r="471" spans="1:8" ht="12.75">
      <c r="A471" s="48"/>
      <c r="B471" s="49"/>
      <c r="D471" s="21"/>
      <c r="E471" s="21"/>
      <c r="F471" s="21"/>
      <c r="G471" s="23"/>
      <c r="H471" s="23"/>
    </row>
    <row r="472" spans="1:8" ht="12.75">
      <c r="A472" s="48"/>
      <c r="B472" s="49"/>
      <c r="D472" s="21"/>
      <c r="E472" s="21"/>
      <c r="F472" s="21"/>
      <c r="G472" s="23"/>
      <c r="H472" s="23"/>
    </row>
    <row r="473" spans="1:8" ht="12.75">
      <c r="A473" s="48"/>
      <c r="B473" s="49"/>
      <c r="D473" s="21"/>
      <c r="E473" s="21"/>
      <c r="F473" s="21"/>
      <c r="G473" s="23"/>
      <c r="H473" s="23"/>
    </row>
    <row r="474" spans="1:8" ht="12.75">
      <c r="A474" s="48"/>
      <c r="B474" s="49"/>
      <c r="D474" s="21"/>
      <c r="E474" s="21"/>
      <c r="F474" s="21"/>
      <c r="G474" s="23"/>
      <c r="H474" s="23"/>
    </row>
    <row r="475" spans="1:8" ht="12.75">
      <c r="A475" s="48"/>
      <c r="B475" s="49"/>
      <c r="D475" s="21"/>
      <c r="E475" s="21"/>
      <c r="F475" s="21"/>
      <c r="G475" s="23"/>
      <c r="H475" s="23"/>
    </row>
    <row r="476" spans="1:8" ht="12.75">
      <c r="A476" s="48"/>
      <c r="B476" s="49"/>
      <c r="D476" s="21"/>
      <c r="E476" s="21"/>
      <c r="F476" s="21"/>
      <c r="G476" s="23"/>
      <c r="H476" s="23"/>
    </row>
    <row r="477" spans="1:8" ht="12.75">
      <c r="A477" s="48"/>
      <c r="B477" s="49"/>
      <c r="D477" s="21"/>
      <c r="E477" s="21"/>
      <c r="F477" s="21"/>
      <c r="G477" s="23"/>
      <c r="H477" s="23"/>
    </row>
    <row r="478" spans="1:8" ht="12.75">
      <c r="A478" s="48"/>
      <c r="B478" s="49"/>
      <c r="D478" s="21"/>
      <c r="E478" s="21"/>
      <c r="F478" s="21"/>
      <c r="G478" s="23"/>
      <c r="H478" s="23"/>
    </row>
    <row r="479" spans="1:8" ht="12.75">
      <c r="A479" s="48"/>
      <c r="B479" s="49"/>
      <c r="D479" s="21"/>
      <c r="E479" s="21"/>
      <c r="F479" s="21"/>
      <c r="G479" s="23"/>
      <c r="H479" s="23"/>
    </row>
    <row r="480" spans="1:8" ht="12.75">
      <c r="A480" s="48"/>
      <c r="B480" s="49"/>
      <c r="D480" s="21"/>
      <c r="E480" s="21"/>
      <c r="F480" s="21"/>
      <c r="G480" s="23"/>
      <c r="H480" s="23"/>
    </row>
    <row r="481" spans="1:8" ht="12.75">
      <c r="A481" s="48"/>
      <c r="B481" s="49"/>
      <c r="D481" s="21"/>
      <c r="E481" s="21"/>
      <c r="F481" s="21"/>
      <c r="G481" s="23"/>
      <c r="H481" s="23"/>
    </row>
    <row r="482" spans="1:8" ht="12.75">
      <c r="A482" s="48"/>
      <c r="B482" s="49"/>
      <c r="D482" s="21"/>
      <c r="E482" s="21"/>
      <c r="F482" s="21"/>
      <c r="G482" s="23"/>
      <c r="H482" s="23"/>
    </row>
    <row r="483" spans="1:8" ht="12.75">
      <c r="A483" s="48"/>
      <c r="B483" s="49"/>
      <c r="D483" s="21"/>
      <c r="E483" s="21"/>
      <c r="F483" s="21"/>
      <c r="G483" s="23"/>
      <c r="H483" s="23"/>
    </row>
    <row r="484" spans="1:8" ht="12.75">
      <c r="A484" s="48"/>
      <c r="B484" s="49"/>
      <c r="D484" s="21"/>
      <c r="E484" s="21"/>
      <c r="F484" s="21"/>
      <c r="G484" s="23"/>
      <c r="H484" s="23"/>
    </row>
    <row r="485" spans="1:8" ht="12.75">
      <c r="A485" s="48"/>
      <c r="B485" s="49"/>
      <c r="D485" s="21"/>
      <c r="E485" s="21"/>
      <c r="F485" s="21"/>
      <c r="G485" s="23"/>
      <c r="H485" s="23"/>
    </row>
    <row r="486" spans="1:8" ht="12.75">
      <c r="A486" s="48"/>
      <c r="B486" s="49"/>
      <c r="D486" s="21"/>
      <c r="E486" s="21"/>
      <c r="F486" s="21"/>
      <c r="G486" s="23"/>
      <c r="H486" s="23"/>
    </row>
    <row r="487" spans="1:8" ht="12.75">
      <c r="A487" s="48"/>
      <c r="B487" s="49"/>
      <c r="D487" s="21"/>
      <c r="E487" s="21"/>
      <c r="F487" s="21"/>
      <c r="G487" s="23"/>
      <c r="H487" s="23"/>
    </row>
    <row r="488" spans="1:8" ht="12.75">
      <c r="A488" s="48"/>
      <c r="B488" s="49"/>
      <c r="D488" s="21"/>
      <c r="E488" s="21"/>
      <c r="F488" s="21"/>
      <c r="G488" s="23"/>
      <c r="H488" s="23"/>
    </row>
    <row r="489" spans="1:8" ht="12.75">
      <c r="A489" s="48"/>
      <c r="B489" s="49"/>
      <c r="D489" s="21"/>
      <c r="E489" s="21"/>
      <c r="F489" s="21"/>
      <c r="G489" s="23"/>
      <c r="H489" s="23"/>
    </row>
    <row r="490" spans="1:8" ht="12.75">
      <c r="A490" s="48"/>
      <c r="B490" s="49"/>
      <c r="D490" s="21"/>
      <c r="E490" s="21"/>
      <c r="F490" s="21"/>
      <c r="G490" s="23"/>
      <c r="H490" s="23"/>
    </row>
    <row r="491" spans="1:8" ht="12.75">
      <c r="A491" s="48"/>
      <c r="B491" s="49"/>
      <c r="D491" s="21"/>
      <c r="E491" s="21"/>
      <c r="F491" s="21"/>
      <c r="G491" s="23"/>
      <c r="H491" s="23"/>
    </row>
    <row r="492" spans="1:8" ht="12.75">
      <c r="A492" s="48"/>
      <c r="B492" s="49"/>
      <c r="D492" s="21"/>
      <c r="E492" s="21"/>
      <c r="F492" s="21"/>
      <c r="G492" s="23"/>
      <c r="H492" s="23"/>
    </row>
    <row r="493" spans="1:8" ht="12.75">
      <c r="A493" s="48"/>
      <c r="B493" s="49"/>
      <c r="D493" s="21"/>
      <c r="E493" s="21"/>
      <c r="F493" s="21"/>
      <c r="G493" s="23"/>
      <c r="H493" s="23"/>
    </row>
    <row r="494" spans="1:8" ht="12.75">
      <c r="A494" s="48"/>
      <c r="B494" s="49"/>
      <c r="D494" s="21"/>
      <c r="E494" s="21"/>
      <c r="F494" s="21"/>
      <c r="G494" s="23"/>
      <c r="H494" s="23"/>
    </row>
    <row r="495" spans="1:8" ht="12.75">
      <c r="A495" s="48"/>
      <c r="B495" s="49"/>
      <c r="D495" s="21"/>
      <c r="E495" s="21"/>
      <c r="F495" s="21"/>
      <c r="G495" s="23"/>
      <c r="H495" s="23"/>
    </row>
    <row r="496" spans="1:8" ht="12.75">
      <c r="A496" s="48"/>
      <c r="B496" s="49"/>
      <c r="D496" s="21"/>
      <c r="E496" s="21"/>
      <c r="F496" s="21"/>
      <c r="G496" s="23"/>
      <c r="H496" s="23"/>
    </row>
    <row r="497" spans="1:8" ht="12.75">
      <c r="A497" s="48"/>
      <c r="B497" s="49"/>
      <c r="D497" s="21"/>
      <c r="E497" s="21"/>
      <c r="F497" s="21"/>
      <c r="G497" s="23"/>
      <c r="H497" s="23"/>
    </row>
    <row r="498" spans="1:8" ht="12.75">
      <c r="A498" s="48"/>
      <c r="B498" s="49"/>
      <c r="D498" s="21"/>
      <c r="E498" s="21"/>
      <c r="F498" s="21"/>
      <c r="G498" s="23"/>
      <c r="H498" s="23"/>
    </row>
    <row r="499" spans="1:8" ht="12.75">
      <c r="A499" s="48"/>
      <c r="B499" s="49"/>
      <c r="D499" s="21"/>
      <c r="E499" s="21"/>
      <c r="F499" s="21"/>
      <c r="G499" s="23"/>
      <c r="H499" s="23"/>
    </row>
    <row r="500" spans="1:8" ht="12.75">
      <c r="A500" s="48"/>
      <c r="B500" s="49"/>
      <c r="D500" s="21"/>
      <c r="E500" s="21"/>
      <c r="F500" s="21"/>
      <c r="G500" s="23"/>
      <c r="H500" s="23"/>
    </row>
    <row r="501" spans="1:8" ht="12.75">
      <c r="A501" s="48"/>
      <c r="B501" s="49"/>
      <c r="D501" s="21"/>
      <c r="E501" s="21"/>
      <c r="F501" s="21"/>
      <c r="G501" s="23"/>
      <c r="H501" s="23"/>
    </row>
    <row r="502" spans="1:8" ht="12.75">
      <c r="A502" s="48"/>
      <c r="B502" s="49"/>
      <c r="D502" s="21"/>
      <c r="E502" s="21"/>
      <c r="F502" s="21"/>
      <c r="G502" s="23"/>
      <c r="H502" s="23"/>
    </row>
    <row r="503" spans="1:8" ht="12.75">
      <c r="A503" s="48"/>
      <c r="B503" s="49"/>
      <c r="D503" s="21"/>
      <c r="E503" s="21"/>
      <c r="F503" s="21"/>
      <c r="G503" s="23"/>
      <c r="H503" s="23"/>
    </row>
    <row r="504" spans="1:8" ht="12.75">
      <c r="A504" s="48"/>
      <c r="B504" s="49"/>
      <c r="D504" s="21"/>
      <c r="E504" s="21"/>
      <c r="F504" s="21"/>
      <c r="G504" s="23"/>
      <c r="H504" s="23"/>
    </row>
    <row r="505" spans="1:8" ht="12.75">
      <c r="A505" s="48"/>
      <c r="B505" s="49"/>
      <c r="D505" s="21"/>
      <c r="E505" s="21"/>
      <c r="F505" s="21"/>
      <c r="G505" s="23"/>
      <c r="H505" s="23"/>
    </row>
    <row r="506" spans="1:8" ht="12.75">
      <c r="A506" s="48"/>
      <c r="B506" s="49"/>
      <c r="D506" s="21"/>
      <c r="E506" s="21"/>
      <c r="F506" s="21"/>
      <c r="G506" s="23"/>
      <c r="H506" s="23"/>
    </row>
    <row r="507" spans="1:8" ht="12.75">
      <c r="A507" s="48"/>
      <c r="B507" s="49"/>
      <c r="D507" s="21"/>
      <c r="E507" s="21"/>
      <c r="F507" s="21"/>
      <c r="G507" s="23"/>
      <c r="H507" s="23"/>
    </row>
    <row r="508" spans="1:8" ht="12.75">
      <c r="A508" s="48"/>
      <c r="B508" s="49"/>
      <c r="D508" s="21"/>
      <c r="E508" s="21"/>
      <c r="F508" s="21"/>
      <c r="G508" s="23"/>
      <c r="H508" s="23"/>
    </row>
    <row r="509" spans="1:8" ht="12.75">
      <c r="A509" s="48"/>
      <c r="B509" s="49"/>
      <c r="D509" s="21"/>
      <c r="E509" s="21"/>
      <c r="F509" s="21"/>
      <c r="G509" s="23"/>
      <c r="H509" s="23"/>
    </row>
    <row r="510" spans="1:8" ht="12.75">
      <c r="A510" s="48"/>
      <c r="B510" s="49"/>
      <c r="D510" s="21"/>
      <c r="E510" s="21"/>
      <c r="F510" s="21"/>
      <c r="G510" s="23"/>
      <c r="H510" s="23"/>
    </row>
    <row r="511" spans="1:8" ht="12.75">
      <c r="A511" s="48"/>
      <c r="B511" s="49"/>
      <c r="D511" s="21"/>
      <c r="E511" s="21"/>
      <c r="F511" s="21"/>
      <c r="G511" s="23"/>
      <c r="H511" s="23"/>
    </row>
    <row r="512" spans="1:8" ht="12.75">
      <c r="A512" s="48"/>
      <c r="B512" s="49"/>
      <c r="D512" s="21"/>
      <c r="E512" s="21"/>
      <c r="F512" s="21"/>
      <c r="G512" s="23"/>
      <c r="H512" s="23"/>
    </row>
    <row r="513" spans="1:8" ht="12.75">
      <c r="A513" s="48"/>
      <c r="B513" s="49"/>
      <c r="D513" s="21"/>
      <c r="E513" s="21"/>
      <c r="F513" s="21"/>
      <c r="G513" s="23"/>
      <c r="H513" s="23"/>
    </row>
    <row r="514" spans="1:8" ht="12.75">
      <c r="A514" s="48"/>
      <c r="B514" s="49"/>
      <c r="D514" s="21"/>
      <c r="E514" s="21"/>
      <c r="F514" s="21"/>
      <c r="G514" s="23"/>
      <c r="H514" s="23"/>
    </row>
    <row r="515" spans="1:8" ht="12.75">
      <c r="A515" s="48"/>
      <c r="B515" s="49"/>
      <c r="D515" s="21"/>
      <c r="E515" s="21"/>
      <c r="F515" s="21"/>
      <c r="G515" s="23"/>
      <c r="H515" s="23"/>
    </row>
    <row r="516" spans="1:8" ht="12.75">
      <c r="A516" s="48"/>
      <c r="B516" s="49"/>
      <c r="D516" s="21"/>
      <c r="E516" s="21"/>
      <c r="F516" s="21"/>
      <c r="G516" s="23"/>
      <c r="H516" s="23"/>
    </row>
    <row r="517" spans="1:8" ht="12.75">
      <c r="A517" s="48"/>
      <c r="B517" s="49"/>
      <c r="D517" s="21"/>
      <c r="E517" s="21"/>
      <c r="F517" s="21"/>
      <c r="G517" s="23"/>
      <c r="H517" s="23"/>
    </row>
    <row r="518" spans="1:8" ht="12.75">
      <c r="A518" s="48"/>
      <c r="B518" s="49"/>
      <c r="D518" s="21"/>
      <c r="E518" s="21"/>
      <c r="F518" s="21"/>
      <c r="G518" s="23"/>
      <c r="H518" s="23"/>
    </row>
    <row r="519" spans="1:8" ht="12.75">
      <c r="A519" s="48"/>
      <c r="B519" s="49"/>
      <c r="D519" s="21"/>
      <c r="E519" s="21"/>
      <c r="F519" s="21"/>
      <c r="G519" s="23"/>
      <c r="H519" s="23"/>
    </row>
    <row r="520" spans="1:8" ht="12.75">
      <c r="A520" s="48"/>
      <c r="B520" s="49"/>
      <c r="D520" s="21"/>
      <c r="E520" s="21"/>
      <c r="F520" s="21"/>
      <c r="G520" s="23"/>
      <c r="H520" s="23"/>
    </row>
    <row r="521" spans="1:8" ht="12.75">
      <c r="A521" s="48"/>
      <c r="B521" s="49"/>
      <c r="D521" s="21"/>
      <c r="E521" s="21"/>
      <c r="F521" s="21"/>
      <c r="G521" s="23"/>
      <c r="H521" s="23"/>
    </row>
    <row r="522" spans="1:8" ht="12.75">
      <c r="A522" s="48"/>
      <c r="B522" s="49"/>
      <c r="D522" s="21"/>
      <c r="E522" s="21"/>
      <c r="F522" s="21"/>
      <c r="G522" s="23"/>
      <c r="H522" s="23"/>
    </row>
    <row r="523" spans="1:8" ht="12.75">
      <c r="A523" s="48"/>
      <c r="B523" s="49"/>
      <c r="D523" s="21"/>
      <c r="E523" s="21"/>
      <c r="F523" s="21"/>
      <c r="G523" s="23"/>
      <c r="H523" s="23"/>
    </row>
    <row r="524" spans="1:8" ht="12.75">
      <c r="A524" s="48"/>
      <c r="B524" s="49"/>
      <c r="D524" s="21"/>
      <c r="E524" s="21"/>
      <c r="F524" s="21"/>
      <c r="G524" s="23"/>
      <c r="H524" s="23"/>
    </row>
    <row r="525" spans="1:8" ht="12.75">
      <c r="A525" s="48"/>
      <c r="B525" s="49"/>
      <c r="D525" s="21"/>
      <c r="E525" s="21"/>
      <c r="F525" s="21"/>
      <c r="G525" s="23"/>
      <c r="H525" s="23"/>
    </row>
    <row r="526" spans="1:8" ht="12.75">
      <c r="A526" s="48"/>
      <c r="B526" s="49"/>
      <c r="D526" s="21"/>
      <c r="E526" s="21"/>
      <c r="F526" s="21"/>
      <c r="G526" s="23"/>
      <c r="H526" s="23"/>
    </row>
    <row r="527" spans="1:8" ht="12.75">
      <c r="A527" s="48"/>
      <c r="B527" s="49"/>
      <c r="D527" s="21"/>
      <c r="E527" s="21"/>
      <c r="F527" s="21"/>
      <c r="G527" s="23"/>
      <c r="H527" s="23"/>
    </row>
    <row r="528" spans="1:8" ht="12.75">
      <c r="A528" s="48"/>
      <c r="B528" s="49"/>
      <c r="D528" s="21"/>
      <c r="E528" s="21"/>
      <c r="F528" s="21"/>
      <c r="G528" s="23"/>
      <c r="H528" s="23"/>
    </row>
    <row r="529" spans="1:8" ht="12.75">
      <c r="A529" s="48"/>
      <c r="B529" s="49"/>
      <c r="D529" s="21"/>
      <c r="E529" s="21"/>
      <c r="F529" s="21"/>
      <c r="G529" s="23"/>
      <c r="H529" s="23"/>
    </row>
    <row r="530" spans="1:8" ht="12.75">
      <c r="A530" s="48"/>
      <c r="B530" s="49"/>
      <c r="D530" s="21"/>
      <c r="E530" s="21"/>
      <c r="F530" s="21"/>
      <c r="G530" s="23"/>
      <c r="H530" s="23"/>
    </row>
    <row r="531" spans="1:8" ht="12.75">
      <c r="A531" s="48"/>
      <c r="B531" s="49"/>
      <c r="D531" s="21"/>
      <c r="E531" s="21"/>
      <c r="F531" s="21"/>
      <c r="G531" s="23"/>
      <c r="H531" s="23"/>
    </row>
    <row r="532" spans="1:8" ht="12.75">
      <c r="A532" s="48"/>
      <c r="B532" s="49"/>
      <c r="D532" s="21"/>
      <c r="E532" s="21"/>
      <c r="F532" s="21"/>
      <c r="G532" s="23"/>
      <c r="H532" s="23"/>
    </row>
    <row r="533" spans="1:8" ht="12.75">
      <c r="A533" s="48"/>
      <c r="B533" s="49"/>
      <c r="D533" s="21"/>
      <c r="E533" s="21"/>
      <c r="F533" s="21"/>
      <c r="G533" s="23"/>
      <c r="H533" s="23"/>
    </row>
    <row r="534" spans="1:8" ht="12.75">
      <c r="A534" s="48"/>
      <c r="B534" s="49"/>
      <c r="D534" s="21"/>
      <c r="E534" s="21"/>
      <c r="F534" s="21"/>
      <c r="G534" s="23"/>
      <c r="H534" s="23"/>
    </row>
    <row r="535" spans="1:8" ht="12.75">
      <c r="A535" s="48"/>
      <c r="B535" s="49"/>
      <c r="D535" s="21"/>
      <c r="E535" s="21"/>
      <c r="F535" s="21"/>
      <c r="G535" s="23"/>
      <c r="H535" s="23"/>
    </row>
    <row r="536" spans="1:8" ht="12.75">
      <c r="A536" s="48"/>
      <c r="B536" s="49"/>
      <c r="D536" s="21"/>
      <c r="E536" s="21"/>
      <c r="F536" s="21"/>
      <c r="G536" s="23"/>
      <c r="H536" s="23"/>
    </row>
    <row r="537" spans="1:8" ht="12.75">
      <c r="A537" s="48"/>
      <c r="B537" s="49"/>
      <c r="D537" s="21"/>
      <c r="E537" s="21"/>
      <c r="F537" s="21"/>
      <c r="G537" s="23"/>
      <c r="H537" s="23"/>
    </row>
    <row r="538" spans="1:8" ht="12.75">
      <c r="A538" s="48"/>
      <c r="B538" s="49"/>
      <c r="D538" s="21"/>
      <c r="E538" s="21"/>
      <c r="F538" s="21"/>
      <c r="G538" s="23"/>
      <c r="H538" s="23"/>
    </row>
    <row r="539" spans="1:8" ht="12.75">
      <c r="A539" s="48"/>
      <c r="B539" s="49"/>
      <c r="D539" s="21"/>
      <c r="E539" s="21"/>
      <c r="F539" s="21"/>
      <c r="G539" s="23"/>
      <c r="H539" s="23"/>
    </row>
    <row r="540" spans="1:8" ht="12.75">
      <c r="A540" s="48"/>
      <c r="B540" s="49"/>
      <c r="D540" s="21"/>
      <c r="E540" s="21"/>
      <c r="F540" s="21"/>
      <c r="G540" s="23"/>
      <c r="H540" s="23"/>
    </row>
    <row r="541" spans="1:8" ht="12.75">
      <c r="A541" s="48"/>
      <c r="B541" s="49"/>
      <c r="D541" s="21"/>
      <c r="E541" s="21"/>
      <c r="F541" s="21"/>
      <c r="G541" s="23"/>
      <c r="H541" s="23"/>
    </row>
    <row r="542" spans="1:8" ht="12.75">
      <c r="A542" s="48"/>
      <c r="B542" s="49"/>
      <c r="D542" s="21"/>
      <c r="E542" s="21"/>
      <c r="F542" s="21"/>
      <c r="G542" s="23"/>
      <c r="H542" s="23"/>
    </row>
    <row r="543" spans="1:8" ht="12.75">
      <c r="A543" s="48"/>
      <c r="B543" s="49"/>
      <c r="D543" s="21"/>
      <c r="E543" s="21"/>
      <c r="F543" s="21"/>
      <c r="G543" s="23"/>
      <c r="H543" s="23"/>
    </row>
    <row r="544" spans="1:8" ht="12.75">
      <c r="A544" s="48"/>
      <c r="B544" s="49"/>
      <c r="D544" s="21"/>
      <c r="E544" s="21"/>
      <c r="F544" s="21"/>
      <c r="G544" s="23"/>
      <c r="H544" s="23"/>
    </row>
    <row r="545" spans="1:8" ht="12.75">
      <c r="A545" s="48"/>
      <c r="B545" s="49"/>
      <c r="D545" s="21"/>
      <c r="E545" s="21"/>
      <c r="F545" s="21"/>
      <c r="G545" s="23"/>
      <c r="H545" s="23"/>
    </row>
    <row r="546" spans="1:8" ht="12.75">
      <c r="A546" s="48"/>
      <c r="B546" s="49"/>
      <c r="D546" s="21"/>
      <c r="E546" s="21"/>
      <c r="F546" s="21"/>
      <c r="G546" s="23"/>
      <c r="H546" s="23"/>
    </row>
    <row r="547" spans="1:8" ht="12.75">
      <c r="A547" s="48"/>
      <c r="B547" s="49"/>
      <c r="D547" s="21"/>
      <c r="E547" s="21"/>
      <c r="F547" s="21"/>
      <c r="G547" s="23"/>
      <c r="H547" s="23"/>
    </row>
    <row r="548" spans="1:8" ht="12.75">
      <c r="A548" s="48"/>
      <c r="B548" s="49"/>
      <c r="D548" s="21"/>
      <c r="E548" s="21"/>
      <c r="F548" s="21"/>
      <c r="G548" s="23"/>
      <c r="H548" s="23"/>
    </row>
    <row r="549" spans="1:8" ht="12.75">
      <c r="A549" s="48"/>
      <c r="B549" s="49"/>
      <c r="D549" s="21"/>
      <c r="E549" s="21"/>
      <c r="F549" s="21"/>
      <c r="G549" s="23"/>
      <c r="H549" s="23"/>
    </row>
    <row r="550" spans="1:8" ht="12.75">
      <c r="A550" s="48"/>
      <c r="B550" s="49"/>
      <c r="D550" s="21"/>
      <c r="E550" s="21"/>
      <c r="F550" s="21"/>
      <c r="G550" s="23"/>
      <c r="H550" s="23"/>
    </row>
    <row r="551" spans="1:8" ht="12.75">
      <c r="A551" s="48"/>
      <c r="B551" s="49"/>
      <c r="D551" s="21"/>
      <c r="E551" s="21"/>
      <c r="F551" s="21"/>
      <c r="G551" s="23"/>
      <c r="H551" s="23"/>
    </row>
    <row r="552" spans="1:8" ht="12.75">
      <c r="A552" s="48"/>
      <c r="B552" s="49"/>
      <c r="D552" s="21"/>
      <c r="E552" s="21"/>
      <c r="F552" s="21"/>
      <c r="G552" s="23"/>
      <c r="H552" s="23"/>
    </row>
    <row r="553" spans="1:8" ht="12.75">
      <c r="A553" s="48"/>
      <c r="B553" s="49"/>
      <c r="D553" s="21"/>
      <c r="E553" s="21"/>
      <c r="F553" s="21"/>
      <c r="G553" s="23"/>
      <c r="H553" s="23"/>
    </row>
    <row r="554" spans="1:8" ht="12.75">
      <c r="A554" s="48"/>
      <c r="B554" s="49"/>
      <c r="D554" s="21"/>
      <c r="E554" s="21"/>
      <c r="F554" s="21"/>
      <c r="G554" s="23"/>
      <c r="H554" s="23"/>
    </row>
    <row r="555" spans="1:8" ht="12.75">
      <c r="A555" s="48"/>
      <c r="B555" s="49"/>
      <c r="D555" s="21"/>
      <c r="E555" s="21"/>
      <c r="F555" s="21"/>
      <c r="G555" s="23"/>
      <c r="H555" s="23"/>
    </row>
    <row r="556" spans="1:8" ht="12.75">
      <c r="A556" s="48"/>
      <c r="B556" s="49"/>
      <c r="D556" s="21"/>
      <c r="E556" s="21"/>
      <c r="F556" s="21"/>
      <c r="G556" s="23"/>
      <c r="H556" s="23"/>
    </row>
    <row r="557" spans="1:8" ht="12.75">
      <c r="A557" s="48"/>
      <c r="B557" s="49"/>
      <c r="D557" s="21"/>
      <c r="E557" s="21"/>
      <c r="F557" s="21"/>
      <c r="G557" s="23"/>
      <c r="H557" s="23"/>
    </row>
    <row r="558" spans="1:8" ht="12.75">
      <c r="A558" s="48"/>
      <c r="B558" s="49"/>
      <c r="D558" s="21"/>
      <c r="E558" s="21"/>
      <c r="F558" s="21"/>
      <c r="G558" s="23"/>
      <c r="H558" s="23"/>
    </row>
    <row r="559" spans="1:8" ht="12.75">
      <c r="A559" s="48"/>
      <c r="B559" s="49"/>
      <c r="D559" s="21"/>
      <c r="E559" s="21"/>
      <c r="F559" s="21"/>
      <c r="G559" s="23"/>
      <c r="H559" s="23"/>
    </row>
    <row r="560" spans="1:8" ht="12.75">
      <c r="A560" s="48"/>
      <c r="B560" s="49"/>
      <c r="D560" s="21"/>
      <c r="E560" s="21"/>
      <c r="F560" s="21"/>
      <c r="G560" s="23"/>
      <c r="H560" s="23"/>
    </row>
    <row r="561" spans="1:8" ht="12.75">
      <c r="A561" s="48"/>
      <c r="B561" s="49"/>
      <c r="D561" s="21"/>
      <c r="E561" s="21"/>
      <c r="F561" s="21"/>
      <c r="G561" s="23"/>
      <c r="H561" s="23"/>
    </row>
    <row r="562" spans="1:8" ht="12.75">
      <c r="A562" s="48"/>
      <c r="B562" s="49"/>
      <c r="D562" s="21"/>
      <c r="E562" s="21"/>
      <c r="F562" s="21"/>
      <c r="G562" s="23"/>
      <c r="H562" s="23"/>
    </row>
    <row r="563" spans="1:8" ht="12.75">
      <c r="A563" s="48"/>
      <c r="B563" s="49"/>
      <c r="D563" s="21"/>
      <c r="E563" s="21"/>
      <c r="F563" s="21"/>
      <c r="G563" s="23"/>
      <c r="H563" s="23"/>
    </row>
    <row r="564" spans="1:8" ht="12.75">
      <c r="A564" s="48"/>
      <c r="B564" s="49"/>
      <c r="D564" s="21"/>
      <c r="E564" s="21"/>
      <c r="F564" s="21"/>
      <c r="G564" s="23"/>
      <c r="H564" s="23"/>
    </row>
    <row r="565" spans="1:8" ht="12.75">
      <c r="A565" s="48"/>
      <c r="B565" s="49"/>
      <c r="D565" s="21"/>
      <c r="E565" s="21"/>
      <c r="F565" s="21"/>
      <c r="G565" s="23"/>
      <c r="H565" s="23"/>
    </row>
    <row r="566" spans="1:8" ht="12.75">
      <c r="A566" s="48"/>
      <c r="B566" s="49"/>
      <c r="D566" s="21"/>
      <c r="E566" s="21"/>
      <c r="F566" s="21"/>
      <c r="G566" s="23"/>
      <c r="H566" s="23"/>
    </row>
    <row r="567" spans="1:8" ht="12.75">
      <c r="A567" s="48"/>
      <c r="B567" s="49"/>
      <c r="D567" s="21"/>
      <c r="E567" s="21"/>
      <c r="F567" s="21"/>
      <c r="G567" s="23"/>
      <c r="H567" s="23"/>
    </row>
    <row r="568" spans="1:8" ht="12.75">
      <c r="A568" s="48"/>
      <c r="B568" s="49"/>
      <c r="D568" s="21"/>
      <c r="E568" s="21"/>
      <c r="F568" s="21"/>
      <c r="G568" s="23"/>
      <c r="H568" s="23"/>
    </row>
    <row r="569" spans="1:8" ht="12.75">
      <c r="A569" s="48"/>
      <c r="B569" s="49"/>
      <c r="D569" s="21"/>
      <c r="E569" s="21"/>
      <c r="F569" s="21"/>
      <c r="G569" s="23"/>
      <c r="H569" s="23"/>
    </row>
    <row r="570" spans="1:8" ht="12.75">
      <c r="A570" s="48"/>
      <c r="B570" s="49"/>
      <c r="D570" s="21"/>
      <c r="E570" s="21"/>
      <c r="F570" s="21"/>
      <c r="G570" s="23"/>
      <c r="H570" s="23"/>
    </row>
    <row r="571" spans="1:8" ht="12.75">
      <c r="A571" s="48"/>
      <c r="B571" s="49"/>
      <c r="D571" s="21"/>
      <c r="E571" s="21"/>
      <c r="F571" s="21"/>
      <c r="G571" s="23"/>
      <c r="H571" s="23"/>
    </row>
    <row r="572" spans="1:8" ht="12.75">
      <c r="A572" s="48"/>
      <c r="B572" s="49"/>
      <c r="D572" s="21"/>
      <c r="E572" s="21"/>
      <c r="F572" s="21"/>
      <c r="G572" s="23"/>
      <c r="H572" s="23"/>
    </row>
    <row r="573" spans="1:8" ht="12.75">
      <c r="A573" s="48"/>
      <c r="B573" s="49"/>
      <c r="D573" s="21"/>
      <c r="E573" s="21"/>
      <c r="F573" s="21"/>
      <c r="G573" s="23"/>
      <c r="H573" s="23"/>
    </row>
    <row r="574" spans="1:8" ht="12.75">
      <c r="A574" s="48"/>
      <c r="B574" s="49"/>
      <c r="D574" s="21"/>
      <c r="E574" s="21"/>
      <c r="F574" s="21"/>
      <c r="G574" s="23"/>
      <c r="H574" s="23"/>
    </row>
    <row r="575" spans="1:8" ht="12.75">
      <c r="A575" s="48"/>
      <c r="B575" s="49"/>
      <c r="D575" s="21"/>
      <c r="E575" s="21"/>
      <c r="F575" s="21"/>
      <c r="G575" s="23"/>
      <c r="H575" s="23"/>
    </row>
    <row r="576" spans="1:8" ht="12.75">
      <c r="A576" s="48"/>
      <c r="B576" s="49"/>
      <c r="D576" s="21"/>
      <c r="E576" s="21"/>
      <c r="F576" s="21"/>
      <c r="G576" s="23"/>
      <c r="H576" s="23"/>
    </row>
    <row r="577" spans="1:8" ht="12.75">
      <c r="A577" s="48"/>
      <c r="B577" s="49"/>
      <c r="D577" s="21"/>
      <c r="E577" s="21"/>
      <c r="F577" s="21"/>
      <c r="G577" s="23"/>
      <c r="H577" s="23"/>
    </row>
    <row r="578" spans="1:8" ht="12.75">
      <c r="A578" s="48"/>
      <c r="B578" s="49"/>
      <c r="D578" s="21"/>
      <c r="E578" s="21"/>
      <c r="F578" s="21"/>
      <c r="G578" s="23"/>
      <c r="H578" s="23"/>
    </row>
    <row r="579" spans="1:8" ht="12.75">
      <c r="A579" s="48"/>
      <c r="B579" s="49"/>
      <c r="D579" s="21"/>
      <c r="E579" s="21"/>
      <c r="F579" s="21"/>
      <c r="G579" s="23"/>
      <c r="H579" s="23"/>
    </row>
    <row r="580" spans="1:8" ht="12.75">
      <c r="A580" s="48"/>
      <c r="B580" s="49"/>
      <c r="D580" s="21"/>
      <c r="E580" s="21"/>
      <c r="F580" s="21"/>
      <c r="G580" s="23"/>
      <c r="H580" s="23"/>
    </row>
    <row r="581" spans="1:8" ht="12.75">
      <c r="A581" s="48"/>
      <c r="B581" s="49"/>
      <c r="D581" s="21"/>
      <c r="E581" s="21"/>
      <c r="F581" s="21"/>
      <c r="G581" s="23"/>
      <c r="H581" s="23"/>
    </row>
    <row r="582" spans="1:8" ht="12.75">
      <c r="A582" s="48"/>
      <c r="B582" s="49"/>
      <c r="D582" s="21"/>
      <c r="E582" s="21"/>
      <c r="F582" s="21"/>
      <c r="G582" s="23"/>
      <c r="H582" s="23"/>
    </row>
    <row r="583" spans="1:8" ht="12.75">
      <c r="A583" s="48"/>
      <c r="B583" s="49"/>
      <c r="D583" s="21"/>
      <c r="E583" s="21"/>
      <c r="F583" s="21"/>
      <c r="G583" s="23"/>
      <c r="H583" s="23"/>
    </row>
    <row r="584" spans="1:8" ht="12.75">
      <c r="A584" s="48"/>
      <c r="B584" s="49"/>
      <c r="D584" s="21"/>
      <c r="E584" s="21"/>
      <c r="F584" s="21"/>
      <c r="G584" s="23"/>
      <c r="H584" s="23"/>
    </row>
    <row r="585" spans="1:8" ht="12.75">
      <c r="A585" s="48"/>
      <c r="B585" s="49"/>
      <c r="D585" s="21"/>
      <c r="E585" s="21"/>
      <c r="F585" s="21"/>
      <c r="G585" s="23"/>
      <c r="H585" s="23"/>
    </row>
    <row r="586" spans="1:8" ht="12.75">
      <c r="A586" s="48"/>
      <c r="B586" s="49"/>
      <c r="D586" s="21"/>
      <c r="E586" s="21"/>
      <c r="F586" s="21"/>
      <c r="G586" s="23"/>
      <c r="H586" s="23"/>
    </row>
    <row r="587" spans="1:8" ht="12.75">
      <c r="A587" s="48"/>
      <c r="B587" s="49"/>
      <c r="D587" s="21"/>
      <c r="E587" s="21"/>
      <c r="F587" s="21"/>
      <c r="G587" s="23"/>
      <c r="H587" s="23"/>
    </row>
    <row r="588" spans="1:8" ht="12.75">
      <c r="A588" s="48"/>
      <c r="B588" s="49"/>
      <c r="D588" s="21"/>
      <c r="E588" s="21"/>
      <c r="F588" s="21"/>
      <c r="G588" s="23"/>
      <c r="H588" s="23"/>
    </row>
    <row r="589" spans="1:8" ht="12.75">
      <c r="A589" s="48"/>
      <c r="B589" s="49"/>
      <c r="D589" s="21"/>
      <c r="E589" s="21"/>
      <c r="F589" s="21"/>
      <c r="G589" s="23"/>
      <c r="H589" s="23"/>
    </row>
    <row r="590" spans="1:8" ht="12.75">
      <c r="A590" s="48"/>
      <c r="B590" s="49"/>
      <c r="D590" s="21"/>
      <c r="E590" s="21"/>
      <c r="F590" s="21"/>
      <c r="G590" s="23"/>
      <c r="H590" s="23"/>
    </row>
    <row r="591" spans="1:8" ht="12.75">
      <c r="A591" s="48"/>
      <c r="B591" s="49"/>
      <c r="D591" s="21"/>
      <c r="E591" s="21"/>
      <c r="F591" s="21"/>
      <c r="G591" s="23"/>
      <c r="H591" s="23"/>
    </row>
    <row r="592" spans="1:8" ht="12.75">
      <c r="A592" s="48"/>
      <c r="B592" s="49"/>
      <c r="D592" s="21"/>
      <c r="E592" s="21"/>
      <c r="F592" s="21"/>
      <c r="G592" s="23"/>
      <c r="H592" s="23"/>
    </row>
    <row r="593" spans="1:8" ht="12.75">
      <c r="A593" s="48"/>
      <c r="B593" s="49"/>
      <c r="D593" s="21"/>
      <c r="E593" s="21"/>
      <c r="F593" s="21"/>
      <c r="G593" s="23"/>
      <c r="H593" s="23"/>
    </row>
    <row r="594" spans="1:8" ht="12.75">
      <c r="A594" s="48"/>
      <c r="B594" s="49"/>
      <c r="D594" s="21"/>
      <c r="E594" s="21"/>
      <c r="F594" s="21"/>
      <c r="G594" s="23"/>
      <c r="H594" s="23"/>
    </row>
    <row r="595" spans="1:8" ht="12.75">
      <c r="A595" s="48"/>
      <c r="B595" s="49"/>
      <c r="D595" s="21"/>
      <c r="E595" s="21"/>
      <c r="F595" s="21"/>
      <c r="G595" s="23"/>
      <c r="H595" s="23"/>
    </row>
    <row r="596" spans="1:8" ht="12.75">
      <c r="A596" s="48"/>
      <c r="B596" s="49"/>
      <c r="D596" s="21"/>
      <c r="E596" s="21"/>
      <c r="F596" s="21"/>
      <c r="G596" s="23"/>
      <c r="H596" s="23"/>
    </row>
    <row r="597" spans="1:8" ht="12.75">
      <c r="A597" s="48"/>
      <c r="B597" s="49"/>
      <c r="D597" s="21"/>
      <c r="E597" s="21"/>
      <c r="F597" s="21"/>
      <c r="G597" s="23"/>
      <c r="H597" s="23"/>
    </row>
    <row r="598" spans="1:8" ht="12.75">
      <c r="A598" s="48"/>
      <c r="B598" s="49"/>
      <c r="D598" s="21"/>
      <c r="E598" s="21"/>
      <c r="F598" s="21"/>
      <c r="G598" s="23"/>
      <c r="H598" s="23"/>
    </row>
    <row r="599" spans="1:8" ht="12.75">
      <c r="A599" s="48"/>
      <c r="B599" s="49"/>
      <c r="D599" s="21"/>
      <c r="E599" s="21"/>
      <c r="F599" s="21"/>
      <c r="G599" s="23"/>
      <c r="H599" s="23"/>
    </row>
    <row r="600" spans="1:8" ht="12.75">
      <c r="A600" s="48"/>
      <c r="B600" s="49"/>
      <c r="D600" s="21"/>
      <c r="E600" s="21"/>
      <c r="F600" s="21"/>
      <c r="G600" s="23"/>
      <c r="H600" s="23"/>
    </row>
    <row r="601" spans="1:8" ht="12.75">
      <c r="A601" s="48"/>
      <c r="B601" s="49"/>
      <c r="D601" s="21"/>
      <c r="E601" s="21"/>
      <c r="F601" s="21"/>
      <c r="G601" s="23"/>
      <c r="H601" s="23"/>
    </row>
    <row r="602" spans="1:8" ht="12.75">
      <c r="A602" s="48"/>
      <c r="B602" s="49"/>
      <c r="D602" s="21"/>
      <c r="E602" s="21"/>
      <c r="F602" s="21"/>
      <c r="G602" s="23"/>
      <c r="H602" s="23"/>
    </row>
    <row r="603" spans="1:8" ht="12.75">
      <c r="A603" s="48"/>
      <c r="B603" s="49"/>
      <c r="D603" s="21"/>
      <c r="E603" s="21"/>
      <c r="F603" s="21"/>
      <c r="G603" s="23"/>
      <c r="H603" s="23"/>
    </row>
    <row r="604" spans="1:8" ht="12.75">
      <c r="A604" s="48"/>
      <c r="B604" s="49"/>
      <c r="D604" s="21"/>
      <c r="E604" s="21"/>
      <c r="F604" s="21"/>
      <c r="G604" s="23"/>
      <c r="H604" s="23"/>
    </row>
    <row r="605" spans="1:8" ht="12.75">
      <c r="A605" s="48"/>
      <c r="B605" s="49"/>
      <c r="D605" s="21"/>
      <c r="E605" s="21"/>
      <c r="F605" s="21"/>
      <c r="G605" s="23"/>
      <c r="H605" s="23"/>
    </row>
    <row r="606" spans="1:8" ht="12.75">
      <c r="A606" s="48"/>
      <c r="B606" s="49"/>
      <c r="D606" s="21"/>
      <c r="E606" s="21"/>
      <c r="F606" s="21"/>
      <c r="G606" s="23"/>
      <c r="H606" s="23"/>
    </row>
    <row r="607" spans="1:8" ht="12.75">
      <c r="A607" s="48"/>
      <c r="B607" s="49"/>
      <c r="D607" s="21"/>
      <c r="E607" s="21"/>
      <c r="F607" s="21"/>
      <c r="G607" s="23"/>
      <c r="H607" s="23"/>
    </row>
    <row r="608" spans="1:8" ht="12.75">
      <c r="A608" s="48"/>
      <c r="B608" s="49"/>
      <c r="D608" s="21"/>
      <c r="E608" s="21"/>
      <c r="F608" s="21"/>
      <c r="G608" s="23"/>
      <c r="H608" s="23"/>
    </row>
    <row r="609" spans="1:8" ht="12.75">
      <c r="A609" s="48"/>
      <c r="B609" s="49"/>
      <c r="D609" s="21"/>
      <c r="E609" s="21"/>
      <c r="F609" s="21"/>
      <c r="G609" s="23"/>
      <c r="H609" s="23"/>
    </row>
    <row r="610" spans="1:8" ht="12.75">
      <c r="A610" s="48"/>
      <c r="B610" s="49"/>
      <c r="D610" s="21"/>
      <c r="E610" s="21"/>
      <c r="F610" s="21"/>
      <c r="G610" s="23"/>
      <c r="H610" s="23"/>
    </row>
    <row r="611" spans="1:8" ht="12.75">
      <c r="A611" s="48"/>
      <c r="B611" s="49"/>
      <c r="D611" s="21"/>
      <c r="E611" s="21"/>
      <c r="F611" s="21"/>
      <c r="G611" s="23"/>
      <c r="H611" s="23"/>
    </row>
    <row r="612" spans="1:8" ht="12.75">
      <c r="A612" s="48"/>
      <c r="B612" s="49"/>
      <c r="D612" s="21"/>
      <c r="E612" s="21"/>
      <c r="F612" s="21"/>
      <c r="G612" s="23"/>
      <c r="H612" s="23"/>
    </row>
    <row r="613" spans="1:8" ht="12.75">
      <c r="A613" s="48"/>
      <c r="B613" s="49"/>
      <c r="D613" s="21"/>
      <c r="E613" s="21"/>
      <c r="F613" s="21"/>
      <c r="G613" s="23"/>
      <c r="H613" s="23"/>
    </row>
    <row r="614" spans="1:8" ht="12.75">
      <c r="A614" s="48"/>
      <c r="B614" s="49"/>
      <c r="D614" s="21"/>
      <c r="E614" s="21"/>
      <c r="F614" s="21"/>
      <c r="G614" s="23"/>
      <c r="H614" s="23"/>
    </row>
    <row r="615" spans="1:8" ht="12.75">
      <c r="A615" s="48"/>
      <c r="B615" s="49"/>
      <c r="D615" s="21"/>
      <c r="E615" s="21"/>
      <c r="F615" s="21"/>
      <c r="G615" s="23"/>
      <c r="H615" s="23"/>
    </row>
    <row r="616" spans="1:8" ht="12.75">
      <c r="A616" s="48"/>
      <c r="B616" s="49"/>
      <c r="D616" s="21"/>
      <c r="E616" s="21"/>
      <c r="F616" s="21"/>
      <c r="G616" s="23"/>
      <c r="H616" s="23"/>
    </row>
    <row r="617" spans="1:8" ht="12.75">
      <c r="A617" s="48"/>
      <c r="B617" s="49"/>
      <c r="D617" s="21"/>
      <c r="E617" s="21"/>
      <c r="F617" s="21"/>
      <c r="G617" s="23"/>
      <c r="H617" s="23"/>
    </row>
    <row r="618" spans="1:8" ht="12.75">
      <c r="A618" s="48"/>
      <c r="B618" s="49"/>
      <c r="D618" s="21"/>
      <c r="E618" s="21"/>
      <c r="F618" s="21"/>
      <c r="G618" s="23"/>
      <c r="H618" s="23"/>
    </row>
    <row r="619" spans="1:8" ht="12.75">
      <c r="A619" s="48"/>
      <c r="B619" s="49"/>
      <c r="D619" s="21"/>
      <c r="E619" s="21"/>
      <c r="F619" s="21"/>
      <c r="G619" s="23"/>
      <c r="H619" s="23"/>
    </row>
    <row r="620" spans="1:8" ht="12.75">
      <c r="A620" s="48"/>
      <c r="B620" s="49"/>
      <c r="D620" s="21"/>
      <c r="E620" s="21"/>
      <c r="F620" s="21"/>
      <c r="G620" s="23"/>
      <c r="H620" s="23"/>
    </row>
    <row r="621" spans="1:8" ht="12.75">
      <c r="A621" s="48"/>
      <c r="B621" s="49"/>
      <c r="D621" s="21"/>
      <c r="E621" s="21"/>
      <c r="F621" s="21"/>
      <c r="G621" s="23"/>
      <c r="H621" s="23"/>
    </row>
    <row r="622" spans="1:8" ht="12.75">
      <c r="A622" s="48"/>
      <c r="B622" s="49"/>
      <c r="D622" s="21"/>
      <c r="E622" s="21"/>
      <c r="F622" s="21"/>
      <c r="G622" s="23"/>
      <c r="H622" s="23"/>
    </row>
    <row r="623" spans="1:8" ht="12.75">
      <c r="A623" s="48"/>
      <c r="B623" s="49"/>
      <c r="D623" s="21"/>
      <c r="E623" s="21"/>
      <c r="F623" s="21"/>
      <c r="G623" s="23"/>
      <c r="H623" s="23"/>
    </row>
    <row r="624" spans="1:8" ht="12.75">
      <c r="A624" s="48"/>
      <c r="B624" s="49"/>
      <c r="D624" s="21"/>
      <c r="E624" s="21"/>
      <c r="F624" s="21"/>
      <c r="G624" s="23"/>
      <c r="H624" s="23"/>
    </row>
    <row r="625" spans="1:8" ht="12.75">
      <c r="A625" s="48"/>
      <c r="B625" s="49"/>
      <c r="D625" s="21"/>
      <c r="E625" s="21"/>
      <c r="F625" s="21"/>
      <c r="G625" s="23"/>
      <c r="H625" s="23"/>
    </row>
    <row r="626" spans="1:8" ht="12.75">
      <c r="A626" s="48"/>
      <c r="B626" s="49"/>
      <c r="D626" s="21"/>
      <c r="E626" s="21"/>
      <c r="F626" s="21"/>
      <c r="G626" s="23"/>
      <c r="H626" s="23"/>
    </row>
    <row r="627" spans="1:8" ht="12.75">
      <c r="A627" s="48"/>
      <c r="B627" s="49"/>
      <c r="D627" s="21"/>
      <c r="E627" s="21"/>
      <c r="F627" s="21"/>
      <c r="G627" s="23"/>
      <c r="H627" s="23"/>
    </row>
    <row r="628" spans="1:8" ht="12.75">
      <c r="A628" s="48"/>
      <c r="B628" s="49"/>
      <c r="D628" s="21"/>
      <c r="E628" s="21"/>
      <c r="F628" s="21"/>
      <c r="G628" s="23"/>
      <c r="H628" s="23"/>
    </row>
    <row r="629" spans="1:8" ht="12.75">
      <c r="A629" s="48"/>
      <c r="B629" s="49"/>
      <c r="D629" s="21"/>
      <c r="E629" s="21"/>
      <c r="F629" s="21"/>
      <c r="G629" s="23"/>
      <c r="H629" s="23"/>
    </row>
    <row r="630" spans="1:8" ht="12.75">
      <c r="A630" s="48"/>
      <c r="B630" s="49"/>
      <c r="D630" s="21"/>
      <c r="E630" s="21"/>
      <c r="F630" s="21"/>
      <c r="G630" s="23"/>
      <c r="H630" s="23"/>
    </row>
    <row r="631" spans="1:8" ht="12.75">
      <c r="A631" s="48"/>
      <c r="B631" s="49"/>
      <c r="D631" s="21"/>
      <c r="E631" s="21"/>
      <c r="F631" s="21"/>
      <c r="G631" s="23"/>
      <c r="H631" s="23"/>
    </row>
    <row r="632" spans="1:8" ht="12.75">
      <c r="A632" s="48"/>
      <c r="B632" s="49"/>
      <c r="D632" s="21"/>
      <c r="E632" s="21"/>
      <c r="F632" s="21"/>
      <c r="G632" s="23"/>
      <c r="H632" s="23"/>
    </row>
    <row r="633" spans="1:8" ht="12.75">
      <c r="A633" s="48"/>
      <c r="B633" s="49"/>
      <c r="D633" s="21"/>
      <c r="E633" s="21"/>
      <c r="F633" s="21"/>
      <c r="G633" s="23"/>
      <c r="H633" s="23"/>
    </row>
    <row r="634" spans="1:8" ht="12.75">
      <c r="A634" s="48"/>
      <c r="B634" s="49"/>
      <c r="D634" s="21"/>
      <c r="E634" s="21"/>
      <c r="F634" s="21"/>
      <c r="G634" s="23"/>
      <c r="H634" s="23"/>
    </row>
    <row r="635" spans="1:8" ht="12.75">
      <c r="A635" s="48"/>
      <c r="B635" s="49"/>
      <c r="D635" s="21"/>
      <c r="E635" s="21"/>
      <c r="F635" s="21"/>
      <c r="G635" s="23"/>
      <c r="H635" s="23"/>
    </row>
    <row r="636" spans="1:8" ht="12.75">
      <c r="A636" s="48"/>
      <c r="B636" s="49"/>
      <c r="D636" s="21"/>
      <c r="E636" s="21"/>
      <c r="F636" s="21"/>
      <c r="G636" s="23"/>
      <c r="H636" s="23"/>
    </row>
    <row r="637" spans="1:8" ht="12.75">
      <c r="A637" s="48"/>
      <c r="B637" s="49"/>
      <c r="D637" s="21"/>
      <c r="E637" s="21"/>
      <c r="F637" s="21"/>
      <c r="G637" s="23"/>
      <c r="H637" s="23"/>
    </row>
    <row r="638" spans="1:8" ht="12.75">
      <c r="A638" s="48"/>
      <c r="B638" s="49"/>
      <c r="D638" s="21"/>
      <c r="E638" s="21"/>
      <c r="F638" s="21"/>
      <c r="G638" s="23"/>
      <c r="H638" s="23"/>
    </row>
    <row r="639" spans="1:8" ht="12.75">
      <c r="A639" s="48"/>
      <c r="B639" s="49"/>
      <c r="D639" s="21"/>
      <c r="E639" s="21"/>
      <c r="F639" s="21"/>
      <c r="G639" s="23"/>
      <c r="H639" s="23"/>
    </row>
    <row r="640" spans="1:8" ht="12.75">
      <c r="A640" s="48"/>
      <c r="B640" s="49"/>
      <c r="D640" s="21"/>
      <c r="E640" s="21"/>
      <c r="F640" s="21"/>
      <c r="G640" s="23"/>
      <c r="H640" s="23"/>
    </row>
    <row r="641" spans="1:8" ht="12.75">
      <c r="A641" s="48"/>
      <c r="B641" s="49"/>
      <c r="D641" s="21"/>
      <c r="E641" s="21"/>
      <c r="F641" s="21"/>
      <c r="G641" s="23"/>
      <c r="H641" s="23"/>
    </row>
    <row r="642" spans="1:8" ht="12.75">
      <c r="A642" s="48"/>
      <c r="B642" s="49"/>
      <c r="D642" s="21"/>
      <c r="E642" s="21"/>
      <c r="F642" s="21"/>
      <c r="G642" s="23"/>
      <c r="H642" s="23"/>
    </row>
    <row r="643" spans="1:8" ht="12.75">
      <c r="A643" s="48"/>
      <c r="B643" s="49"/>
      <c r="D643" s="21"/>
      <c r="E643" s="21"/>
      <c r="F643" s="21"/>
      <c r="G643" s="23"/>
      <c r="H643" s="23"/>
    </row>
    <row r="644" spans="1:8" ht="12.75">
      <c r="A644" s="48"/>
      <c r="B644" s="49"/>
      <c r="D644" s="21"/>
      <c r="E644" s="21"/>
      <c r="F644" s="21"/>
      <c r="G644" s="23"/>
      <c r="H644" s="23"/>
    </row>
    <row r="645" spans="1:8" ht="12.75">
      <c r="A645" s="48"/>
      <c r="B645" s="49"/>
      <c r="D645" s="21"/>
      <c r="E645" s="21"/>
      <c r="F645" s="21"/>
      <c r="G645" s="23"/>
      <c r="H645" s="23"/>
    </row>
    <row r="646" spans="1:8" ht="12.75">
      <c r="A646" s="48"/>
      <c r="B646" s="49"/>
      <c r="D646" s="21"/>
      <c r="E646" s="21"/>
      <c r="F646" s="21"/>
      <c r="G646" s="23"/>
      <c r="H646" s="23"/>
    </row>
    <row r="647" spans="1:8" ht="12.75">
      <c r="A647" s="48"/>
      <c r="B647" s="49"/>
      <c r="D647" s="21"/>
      <c r="E647" s="21"/>
      <c r="F647" s="21"/>
      <c r="G647" s="23"/>
      <c r="H647" s="23"/>
    </row>
    <row r="648" spans="1:8" ht="12.75">
      <c r="A648" s="48"/>
      <c r="B648" s="49"/>
      <c r="D648" s="21"/>
      <c r="E648" s="21"/>
      <c r="F648" s="21"/>
      <c r="G648" s="23"/>
      <c r="H648" s="23"/>
    </row>
    <row r="649" spans="1:8" ht="12.75">
      <c r="A649" s="48"/>
      <c r="B649" s="49"/>
      <c r="D649" s="21"/>
      <c r="E649" s="21"/>
      <c r="F649" s="21"/>
      <c r="G649" s="23"/>
      <c r="H649" s="23"/>
    </row>
    <row r="650" spans="1:8" ht="12.75">
      <c r="A650" s="48"/>
      <c r="B650" s="49"/>
      <c r="D650" s="21"/>
      <c r="E650" s="21"/>
      <c r="F650" s="21"/>
      <c r="G650" s="23"/>
      <c r="H650" s="23"/>
    </row>
    <row r="651" spans="1:8" ht="12.75">
      <c r="A651" s="48"/>
      <c r="B651" s="49"/>
      <c r="D651" s="21"/>
      <c r="E651" s="21"/>
      <c r="F651" s="21"/>
      <c r="G651" s="23"/>
      <c r="H651" s="23"/>
    </row>
    <row r="652" spans="1:8" ht="12.75">
      <c r="A652" s="48"/>
      <c r="B652" s="49"/>
      <c r="D652" s="21"/>
      <c r="E652" s="21"/>
      <c r="F652" s="21"/>
      <c r="G652" s="23"/>
      <c r="H652" s="23"/>
    </row>
    <row r="653" spans="1:8" ht="12.75">
      <c r="A653" s="48"/>
      <c r="B653" s="49"/>
      <c r="D653" s="21"/>
      <c r="E653" s="21"/>
      <c r="F653" s="21"/>
      <c r="G653" s="23"/>
      <c r="H653" s="23"/>
    </row>
    <row r="654" spans="1:8" ht="12.75">
      <c r="A654" s="48"/>
      <c r="B654" s="49"/>
      <c r="D654" s="21"/>
      <c r="E654" s="21"/>
      <c r="F654" s="21"/>
      <c r="G654" s="23"/>
      <c r="H654" s="23"/>
    </row>
    <row r="655" spans="1:8" ht="12.75">
      <c r="A655" s="48"/>
      <c r="B655" s="49"/>
      <c r="D655" s="21"/>
      <c r="E655" s="21"/>
      <c r="F655" s="21"/>
      <c r="G655" s="23"/>
      <c r="H655" s="23"/>
    </row>
    <row r="656" spans="1:8" ht="12.75">
      <c r="A656" s="48"/>
      <c r="B656" s="49"/>
      <c r="D656" s="21"/>
      <c r="E656" s="21"/>
      <c r="F656" s="21"/>
      <c r="G656" s="23"/>
      <c r="H656" s="23"/>
    </row>
    <row r="657" spans="1:8" ht="12.75">
      <c r="A657" s="48"/>
      <c r="B657" s="49"/>
      <c r="D657" s="21"/>
      <c r="E657" s="21"/>
      <c r="F657" s="21"/>
      <c r="G657" s="23"/>
      <c r="H657" s="23"/>
    </row>
    <row r="658" spans="1:8" ht="12.75">
      <c r="A658" s="48"/>
      <c r="B658" s="49"/>
      <c r="D658" s="21"/>
      <c r="E658" s="21"/>
      <c r="F658" s="21"/>
      <c r="G658" s="23"/>
      <c r="H658" s="23"/>
    </row>
    <row r="659" spans="1:8" ht="12.75">
      <c r="A659" s="48"/>
      <c r="B659" s="49"/>
      <c r="D659" s="21"/>
      <c r="E659" s="21"/>
      <c r="F659" s="21"/>
      <c r="G659" s="23"/>
      <c r="H659" s="23"/>
    </row>
    <row r="660" spans="1:8" ht="12.75">
      <c r="A660" s="48"/>
      <c r="B660" s="49"/>
      <c r="D660" s="21"/>
      <c r="E660" s="21"/>
      <c r="F660" s="21"/>
      <c r="G660" s="23"/>
      <c r="H660" s="23"/>
    </row>
    <row r="661" spans="1:8" ht="12.75">
      <c r="A661" s="48"/>
      <c r="B661" s="49"/>
      <c r="D661" s="21"/>
      <c r="E661" s="21"/>
      <c r="F661" s="21"/>
      <c r="G661" s="23"/>
      <c r="H661" s="23"/>
    </row>
    <row r="662" spans="1:8" ht="12.75">
      <c r="A662" s="48"/>
      <c r="B662" s="49"/>
      <c r="D662" s="21"/>
      <c r="E662" s="21"/>
      <c r="F662" s="21"/>
      <c r="G662" s="23"/>
      <c r="H662" s="23"/>
    </row>
    <row r="663" spans="1:8" ht="12.75">
      <c r="A663" s="48"/>
      <c r="B663" s="49"/>
      <c r="D663" s="21"/>
      <c r="E663" s="21"/>
      <c r="F663" s="21"/>
      <c r="G663" s="23"/>
      <c r="H663" s="23"/>
    </row>
    <row r="664" spans="1:8" ht="12.75">
      <c r="A664" s="48"/>
      <c r="B664" s="49"/>
      <c r="D664" s="21"/>
      <c r="E664" s="21"/>
      <c r="F664" s="21"/>
      <c r="G664" s="23"/>
      <c r="H664" s="23"/>
    </row>
    <row r="665" spans="1:8" ht="12.75">
      <c r="A665" s="48"/>
      <c r="B665" s="49"/>
      <c r="D665" s="21"/>
      <c r="E665" s="21"/>
      <c r="F665" s="21"/>
      <c r="G665" s="23"/>
      <c r="H665" s="23"/>
    </row>
    <row r="666" spans="1:8" ht="12.75">
      <c r="A666" s="48"/>
      <c r="B666" s="49"/>
      <c r="D666" s="21"/>
      <c r="E666" s="21"/>
      <c r="F666" s="21"/>
      <c r="G666" s="23"/>
      <c r="H666" s="23"/>
    </row>
    <row r="667" spans="1:8" ht="12.75">
      <c r="A667" s="48"/>
      <c r="B667" s="49"/>
      <c r="D667" s="21"/>
      <c r="E667" s="21"/>
      <c r="F667" s="21"/>
      <c r="G667" s="23"/>
      <c r="H667" s="23"/>
    </row>
    <row r="668" spans="1:8" ht="12.75">
      <c r="A668" s="48"/>
      <c r="B668" s="49"/>
      <c r="D668" s="21"/>
      <c r="E668" s="21"/>
      <c r="F668" s="21"/>
      <c r="G668" s="23"/>
      <c r="H668" s="23"/>
    </row>
    <row r="669" spans="1:8" ht="12.75">
      <c r="A669" s="48"/>
      <c r="B669" s="49"/>
      <c r="D669" s="21"/>
      <c r="E669" s="21"/>
      <c r="F669" s="21"/>
      <c r="G669" s="23"/>
      <c r="H669" s="23"/>
    </row>
    <row r="670" spans="1:8" ht="12.75">
      <c r="A670" s="48"/>
      <c r="B670" s="49"/>
      <c r="D670" s="21"/>
      <c r="E670" s="21"/>
      <c r="F670" s="21"/>
      <c r="G670" s="23"/>
      <c r="H670" s="23"/>
    </row>
    <row r="671" spans="1:8" ht="12.75">
      <c r="A671" s="48"/>
      <c r="B671" s="49"/>
      <c r="D671" s="21"/>
      <c r="E671" s="21"/>
      <c r="F671" s="21"/>
      <c r="G671" s="23"/>
      <c r="H671" s="23"/>
    </row>
    <row r="672" spans="1:8" ht="12.75">
      <c r="A672" s="48"/>
      <c r="B672" s="49"/>
      <c r="D672" s="21"/>
      <c r="E672" s="21"/>
      <c r="F672" s="21"/>
      <c r="G672" s="23"/>
      <c r="H672" s="23"/>
    </row>
    <row r="673" spans="1:8" ht="12.75">
      <c r="A673" s="48"/>
      <c r="B673" s="49"/>
      <c r="D673" s="21"/>
      <c r="E673" s="21"/>
      <c r="F673" s="21"/>
      <c r="G673" s="23"/>
      <c r="H673" s="23"/>
    </row>
    <row r="674" spans="1:8" ht="12.75">
      <c r="A674" s="48"/>
      <c r="B674" s="49"/>
      <c r="D674" s="21"/>
      <c r="E674" s="21"/>
      <c r="F674" s="21"/>
      <c r="G674" s="23"/>
      <c r="H674" s="23"/>
    </row>
    <row r="675" spans="1:8" ht="12.75">
      <c r="A675" s="48"/>
      <c r="B675" s="49"/>
      <c r="D675" s="21"/>
      <c r="E675" s="21"/>
      <c r="F675" s="21"/>
      <c r="G675" s="23"/>
      <c r="H675" s="23"/>
    </row>
    <row r="676" spans="1:8" ht="12.75">
      <c r="A676" s="48"/>
      <c r="B676" s="49"/>
      <c r="D676" s="21"/>
      <c r="E676" s="21"/>
      <c r="F676" s="21"/>
      <c r="G676" s="23"/>
      <c r="H676" s="23"/>
    </row>
    <row r="677" spans="1:8" ht="12.75">
      <c r="A677" s="48"/>
      <c r="B677" s="49"/>
      <c r="D677" s="21"/>
      <c r="E677" s="21"/>
      <c r="F677" s="21"/>
      <c r="G677" s="23"/>
      <c r="H677" s="23"/>
    </row>
    <row r="678" spans="1:8" ht="12.75">
      <c r="A678" s="48"/>
      <c r="B678" s="49"/>
      <c r="D678" s="21"/>
      <c r="E678" s="21"/>
      <c r="F678" s="21"/>
      <c r="G678" s="23"/>
      <c r="H678" s="23"/>
    </row>
    <row r="679" spans="1:8" ht="12.75">
      <c r="A679" s="48"/>
      <c r="B679" s="49"/>
      <c r="D679" s="21"/>
      <c r="E679" s="21"/>
      <c r="F679" s="21"/>
      <c r="G679" s="23"/>
      <c r="H679" s="23"/>
    </row>
    <row r="680" spans="1:8" ht="12.75">
      <c r="A680" s="48"/>
      <c r="B680" s="49"/>
      <c r="D680" s="21"/>
      <c r="E680" s="21"/>
      <c r="F680" s="21"/>
      <c r="G680" s="23"/>
      <c r="H680" s="23"/>
    </row>
    <row r="681" spans="1:8" ht="12.75">
      <c r="A681" s="48"/>
      <c r="B681" s="49"/>
      <c r="D681" s="21"/>
      <c r="E681" s="21"/>
      <c r="F681" s="21"/>
      <c r="G681" s="23"/>
      <c r="H681" s="23"/>
    </row>
    <row r="682" spans="1:8" ht="12.75">
      <c r="A682" s="48"/>
      <c r="B682" s="49"/>
      <c r="D682" s="21"/>
      <c r="E682" s="21"/>
      <c r="F682" s="21"/>
      <c r="G682" s="23"/>
      <c r="H682" s="23"/>
    </row>
    <row r="683" spans="1:8" ht="12.75">
      <c r="A683" s="48"/>
      <c r="B683" s="49"/>
      <c r="D683" s="21"/>
      <c r="E683" s="21"/>
      <c r="F683" s="21"/>
      <c r="G683" s="23"/>
      <c r="H683" s="23"/>
    </row>
    <row r="684" spans="1:8" ht="12.75">
      <c r="A684" s="48"/>
      <c r="B684" s="49"/>
      <c r="D684" s="21"/>
      <c r="E684" s="21"/>
      <c r="F684" s="21"/>
      <c r="G684" s="23"/>
      <c r="H684" s="23"/>
    </row>
    <row r="685" spans="1:8" ht="12.75">
      <c r="A685" s="48"/>
      <c r="B685" s="49"/>
      <c r="D685" s="21"/>
      <c r="E685" s="21"/>
      <c r="F685" s="21"/>
      <c r="G685" s="23"/>
      <c r="H685" s="23"/>
    </row>
    <row r="686" spans="1:8" ht="12.75">
      <c r="A686" s="48"/>
      <c r="B686" s="49"/>
      <c r="D686" s="21"/>
      <c r="E686" s="21"/>
      <c r="F686" s="21"/>
      <c r="G686" s="23"/>
      <c r="H686" s="23"/>
    </row>
    <row r="687" spans="1:8" ht="12.75">
      <c r="A687" s="48"/>
      <c r="B687" s="49"/>
      <c r="D687" s="21"/>
      <c r="E687" s="21"/>
      <c r="F687" s="21"/>
      <c r="G687" s="23"/>
      <c r="H687" s="23"/>
    </row>
    <row r="688" spans="1:8" ht="12.75">
      <c r="A688" s="48"/>
      <c r="B688" s="49"/>
      <c r="D688" s="21"/>
      <c r="E688" s="21"/>
      <c r="F688" s="21"/>
      <c r="G688" s="23"/>
      <c r="H688" s="23"/>
    </row>
    <row r="689" spans="1:8" ht="12.75">
      <c r="A689" s="48"/>
      <c r="B689" s="49"/>
      <c r="D689" s="21"/>
      <c r="E689" s="21"/>
      <c r="F689" s="21"/>
      <c r="G689" s="23"/>
      <c r="H689" s="23"/>
    </row>
    <row r="690" spans="1:8" ht="12.75">
      <c r="A690" s="48"/>
      <c r="B690" s="49"/>
      <c r="D690" s="21"/>
      <c r="E690" s="21"/>
      <c r="F690" s="21"/>
      <c r="G690" s="23"/>
      <c r="H690" s="23"/>
    </row>
    <row r="691" spans="1:8" ht="12.75">
      <c r="A691" s="48"/>
      <c r="B691" s="49"/>
      <c r="D691" s="21"/>
      <c r="E691" s="21"/>
      <c r="F691" s="21"/>
      <c r="G691" s="23"/>
      <c r="H691" s="23"/>
    </row>
    <row r="692" spans="1:8" ht="12.75">
      <c r="A692" s="48"/>
      <c r="B692" s="49"/>
      <c r="D692" s="21"/>
      <c r="E692" s="21"/>
      <c r="F692" s="21"/>
      <c r="G692" s="23"/>
      <c r="H692" s="23"/>
    </row>
    <row r="693" spans="1:8" ht="12.75">
      <c r="A693" s="48"/>
      <c r="B693" s="49"/>
      <c r="D693" s="21"/>
      <c r="E693" s="21"/>
      <c r="F693" s="21"/>
      <c r="G693" s="23"/>
      <c r="H693" s="23"/>
    </row>
    <row r="694" spans="1:8" ht="12.75">
      <c r="A694" s="48"/>
      <c r="B694" s="49"/>
      <c r="D694" s="21"/>
      <c r="E694" s="21"/>
      <c r="F694" s="21"/>
      <c r="G694" s="23"/>
      <c r="H694" s="23"/>
    </row>
    <row r="695" spans="1:8" ht="12.75">
      <c r="A695" s="48"/>
      <c r="B695" s="49"/>
      <c r="D695" s="21"/>
      <c r="E695" s="21"/>
      <c r="F695" s="21"/>
      <c r="G695" s="23"/>
      <c r="H695" s="23"/>
    </row>
    <row r="696" spans="1:8" ht="12.75">
      <c r="A696" s="48"/>
      <c r="B696" s="49"/>
      <c r="D696" s="21"/>
      <c r="E696" s="21"/>
      <c r="F696" s="21"/>
      <c r="G696" s="23"/>
      <c r="H696" s="23"/>
    </row>
    <row r="697" spans="1:8" ht="12.75">
      <c r="A697" s="48"/>
      <c r="B697" s="49"/>
      <c r="D697" s="21"/>
      <c r="E697" s="21"/>
      <c r="F697" s="21"/>
      <c r="G697" s="23"/>
      <c r="H697" s="23"/>
    </row>
    <row r="698" spans="1:8" ht="12.75">
      <c r="A698" s="48"/>
      <c r="B698" s="49"/>
      <c r="D698" s="21"/>
      <c r="E698" s="21"/>
      <c r="F698" s="21"/>
      <c r="G698" s="23"/>
      <c r="H698" s="23"/>
    </row>
    <row r="699" spans="1:8" ht="12.75">
      <c r="A699" s="48"/>
      <c r="B699" s="49"/>
      <c r="D699" s="21"/>
      <c r="E699" s="21"/>
      <c r="F699" s="21"/>
      <c r="G699" s="23"/>
      <c r="H699" s="23"/>
    </row>
    <row r="700" spans="1:8" ht="12.75">
      <c r="A700" s="48"/>
      <c r="B700" s="49"/>
      <c r="D700" s="21"/>
      <c r="E700" s="21"/>
      <c r="F700" s="21"/>
      <c r="G700" s="23"/>
      <c r="H700" s="23"/>
    </row>
    <row r="701" spans="1:8" ht="12.75">
      <c r="A701" s="48"/>
      <c r="B701" s="49"/>
      <c r="D701" s="21"/>
      <c r="E701" s="21"/>
      <c r="F701" s="21"/>
      <c r="G701" s="23"/>
      <c r="H701" s="23"/>
    </row>
    <row r="702" spans="1:8" ht="12.75">
      <c r="A702" s="48"/>
      <c r="B702" s="49"/>
      <c r="D702" s="21"/>
      <c r="E702" s="21"/>
      <c r="F702" s="21"/>
      <c r="G702" s="23"/>
      <c r="H702" s="23"/>
    </row>
    <row r="703" spans="1:8" ht="12.75">
      <c r="A703" s="48"/>
      <c r="B703" s="49"/>
      <c r="D703" s="21"/>
      <c r="E703" s="21"/>
      <c r="F703" s="21"/>
      <c r="G703" s="23"/>
      <c r="H703" s="23"/>
    </row>
    <row r="704" spans="1:8" ht="12.75">
      <c r="A704" s="48"/>
      <c r="B704" s="49"/>
      <c r="D704" s="21"/>
      <c r="E704" s="21"/>
      <c r="F704" s="21"/>
      <c r="G704" s="23"/>
      <c r="H704" s="23"/>
    </row>
    <row r="705" spans="1:8" ht="12.75">
      <c r="A705" s="48"/>
      <c r="B705" s="49"/>
      <c r="D705" s="21"/>
      <c r="E705" s="21"/>
      <c r="F705" s="21"/>
      <c r="G705" s="23"/>
      <c r="H705" s="23"/>
    </row>
    <row r="706" spans="1:8" ht="12.75">
      <c r="A706" s="48"/>
      <c r="B706" s="49"/>
      <c r="D706" s="21"/>
      <c r="E706" s="21"/>
      <c r="F706" s="21"/>
      <c r="G706" s="23"/>
      <c r="H706" s="23"/>
    </row>
    <row r="707" spans="1:8" ht="12.75">
      <c r="A707" s="48"/>
      <c r="B707" s="49"/>
      <c r="D707" s="21"/>
      <c r="E707" s="21"/>
      <c r="F707" s="21"/>
      <c r="G707" s="23"/>
      <c r="H707" s="23"/>
    </row>
    <row r="708" spans="1:8" ht="12.75">
      <c r="A708" s="48"/>
      <c r="B708" s="49"/>
      <c r="D708" s="21"/>
      <c r="E708" s="21"/>
      <c r="F708" s="21"/>
      <c r="G708" s="23"/>
      <c r="H708" s="23"/>
    </row>
    <row r="709" spans="1:8" ht="12.75">
      <c r="A709" s="48"/>
      <c r="B709" s="49"/>
      <c r="D709" s="21"/>
      <c r="E709" s="21"/>
      <c r="F709" s="21"/>
      <c r="G709" s="23"/>
      <c r="H709" s="23"/>
    </row>
    <row r="710" spans="1:8" ht="12.75">
      <c r="A710" s="48"/>
      <c r="B710" s="49"/>
      <c r="D710" s="21"/>
      <c r="E710" s="21"/>
      <c r="F710" s="21"/>
      <c r="G710" s="23"/>
      <c r="H710" s="23"/>
    </row>
    <row r="711" spans="1:8" ht="12.75">
      <c r="A711" s="48"/>
      <c r="B711" s="49"/>
      <c r="D711" s="21"/>
      <c r="E711" s="21"/>
      <c r="F711" s="21"/>
      <c r="G711" s="23"/>
      <c r="H711" s="23"/>
    </row>
    <row r="712" spans="1:8" ht="12.75">
      <c r="A712" s="48"/>
      <c r="B712" s="49"/>
      <c r="D712" s="21"/>
      <c r="E712" s="21"/>
      <c r="F712" s="21"/>
      <c r="G712" s="23"/>
      <c r="H712" s="23"/>
    </row>
    <row r="713" spans="1:8" ht="12.75">
      <c r="A713" s="48"/>
      <c r="B713" s="49"/>
      <c r="D713" s="21"/>
      <c r="E713" s="21"/>
      <c r="F713" s="21"/>
      <c r="G713" s="23"/>
      <c r="H713" s="23"/>
    </row>
    <row r="714" spans="1:8" ht="12.75">
      <c r="A714" s="48"/>
      <c r="B714" s="49"/>
      <c r="D714" s="21"/>
      <c r="E714" s="21"/>
      <c r="F714" s="21"/>
      <c r="G714" s="23"/>
      <c r="H714" s="23"/>
    </row>
    <row r="715" spans="1:8" ht="12.75">
      <c r="A715" s="48"/>
      <c r="B715" s="49"/>
      <c r="D715" s="21"/>
      <c r="E715" s="21"/>
      <c r="F715" s="21"/>
      <c r="G715" s="23"/>
      <c r="H715" s="23"/>
    </row>
    <row r="716" spans="1:8" ht="12.75">
      <c r="A716" s="48"/>
      <c r="B716" s="49"/>
      <c r="D716" s="21"/>
      <c r="E716" s="21"/>
      <c r="F716" s="21"/>
      <c r="G716" s="23"/>
      <c r="H716" s="23"/>
    </row>
    <row r="717" spans="1:8" ht="12.75">
      <c r="A717" s="48"/>
      <c r="B717" s="49"/>
      <c r="D717" s="21"/>
      <c r="E717" s="21"/>
      <c r="F717" s="21"/>
      <c r="G717" s="23"/>
      <c r="H717" s="23"/>
    </row>
    <row r="718" spans="1:8" ht="12.75">
      <c r="A718" s="48"/>
      <c r="B718" s="49"/>
      <c r="D718" s="21"/>
      <c r="E718" s="21"/>
      <c r="F718" s="21"/>
      <c r="G718" s="23"/>
      <c r="H718" s="23"/>
    </row>
    <row r="719" spans="1:8" ht="12.75">
      <c r="A719" s="48"/>
      <c r="B719" s="49"/>
      <c r="D719" s="21"/>
      <c r="E719" s="21"/>
      <c r="F719" s="21"/>
      <c r="G719" s="23"/>
      <c r="H719" s="23"/>
    </row>
    <row r="720" spans="1:8" ht="12.75">
      <c r="A720" s="48"/>
      <c r="B720" s="49"/>
      <c r="D720" s="21"/>
      <c r="E720" s="21"/>
      <c r="F720" s="21"/>
      <c r="G720" s="23"/>
      <c r="H720" s="23"/>
    </row>
    <row r="721" spans="1:8" ht="12.75">
      <c r="A721" s="48"/>
      <c r="B721" s="49"/>
      <c r="D721" s="21"/>
      <c r="E721" s="21"/>
      <c r="F721" s="21"/>
      <c r="G721" s="23"/>
      <c r="H721" s="23"/>
    </row>
    <row r="722" spans="1:8" ht="12.75">
      <c r="A722" s="48"/>
      <c r="B722" s="49"/>
      <c r="D722" s="21"/>
      <c r="E722" s="21"/>
      <c r="F722" s="21"/>
      <c r="G722" s="23"/>
      <c r="H722" s="23"/>
    </row>
    <row r="723" spans="1:8" ht="12.75">
      <c r="A723" s="48"/>
      <c r="B723" s="49"/>
      <c r="D723" s="21"/>
      <c r="E723" s="21"/>
      <c r="F723" s="21"/>
      <c r="G723" s="23"/>
      <c r="H723" s="23"/>
    </row>
    <row r="724" spans="1:8" ht="12.75">
      <c r="A724" s="48"/>
      <c r="B724" s="49"/>
      <c r="D724" s="21"/>
      <c r="E724" s="21"/>
      <c r="F724" s="21"/>
      <c r="G724" s="23"/>
      <c r="H724" s="23"/>
    </row>
    <row r="725" spans="1:8" ht="12.75">
      <c r="A725" s="48"/>
      <c r="B725" s="49"/>
      <c r="D725" s="21"/>
      <c r="E725" s="21"/>
      <c r="F725" s="21"/>
      <c r="G725" s="23"/>
      <c r="H725" s="23"/>
    </row>
    <row r="726" spans="1:8" ht="12.75">
      <c r="A726" s="48"/>
      <c r="B726" s="49"/>
      <c r="D726" s="21"/>
      <c r="E726" s="21"/>
      <c r="F726" s="21"/>
      <c r="G726" s="23"/>
      <c r="H726" s="23"/>
    </row>
    <row r="727" spans="1:8" ht="12.75">
      <c r="A727" s="48"/>
      <c r="B727" s="49"/>
      <c r="D727" s="21"/>
      <c r="E727" s="21"/>
      <c r="F727" s="21"/>
      <c r="G727" s="23"/>
      <c r="H727" s="23"/>
    </row>
    <row r="728" spans="1:8" ht="12.75">
      <c r="A728" s="48"/>
      <c r="B728" s="49"/>
      <c r="D728" s="21"/>
      <c r="E728" s="21"/>
      <c r="F728" s="21"/>
      <c r="G728" s="23"/>
      <c r="H728" s="23"/>
    </row>
    <row r="729" spans="1:8" ht="12.75">
      <c r="A729" s="48"/>
      <c r="B729" s="49"/>
      <c r="D729" s="21"/>
      <c r="E729" s="21"/>
      <c r="F729" s="21"/>
      <c r="G729" s="23"/>
      <c r="H729" s="23"/>
    </row>
    <row r="730" spans="1:8" ht="12.75">
      <c r="A730" s="48"/>
      <c r="B730" s="49"/>
      <c r="D730" s="21"/>
      <c r="E730" s="21"/>
      <c r="F730" s="21"/>
      <c r="G730" s="23"/>
      <c r="H730" s="23"/>
    </row>
    <row r="731" spans="1:8" ht="12.75">
      <c r="A731" s="48"/>
      <c r="B731" s="49"/>
      <c r="D731" s="21"/>
      <c r="E731" s="21"/>
      <c r="F731" s="21"/>
      <c r="G731" s="23"/>
      <c r="H731" s="23"/>
    </row>
    <row r="732" spans="1:8" ht="12.75">
      <c r="A732" s="48"/>
      <c r="B732" s="49"/>
      <c r="D732" s="21"/>
      <c r="E732" s="21"/>
      <c r="F732" s="21"/>
      <c r="G732" s="23"/>
      <c r="H732" s="23"/>
    </row>
    <row r="733" spans="1:8" ht="12.75">
      <c r="A733" s="48"/>
      <c r="B733" s="49"/>
      <c r="D733" s="21"/>
      <c r="E733" s="21"/>
      <c r="F733" s="21"/>
      <c r="G733" s="23"/>
      <c r="H733" s="23"/>
    </row>
    <row r="734" spans="1:8" ht="12.75">
      <c r="A734" s="48"/>
      <c r="B734" s="49"/>
      <c r="D734" s="21"/>
      <c r="E734" s="21"/>
      <c r="F734" s="21"/>
      <c r="G734" s="23"/>
      <c r="H734" s="23"/>
    </row>
    <row r="735" spans="1:8" ht="12.75">
      <c r="A735" s="48"/>
      <c r="B735" s="49"/>
      <c r="D735" s="21"/>
      <c r="E735" s="21"/>
      <c r="F735" s="21"/>
      <c r="G735" s="23"/>
      <c r="H735" s="23"/>
    </row>
    <row r="736" spans="1:8" ht="12.75">
      <c r="A736" s="48"/>
      <c r="B736" s="49"/>
      <c r="D736" s="21"/>
      <c r="E736" s="21"/>
      <c r="F736" s="21"/>
      <c r="G736" s="23"/>
      <c r="H736" s="23"/>
    </row>
    <row r="737" spans="1:8" ht="12.75">
      <c r="A737" s="48"/>
      <c r="B737" s="49"/>
      <c r="D737" s="21"/>
      <c r="E737" s="21"/>
      <c r="F737" s="21"/>
      <c r="G737" s="23"/>
      <c r="H737" s="23"/>
    </row>
    <row r="738" spans="1:8" ht="12.75">
      <c r="A738" s="48"/>
      <c r="B738" s="49"/>
      <c r="D738" s="21"/>
      <c r="E738" s="21"/>
      <c r="F738" s="21"/>
      <c r="G738" s="23"/>
      <c r="H738" s="23"/>
    </row>
    <row r="739" spans="1:8" ht="12.75">
      <c r="A739" s="48"/>
      <c r="B739" s="49"/>
      <c r="D739" s="21"/>
      <c r="E739" s="21"/>
      <c r="F739" s="21"/>
      <c r="G739" s="23"/>
      <c r="H739" s="23"/>
    </row>
    <row r="740" spans="1:8" ht="12.75">
      <c r="A740" s="48"/>
      <c r="B740" s="49"/>
      <c r="D740" s="21"/>
      <c r="E740" s="21"/>
      <c r="F740" s="21"/>
      <c r="G740" s="23"/>
      <c r="H740" s="23"/>
    </row>
    <row r="741" spans="1:8" ht="12.75">
      <c r="A741" s="48"/>
      <c r="B741" s="49"/>
      <c r="D741" s="21"/>
      <c r="E741" s="21"/>
      <c r="F741" s="21"/>
      <c r="G741" s="23"/>
      <c r="H741" s="23"/>
    </row>
    <row r="742" spans="1:8" ht="12.75">
      <c r="A742" s="48"/>
      <c r="B742" s="49"/>
      <c r="D742" s="21"/>
      <c r="E742" s="21"/>
      <c r="F742" s="21"/>
      <c r="G742" s="23"/>
      <c r="H742" s="23"/>
    </row>
    <row r="743" spans="1:8" ht="12.75">
      <c r="A743" s="48"/>
      <c r="B743" s="49"/>
      <c r="D743" s="21"/>
      <c r="E743" s="21"/>
      <c r="F743" s="21"/>
      <c r="G743" s="23"/>
      <c r="H743" s="23"/>
    </row>
    <row r="744" spans="1:8" ht="12.75">
      <c r="A744" s="48"/>
      <c r="B744" s="49"/>
      <c r="D744" s="21"/>
      <c r="E744" s="21"/>
      <c r="F744" s="21"/>
      <c r="G744" s="23"/>
      <c r="H744" s="23"/>
    </row>
    <row r="745" spans="1:8" ht="12.75">
      <c r="A745" s="48"/>
      <c r="B745" s="49"/>
      <c r="D745" s="21"/>
      <c r="E745" s="21"/>
      <c r="F745" s="21"/>
      <c r="G745" s="23"/>
      <c r="H745" s="23"/>
    </row>
    <row r="746" spans="1:8" ht="12.75">
      <c r="A746" s="48"/>
      <c r="B746" s="49"/>
      <c r="D746" s="21"/>
      <c r="E746" s="21"/>
      <c r="F746" s="21"/>
      <c r="G746" s="23"/>
      <c r="H746" s="23"/>
    </row>
    <row r="747" spans="1:8" ht="12.75">
      <c r="A747" s="48"/>
      <c r="B747" s="49"/>
      <c r="D747" s="21"/>
      <c r="E747" s="21"/>
      <c r="F747" s="21"/>
      <c r="G747" s="23"/>
      <c r="H747" s="23"/>
    </row>
    <row r="748" spans="1:8" ht="12.75">
      <c r="A748" s="48"/>
      <c r="B748" s="49"/>
      <c r="D748" s="21"/>
      <c r="E748" s="21"/>
      <c r="F748" s="21"/>
      <c r="G748" s="23"/>
      <c r="H748" s="23"/>
    </row>
    <row r="749" spans="1:8" ht="12.75">
      <c r="A749" s="48"/>
      <c r="B749" s="49"/>
      <c r="D749" s="21"/>
      <c r="E749" s="21"/>
      <c r="F749" s="21"/>
      <c r="G749" s="23"/>
      <c r="H749" s="23"/>
    </row>
    <row r="750" spans="1:8" ht="12.75">
      <c r="A750" s="48"/>
      <c r="B750" s="49"/>
      <c r="D750" s="21"/>
      <c r="E750" s="21"/>
      <c r="F750" s="21"/>
      <c r="G750" s="23"/>
      <c r="H750" s="23"/>
    </row>
    <row r="751" spans="1:8" ht="12.75">
      <c r="A751" s="48"/>
      <c r="B751" s="49"/>
      <c r="D751" s="21"/>
      <c r="E751" s="21"/>
      <c r="F751" s="21"/>
      <c r="G751" s="23"/>
      <c r="H751" s="23"/>
    </row>
    <row r="752" spans="1:8" ht="12.75">
      <c r="A752" s="48"/>
      <c r="B752" s="49"/>
      <c r="D752" s="21"/>
      <c r="E752" s="21"/>
      <c r="F752" s="21"/>
      <c r="G752" s="23"/>
      <c r="H752" s="23"/>
    </row>
    <row r="753" spans="1:8" ht="12.75">
      <c r="A753" s="48"/>
      <c r="B753" s="49"/>
      <c r="D753" s="21"/>
      <c r="E753" s="21"/>
      <c r="F753" s="21"/>
      <c r="G753" s="23"/>
      <c r="H753" s="23"/>
    </row>
    <row r="754" spans="1:8" ht="12.75">
      <c r="A754" s="48"/>
      <c r="B754" s="49"/>
      <c r="D754" s="21"/>
      <c r="E754" s="21"/>
      <c r="F754" s="21"/>
      <c r="G754" s="23"/>
      <c r="H754" s="23"/>
    </row>
    <row r="755" spans="1:8" ht="12.75">
      <c r="A755" s="48"/>
      <c r="B755" s="49"/>
      <c r="D755" s="21"/>
      <c r="E755" s="21"/>
      <c r="F755" s="21"/>
      <c r="G755" s="23"/>
      <c r="H755" s="23"/>
    </row>
    <row r="756" spans="1:8" ht="12.75">
      <c r="A756" s="48"/>
      <c r="B756" s="49"/>
      <c r="D756" s="21"/>
      <c r="E756" s="21"/>
      <c r="F756" s="21"/>
      <c r="G756" s="23"/>
      <c r="H756" s="23"/>
    </row>
    <row r="757" spans="1:8" ht="12.75">
      <c r="A757" s="48"/>
      <c r="B757" s="49"/>
      <c r="D757" s="21"/>
      <c r="E757" s="21"/>
      <c r="F757" s="21"/>
      <c r="G757" s="23"/>
      <c r="H757" s="23"/>
    </row>
    <row r="758" spans="1:8" ht="12.75">
      <c r="A758" s="48"/>
      <c r="B758" s="49"/>
      <c r="D758" s="21"/>
      <c r="E758" s="21"/>
      <c r="F758" s="21"/>
      <c r="G758" s="23"/>
      <c r="H758" s="23"/>
    </row>
    <row r="759" spans="1:8" ht="12.75">
      <c r="A759" s="48"/>
      <c r="B759" s="49"/>
      <c r="D759" s="21"/>
      <c r="E759" s="21"/>
      <c r="F759" s="21"/>
      <c r="G759" s="23"/>
      <c r="H759" s="23"/>
    </row>
    <row r="760" spans="1:8" ht="12.75">
      <c r="A760" s="48"/>
      <c r="B760" s="49"/>
      <c r="D760" s="21"/>
      <c r="E760" s="21"/>
      <c r="F760" s="21"/>
      <c r="G760" s="23"/>
      <c r="H760" s="23"/>
    </row>
    <row r="761" spans="1:8" ht="12.75">
      <c r="A761" s="48"/>
      <c r="B761" s="49"/>
      <c r="D761" s="21"/>
      <c r="E761" s="21"/>
      <c r="F761" s="21"/>
      <c r="G761" s="23"/>
      <c r="H761" s="23"/>
    </row>
    <row r="762" spans="1:8" ht="12.75">
      <c r="A762" s="48"/>
      <c r="B762" s="49"/>
      <c r="D762" s="21"/>
      <c r="E762" s="21"/>
      <c r="F762" s="21"/>
      <c r="G762" s="23"/>
      <c r="H762" s="23"/>
    </row>
    <row r="763" spans="1:8" ht="12.75">
      <c r="A763" s="48"/>
      <c r="B763" s="49"/>
      <c r="D763" s="21"/>
      <c r="E763" s="21"/>
      <c r="F763" s="21"/>
      <c r="G763" s="23"/>
      <c r="H763" s="23"/>
    </row>
    <row r="764" spans="1:8" ht="12.75">
      <c r="A764" s="48"/>
      <c r="B764" s="49"/>
      <c r="D764" s="21"/>
      <c r="E764" s="21"/>
      <c r="F764" s="21"/>
      <c r="G764" s="23"/>
      <c r="H764" s="23"/>
    </row>
    <row r="765" spans="1:8" ht="12.75">
      <c r="A765" s="48"/>
      <c r="B765" s="49"/>
      <c r="D765" s="21"/>
      <c r="E765" s="21"/>
      <c r="F765" s="21"/>
      <c r="G765" s="23"/>
      <c r="H765" s="23"/>
    </row>
    <row r="766" spans="1:8" ht="12.75">
      <c r="A766" s="48"/>
      <c r="B766" s="49"/>
      <c r="D766" s="21"/>
      <c r="E766" s="21"/>
      <c r="F766" s="21"/>
      <c r="G766" s="23"/>
      <c r="H766" s="23"/>
    </row>
    <row r="767" spans="1:8" ht="12.75">
      <c r="A767" s="48"/>
      <c r="B767" s="49"/>
      <c r="D767" s="21"/>
      <c r="E767" s="21"/>
      <c r="F767" s="21"/>
      <c r="G767" s="23"/>
      <c r="H767" s="23"/>
    </row>
    <row r="768" spans="1:8" ht="12.75">
      <c r="A768" s="48"/>
      <c r="B768" s="49"/>
      <c r="D768" s="21"/>
      <c r="E768" s="21"/>
      <c r="F768" s="21"/>
      <c r="G768" s="23"/>
      <c r="H768" s="23"/>
    </row>
    <row r="769" spans="1:8" ht="12.75">
      <c r="A769" s="48"/>
      <c r="B769" s="49"/>
      <c r="D769" s="21"/>
      <c r="E769" s="21"/>
      <c r="F769" s="21"/>
      <c r="G769" s="23"/>
      <c r="H769" s="23"/>
    </row>
    <row r="770" spans="1:8" ht="12.75">
      <c r="A770" s="48"/>
      <c r="B770" s="49"/>
      <c r="D770" s="21"/>
      <c r="E770" s="21"/>
      <c r="F770" s="21"/>
      <c r="G770" s="23"/>
      <c r="H770" s="23"/>
    </row>
    <row r="771" spans="1:8" ht="12.75">
      <c r="A771" s="48"/>
      <c r="B771" s="49"/>
      <c r="D771" s="21"/>
      <c r="E771" s="21"/>
      <c r="F771" s="21"/>
      <c r="G771" s="23"/>
      <c r="H771" s="23"/>
    </row>
    <row r="772" spans="1:8" ht="12.75">
      <c r="A772" s="48"/>
      <c r="B772" s="49"/>
      <c r="D772" s="21"/>
      <c r="E772" s="21"/>
      <c r="F772" s="21"/>
      <c r="G772" s="23"/>
      <c r="H772" s="23"/>
    </row>
    <row r="773" spans="1:8" ht="12.75">
      <c r="A773" s="48"/>
      <c r="B773" s="49"/>
      <c r="D773" s="21"/>
      <c r="E773" s="21"/>
      <c r="F773" s="21"/>
      <c r="G773" s="23"/>
      <c r="H773" s="23"/>
    </row>
    <row r="774" spans="1:8" ht="12.75">
      <c r="A774" s="48"/>
      <c r="B774" s="49"/>
      <c r="D774" s="21"/>
      <c r="E774" s="21"/>
      <c r="F774" s="21"/>
      <c r="G774" s="23"/>
      <c r="H774" s="23"/>
    </row>
    <row r="775" spans="1:8" ht="12.75">
      <c r="A775" s="48"/>
      <c r="B775" s="49"/>
      <c r="D775" s="21"/>
      <c r="E775" s="21"/>
      <c r="F775" s="21"/>
      <c r="G775" s="23"/>
      <c r="H775" s="23"/>
    </row>
    <row r="776" spans="1:8" ht="12.75">
      <c r="A776" s="48"/>
      <c r="B776" s="49"/>
      <c r="D776" s="21"/>
      <c r="E776" s="21"/>
      <c r="F776" s="21"/>
      <c r="G776" s="23"/>
      <c r="H776" s="23"/>
    </row>
    <row r="777" spans="1:8" ht="12.75">
      <c r="A777" s="48"/>
      <c r="B777" s="49"/>
      <c r="D777" s="21"/>
      <c r="E777" s="21"/>
      <c r="F777" s="21"/>
      <c r="G777" s="23"/>
      <c r="H777" s="23"/>
    </row>
    <row r="778" spans="1:8" ht="12.75">
      <c r="A778" s="48"/>
      <c r="B778" s="49"/>
      <c r="D778" s="21"/>
      <c r="E778" s="21"/>
      <c r="F778" s="21"/>
      <c r="G778" s="23"/>
      <c r="H778" s="23"/>
    </row>
    <row r="779" spans="1:8" ht="12.75">
      <c r="A779" s="48"/>
      <c r="B779" s="49"/>
      <c r="D779" s="21"/>
      <c r="E779" s="21"/>
      <c r="F779" s="21"/>
      <c r="G779" s="23"/>
      <c r="H779" s="23"/>
    </row>
    <row r="780" spans="1:8" ht="12.75">
      <c r="A780" s="48"/>
      <c r="B780" s="49"/>
      <c r="D780" s="21"/>
      <c r="E780" s="21"/>
      <c r="F780" s="21"/>
      <c r="G780" s="23"/>
      <c r="H780" s="23"/>
    </row>
    <row r="781" spans="1:8" ht="12.75">
      <c r="A781" s="48"/>
      <c r="B781" s="49"/>
      <c r="D781" s="21"/>
      <c r="E781" s="21"/>
      <c r="F781" s="21"/>
      <c r="G781" s="23"/>
      <c r="H781" s="23"/>
    </row>
    <row r="782" spans="1:8" ht="12.75">
      <c r="A782" s="48"/>
      <c r="B782" s="49"/>
      <c r="D782" s="21"/>
      <c r="E782" s="21"/>
      <c r="F782" s="21"/>
      <c r="G782" s="23"/>
      <c r="H782" s="23"/>
    </row>
    <row r="783" spans="1:8" ht="12.75">
      <c r="A783" s="48"/>
      <c r="B783" s="49"/>
      <c r="D783" s="21"/>
      <c r="E783" s="21"/>
      <c r="F783" s="21"/>
      <c r="G783" s="23"/>
      <c r="H783" s="23"/>
    </row>
    <row r="784" spans="1:8" ht="12.75">
      <c r="A784" s="48"/>
      <c r="B784" s="49"/>
      <c r="D784" s="21"/>
      <c r="E784" s="21"/>
      <c r="F784" s="21"/>
      <c r="G784" s="23"/>
      <c r="H784" s="23"/>
    </row>
    <row r="785" spans="1:8" ht="12.75">
      <c r="A785" s="48"/>
      <c r="B785" s="49"/>
      <c r="D785" s="21"/>
      <c r="E785" s="21"/>
      <c r="F785" s="21"/>
      <c r="G785" s="23"/>
      <c r="H785" s="23"/>
    </row>
    <row r="786" spans="1:8" ht="12.75">
      <c r="A786" s="48"/>
      <c r="B786" s="49"/>
      <c r="D786" s="21"/>
      <c r="E786" s="21"/>
      <c r="F786" s="21"/>
      <c r="G786" s="23"/>
      <c r="H786" s="23"/>
    </row>
    <row r="787" spans="1:8" ht="12.75">
      <c r="A787" s="48"/>
      <c r="B787" s="49"/>
      <c r="D787" s="21"/>
      <c r="E787" s="21"/>
      <c r="F787" s="21"/>
      <c r="G787" s="23"/>
      <c r="H787" s="23"/>
    </row>
    <row r="788" spans="1:8" ht="12.75">
      <c r="A788" s="48"/>
      <c r="B788" s="49"/>
      <c r="D788" s="21"/>
      <c r="E788" s="21"/>
      <c r="F788" s="21"/>
      <c r="G788" s="23"/>
      <c r="H788" s="23"/>
    </row>
    <row r="789" spans="1:8" ht="12.75">
      <c r="A789" s="48"/>
      <c r="B789" s="49"/>
      <c r="D789" s="21"/>
      <c r="E789" s="21"/>
      <c r="F789" s="21"/>
      <c r="G789" s="23"/>
      <c r="H789" s="23"/>
    </row>
    <row r="790" spans="1:8" ht="12.75">
      <c r="A790" s="48"/>
      <c r="B790" s="49"/>
      <c r="D790" s="21"/>
      <c r="E790" s="21"/>
      <c r="F790" s="21"/>
      <c r="G790" s="23"/>
      <c r="H790" s="23"/>
    </row>
    <row r="791" spans="1:8" ht="12.75">
      <c r="A791" s="48"/>
      <c r="B791" s="49"/>
      <c r="D791" s="21"/>
      <c r="E791" s="21"/>
      <c r="F791" s="21"/>
      <c r="G791" s="23"/>
      <c r="H791" s="23"/>
    </row>
    <row r="792" spans="1:8" ht="12.75">
      <c r="A792" s="48"/>
      <c r="B792" s="49"/>
      <c r="D792" s="21"/>
      <c r="E792" s="21"/>
      <c r="F792" s="21"/>
      <c r="G792" s="23"/>
      <c r="H792" s="23"/>
    </row>
    <row r="793" spans="1:8" ht="12.75">
      <c r="A793" s="48"/>
      <c r="B793" s="49"/>
      <c r="D793" s="21"/>
      <c r="E793" s="21"/>
      <c r="F793" s="21"/>
      <c r="G793" s="23"/>
      <c r="H793" s="23"/>
    </row>
    <row r="794" spans="1:8" ht="12.75">
      <c r="A794" s="48"/>
      <c r="B794" s="49"/>
      <c r="D794" s="21"/>
      <c r="E794" s="21"/>
      <c r="F794" s="21"/>
      <c r="G794" s="23"/>
      <c r="H794" s="23"/>
    </row>
    <row r="795" spans="1:8" ht="12.75">
      <c r="A795" s="48"/>
      <c r="B795" s="49"/>
      <c r="D795" s="21"/>
      <c r="E795" s="21"/>
      <c r="F795" s="21"/>
      <c r="G795" s="23"/>
      <c r="H795" s="23"/>
    </row>
    <row r="796" spans="1:8" ht="12.75">
      <c r="A796" s="48"/>
      <c r="B796" s="49"/>
      <c r="D796" s="21"/>
      <c r="E796" s="21"/>
      <c r="F796" s="21"/>
      <c r="G796" s="23"/>
      <c r="H796" s="23"/>
    </row>
    <row r="797" spans="1:8" ht="12.75">
      <c r="A797" s="48"/>
      <c r="B797" s="49"/>
      <c r="D797" s="21"/>
      <c r="E797" s="21"/>
      <c r="F797" s="21"/>
      <c r="G797" s="23"/>
      <c r="H797" s="23"/>
    </row>
    <row r="798" spans="1:8" ht="12.75">
      <c r="A798" s="48"/>
      <c r="B798" s="49"/>
      <c r="D798" s="21"/>
      <c r="E798" s="21"/>
      <c r="F798" s="21"/>
      <c r="G798" s="23"/>
      <c r="H798" s="23"/>
    </row>
    <row r="799" spans="1:8" ht="12.75">
      <c r="A799" s="48"/>
      <c r="B799" s="49"/>
      <c r="D799" s="21"/>
      <c r="E799" s="21"/>
      <c r="F799" s="21"/>
      <c r="G799" s="23"/>
      <c r="H799" s="23"/>
    </row>
    <row r="800" spans="1:8" ht="12.75">
      <c r="A800" s="48"/>
      <c r="B800" s="49"/>
      <c r="D800" s="21"/>
      <c r="E800" s="21"/>
      <c r="F800" s="21"/>
      <c r="G800" s="23"/>
      <c r="H800" s="23"/>
    </row>
    <row r="801" spans="1:8" ht="12.75">
      <c r="A801" s="48"/>
      <c r="B801" s="49"/>
      <c r="D801" s="21"/>
      <c r="E801" s="21"/>
      <c r="F801" s="21"/>
      <c r="G801" s="23"/>
      <c r="H801" s="23"/>
    </row>
    <row r="802" spans="1:8" ht="12.75">
      <c r="A802" s="48"/>
      <c r="B802" s="49"/>
      <c r="D802" s="21"/>
      <c r="E802" s="21"/>
      <c r="F802" s="21"/>
      <c r="G802" s="23"/>
      <c r="H802" s="23"/>
    </row>
    <row r="803" spans="1:8" ht="12.75">
      <c r="A803" s="48"/>
      <c r="B803" s="49"/>
      <c r="D803" s="21"/>
      <c r="E803" s="21"/>
      <c r="F803" s="21"/>
      <c r="G803" s="23"/>
      <c r="H803" s="23"/>
    </row>
    <row r="804" spans="1:8" ht="12.75">
      <c r="A804" s="48"/>
      <c r="B804" s="49"/>
      <c r="D804" s="21"/>
      <c r="E804" s="21"/>
      <c r="F804" s="21"/>
      <c r="G804" s="23"/>
      <c r="H804" s="23"/>
    </row>
    <row r="805" spans="1:8" ht="12.75">
      <c r="A805" s="48"/>
      <c r="B805" s="49"/>
      <c r="D805" s="21"/>
      <c r="E805" s="21"/>
      <c r="F805" s="21"/>
      <c r="G805" s="23"/>
      <c r="H805" s="23"/>
    </row>
    <row r="806" spans="1:8" ht="12.75">
      <c r="A806" s="48"/>
      <c r="B806" s="49"/>
      <c r="D806" s="21"/>
      <c r="E806" s="21"/>
      <c r="F806" s="21"/>
      <c r="G806" s="23"/>
      <c r="H806" s="23"/>
    </row>
    <row r="807" spans="1:8" ht="12.75">
      <c r="A807" s="48"/>
      <c r="B807" s="49"/>
      <c r="D807" s="21"/>
      <c r="E807" s="21"/>
      <c r="F807" s="21"/>
      <c r="G807" s="23"/>
      <c r="H807" s="23"/>
    </row>
    <row r="808" spans="1:8" ht="12.75">
      <c r="A808" s="48"/>
      <c r="B808" s="49"/>
      <c r="D808" s="21"/>
      <c r="E808" s="21"/>
      <c r="F808" s="21"/>
      <c r="G808" s="23"/>
      <c r="H808" s="23"/>
    </row>
    <row r="809" spans="1:8" ht="12.75">
      <c r="A809" s="48"/>
      <c r="B809" s="49"/>
      <c r="D809" s="21"/>
      <c r="E809" s="21"/>
      <c r="F809" s="21"/>
      <c r="G809" s="23"/>
      <c r="H809" s="23"/>
    </row>
    <row r="810" spans="1:8" ht="12.75">
      <c r="A810" s="48"/>
      <c r="B810" s="49"/>
      <c r="D810" s="21"/>
      <c r="E810" s="21"/>
      <c r="F810" s="21"/>
      <c r="G810" s="23"/>
      <c r="H810" s="23"/>
    </row>
    <row r="811" spans="1:8" ht="12.75">
      <c r="A811" s="48"/>
      <c r="B811" s="49"/>
      <c r="D811" s="21"/>
      <c r="E811" s="21"/>
      <c r="F811" s="21"/>
      <c r="G811" s="23"/>
      <c r="H811" s="23"/>
    </row>
    <row r="812" spans="1:8" ht="12.75">
      <c r="A812" s="48"/>
      <c r="B812" s="49"/>
      <c r="D812" s="21"/>
      <c r="E812" s="21"/>
      <c r="F812" s="21"/>
      <c r="G812" s="23"/>
      <c r="H812" s="23"/>
    </row>
    <row r="813" spans="1:8" ht="12.75">
      <c r="A813" s="48"/>
      <c r="B813" s="49"/>
      <c r="D813" s="21"/>
      <c r="E813" s="21"/>
      <c r="F813" s="21"/>
      <c r="G813" s="23"/>
      <c r="H813" s="23"/>
    </row>
    <row r="814" spans="1:8" ht="12.75">
      <c r="A814" s="48"/>
      <c r="B814" s="49"/>
      <c r="D814" s="21"/>
      <c r="E814" s="21"/>
      <c r="F814" s="21"/>
      <c r="G814" s="23"/>
      <c r="H814" s="23"/>
    </row>
    <row r="815" spans="1:8" ht="12.75">
      <c r="A815" s="48"/>
      <c r="B815" s="49"/>
      <c r="D815" s="21"/>
      <c r="E815" s="21"/>
      <c r="F815" s="21"/>
      <c r="G815" s="23"/>
      <c r="H815" s="23"/>
    </row>
    <row r="816" spans="1:8" ht="12.75">
      <c r="A816" s="48"/>
      <c r="B816" s="49"/>
      <c r="D816" s="21"/>
      <c r="E816" s="21"/>
      <c r="F816" s="21"/>
      <c r="G816" s="23"/>
      <c r="H816" s="23"/>
    </row>
    <row r="817" spans="1:8" ht="12.75">
      <c r="A817" s="48"/>
      <c r="B817" s="49"/>
      <c r="D817" s="21"/>
      <c r="E817" s="21"/>
      <c r="F817" s="21"/>
      <c r="G817" s="23"/>
      <c r="H817" s="23"/>
    </row>
    <row r="818" spans="1:8" ht="12.75">
      <c r="A818" s="48"/>
      <c r="B818" s="49"/>
      <c r="D818" s="21"/>
      <c r="E818" s="21"/>
      <c r="F818" s="21"/>
      <c r="G818" s="23"/>
      <c r="H818" s="23"/>
    </row>
    <row r="819" spans="1:8" ht="12.75">
      <c r="A819" s="48"/>
      <c r="B819" s="49"/>
      <c r="D819" s="21"/>
      <c r="E819" s="21"/>
      <c r="F819" s="21"/>
      <c r="G819" s="23"/>
      <c r="H819" s="23"/>
    </row>
    <row r="820" spans="1:8" ht="12.75">
      <c r="A820" s="48"/>
      <c r="B820" s="49"/>
      <c r="D820" s="21"/>
      <c r="E820" s="21"/>
      <c r="F820" s="21"/>
      <c r="G820" s="23"/>
      <c r="H820" s="23"/>
    </row>
    <row r="821" spans="1:8" ht="12.75">
      <c r="A821" s="48"/>
      <c r="B821" s="49"/>
      <c r="D821" s="21"/>
      <c r="E821" s="21"/>
      <c r="F821" s="21"/>
      <c r="G821" s="23"/>
      <c r="H821" s="23"/>
    </row>
    <row r="822" spans="1:8" ht="12.75">
      <c r="A822" s="48"/>
      <c r="B822" s="49"/>
      <c r="D822" s="21"/>
      <c r="E822" s="21"/>
      <c r="F822" s="21"/>
      <c r="G822" s="23"/>
      <c r="H822" s="23"/>
    </row>
    <row r="823" spans="1:8" ht="12.75">
      <c r="A823" s="48"/>
      <c r="B823" s="49"/>
      <c r="D823" s="21"/>
      <c r="E823" s="21"/>
      <c r="F823" s="21"/>
      <c r="G823" s="23"/>
      <c r="H823" s="23"/>
    </row>
    <row r="824" spans="1:8" ht="12.75">
      <c r="A824" s="48"/>
      <c r="B824" s="49"/>
      <c r="D824" s="21"/>
      <c r="E824" s="21"/>
      <c r="F824" s="21"/>
      <c r="G824" s="23"/>
      <c r="H824" s="23"/>
    </row>
    <row r="825" spans="1:8" ht="12.75">
      <c r="A825" s="48"/>
      <c r="B825" s="49"/>
      <c r="D825" s="21"/>
      <c r="E825" s="21"/>
      <c r="F825" s="21"/>
      <c r="G825" s="23"/>
      <c r="H825" s="23"/>
    </row>
    <row r="826" spans="1:8" ht="12.75">
      <c r="A826" s="48"/>
      <c r="B826" s="49"/>
      <c r="D826" s="21"/>
      <c r="E826" s="21"/>
      <c r="F826" s="21"/>
      <c r="G826" s="23"/>
      <c r="H826" s="23"/>
    </row>
    <row r="827" spans="1:8" ht="12.75">
      <c r="A827" s="48"/>
      <c r="B827" s="49"/>
      <c r="D827" s="21"/>
      <c r="E827" s="21"/>
      <c r="F827" s="21"/>
      <c r="G827" s="23"/>
      <c r="H827" s="23"/>
    </row>
    <row r="828" spans="1:8" ht="12.75">
      <c r="A828" s="48"/>
      <c r="B828" s="49"/>
      <c r="D828" s="21"/>
      <c r="E828" s="21"/>
      <c r="F828" s="21"/>
      <c r="G828" s="23"/>
      <c r="H828" s="23"/>
    </row>
    <row r="829" spans="1:8" ht="12.75">
      <c r="A829" s="48"/>
      <c r="B829" s="49"/>
      <c r="D829" s="21"/>
      <c r="E829" s="21"/>
      <c r="F829" s="21"/>
      <c r="G829" s="23"/>
      <c r="H829" s="23"/>
    </row>
    <row r="830" spans="1:8" ht="12.75">
      <c r="A830" s="48"/>
      <c r="B830" s="49"/>
      <c r="D830" s="21"/>
      <c r="E830" s="21"/>
      <c r="F830" s="21"/>
      <c r="G830" s="23"/>
      <c r="H830" s="23"/>
    </row>
    <row r="831" spans="1:8" ht="12.75">
      <c r="A831" s="48"/>
      <c r="B831" s="49"/>
      <c r="D831" s="21"/>
      <c r="E831" s="21"/>
      <c r="F831" s="21"/>
      <c r="G831" s="23"/>
      <c r="H831" s="23"/>
    </row>
    <row r="832" spans="1:8" ht="12.75">
      <c r="A832" s="48"/>
      <c r="B832" s="49"/>
      <c r="D832" s="21"/>
      <c r="E832" s="21"/>
      <c r="F832" s="21"/>
      <c r="G832" s="23"/>
      <c r="H832" s="23"/>
    </row>
    <row r="833" spans="1:8" ht="12.75">
      <c r="A833" s="48"/>
      <c r="B833" s="49"/>
      <c r="D833" s="21"/>
      <c r="E833" s="21"/>
      <c r="F833" s="21"/>
      <c r="G833" s="23"/>
      <c r="H833" s="23"/>
    </row>
    <row r="834" spans="1:8" ht="12.75">
      <c r="A834" s="48"/>
      <c r="B834" s="49"/>
      <c r="D834" s="21"/>
      <c r="E834" s="21"/>
      <c r="F834" s="21"/>
      <c r="G834" s="23"/>
      <c r="H834" s="23"/>
    </row>
    <row r="835" spans="1:8" ht="12.75">
      <c r="A835" s="48"/>
      <c r="B835" s="49"/>
      <c r="D835" s="21"/>
      <c r="E835" s="21"/>
      <c r="F835" s="21"/>
      <c r="G835" s="23"/>
      <c r="H835" s="23"/>
    </row>
    <row r="836" spans="1:8" ht="12.75">
      <c r="A836" s="48"/>
      <c r="B836" s="49"/>
      <c r="D836" s="21"/>
      <c r="E836" s="21"/>
      <c r="F836" s="21"/>
      <c r="G836" s="23"/>
      <c r="H836" s="23"/>
    </row>
    <row r="837" spans="1:8" ht="12.75">
      <c r="A837" s="48"/>
      <c r="B837" s="49"/>
      <c r="D837" s="21"/>
      <c r="E837" s="21"/>
      <c r="F837" s="21"/>
      <c r="G837" s="23"/>
      <c r="H837" s="23"/>
    </row>
    <row r="838" spans="1:8" ht="12.75">
      <c r="A838" s="48"/>
      <c r="B838" s="49"/>
      <c r="D838" s="21"/>
      <c r="E838" s="21"/>
      <c r="F838" s="21"/>
      <c r="G838" s="23"/>
      <c r="H838" s="23"/>
    </row>
    <row r="839" spans="1:8" ht="12.75">
      <c r="A839" s="48"/>
      <c r="B839" s="49"/>
      <c r="D839" s="21"/>
      <c r="E839" s="21"/>
      <c r="F839" s="21"/>
      <c r="G839" s="23"/>
      <c r="H839" s="23"/>
    </row>
    <row r="840" spans="1:8" ht="12.75">
      <c r="A840" s="48"/>
      <c r="B840" s="49"/>
      <c r="D840" s="21"/>
      <c r="E840" s="21"/>
      <c r="F840" s="21"/>
      <c r="G840" s="23"/>
      <c r="H840" s="23"/>
    </row>
    <row r="841" spans="1:8" ht="12.75">
      <c r="A841" s="48"/>
      <c r="B841" s="49"/>
      <c r="D841" s="21"/>
      <c r="E841" s="21"/>
      <c r="F841" s="21"/>
      <c r="G841" s="23"/>
      <c r="H841" s="23"/>
    </row>
    <row r="842" spans="1:8" ht="12.75">
      <c r="A842" s="48"/>
      <c r="B842" s="49"/>
      <c r="D842" s="21"/>
      <c r="E842" s="21"/>
      <c r="F842" s="21"/>
      <c r="G842" s="23"/>
      <c r="H842" s="23"/>
    </row>
    <row r="843" spans="1:8" ht="12.75">
      <c r="A843" s="48"/>
      <c r="B843" s="49"/>
      <c r="D843" s="21"/>
      <c r="E843" s="21"/>
      <c r="F843" s="21"/>
      <c r="G843" s="23"/>
      <c r="H843" s="23"/>
    </row>
    <row r="844" spans="1:8" ht="12.75">
      <c r="A844" s="48"/>
      <c r="B844" s="49"/>
      <c r="D844" s="21"/>
      <c r="E844" s="21"/>
      <c r="F844" s="21"/>
      <c r="G844" s="23"/>
      <c r="H844" s="23"/>
    </row>
    <row r="845" spans="1:8" ht="12.75">
      <c r="A845" s="48"/>
      <c r="B845" s="49"/>
      <c r="D845" s="21"/>
      <c r="E845" s="21"/>
      <c r="F845" s="21"/>
      <c r="G845" s="23"/>
      <c r="H845" s="23"/>
    </row>
    <row r="846" spans="1:8" ht="12.75">
      <c r="A846" s="48"/>
      <c r="B846" s="49"/>
      <c r="D846" s="21"/>
      <c r="E846" s="21"/>
      <c r="F846" s="21"/>
      <c r="G846" s="23"/>
      <c r="H846" s="23"/>
    </row>
    <row r="847" spans="1:8" ht="12.75">
      <c r="A847" s="48"/>
      <c r="B847" s="49"/>
      <c r="D847" s="21"/>
      <c r="E847" s="21"/>
      <c r="F847" s="21"/>
      <c r="G847" s="23"/>
      <c r="H847" s="23"/>
    </row>
    <row r="848" spans="1:8" ht="12.75">
      <c r="A848" s="48"/>
      <c r="B848" s="49"/>
      <c r="D848" s="21"/>
      <c r="E848" s="21"/>
      <c r="F848" s="21"/>
      <c r="G848" s="23"/>
      <c r="H848" s="23"/>
    </row>
    <row r="849" spans="1:8" ht="12.75">
      <c r="A849" s="48"/>
      <c r="B849" s="49"/>
      <c r="D849" s="21"/>
      <c r="E849" s="21"/>
      <c r="F849" s="21"/>
      <c r="G849" s="23"/>
      <c r="H849" s="23"/>
    </row>
    <row r="850" spans="1:8" ht="12.75">
      <c r="A850" s="48"/>
      <c r="B850" s="49"/>
      <c r="D850" s="21"/>
      <c r="E850" s="21"/>
      <c r="F850" s="21"/>
      <c r="G850" s="23"/>
      <c r="H850" s="23"/>
    </row>
    <row r="851" spans="1:8" ht="12.75">
      <c r="A851" s="48"/>
      <c r="B851" s="49"/>
      <c r="D851" s="21"/>
      <c r="E851" s="21"/>
      <c r="F851" s="21"/>
      <c r="G851" s="23"/>
      <c r="H851" s="23"/>
    </row>
    <row r="852" spans="1:8" ht="12.75">
      <c r="A852" s="48"/>
      <c r="B852" s="49"/>
      <c r="D852" s="21"/>
      <c r="E852" s="21"/>
      <c r="F852" s="21"/>
      <c r="G852" s="23"/>
      <c r="H852" s="23"/>
    </row>
    <row r="853" spans="1:8" ht="12.75">
      <c r="A853" s="48"/>
      <c r="B853" s="49"/>
      <c r="D853" s="21"/>
      <c r="E853" s="21"/>
      <c r="F853" s="21"/>
      <c r="G853" s="23"/>
      <c r="H853" s="23"/>
    </row>
    <row r="854" spans="1:8" ht="12.75">
      <c r="A854" s="48"/>
      <c r="B854" s="49"/>
      <c r="D854" s="21"/>
      <c r="E854" s="21"/>
      <c r="F854" s="21"/>
      <c r="G854" s="23"/>
      <c r="H854" s="23"/>
    </row>
    <row r="855" spans="1:8" ht="12.75">
      <c r="A855" s="48"/>
      <c r="B855" s="49"/>
      <c r="D855" s="21"/>
      <c r="E855" s="21"/>
      <c r="F855" s="21"/>
      <c r="G855" s="23"/>
      <c r="H855" s="23"/>
    </row>
    <row r="856" spans="1:8" ht="12.75">
      <c r="A856" s="48"/>
      <c r="B856" s="49"/>
      <c r="D856" s="21"/>
      <c r="E856" s="21"/>
      <c r="F856" s="21"/>
      <c r="G856" s="23"/>
      <c r="H856" s="23"/>
    </row>
    <row r="857" spans="1:8" ht="12.75">
      <c r="A857" s="48"/>
      <c r="B857" s="49"/>
      <c r="D857" s="21"/>
      <c r="E857" s="21"/>
      <c r="F857" s="21"/>
      <c r="G857" s="23"/>
      <c r="H857" s="23"/>
    </row>
    <row r="858" spans="1:8" ht="12.75">
      <c r="A858" s="48"/>
      <c r="B858" s="49"/>
      <c r="D858" s="21"/>
      <c r="E858" s="21"/>
      <c r="F858" s="21"/>
      <c r="G858" s="23"/>
      <c r="H858" s="23"/>
    </row>
    <row r="859" spans="1:8" ht="12.75">
      <c r="A859" s="48"/>
      <c r="B859" s="49"/>
      <c r="D859" s="21"/>
      <c r="E859" s="21"/>
      <c r="F859" s="21"/>
      <c r="G859" s="23"/>
      <c r="H859" s="23"/>
    </row>
    <row r="860" spans="1:8" ht="12.75">
      <c r="A860" s="48"/>
      <c r="B860" s="49"/>
      <c r="D860" s="21"/>
      <c r="E860" s="21"/>
      <c r="F860" s="21"/>
      <c r="G860" s="23"/>
      <c r="H860" s="23"/>
    </row>
    <row r="861" spans="1:8" ht="12.75">
      <c r="A861" s="48"/>
      <c r="B861" s="49"/>
      <c r="D861" s="21"/>
      <c r="E861" s="21"/>
      <c r="F861" s="21"/>
      <c r="G861" s="23"/>
      <c r="H861" s="23"/>
    </row>
    <row r="862" spans="1:8" ht="12.75">
      <c r="A862" s="48"/>
      <c r="B862" s="49"/>
      <c r="D862" s="21"/>
      <c r="E862" s="21"/>
      <c r="F862" s="21"/>
      <c r="G862" s="23"/>
      <c r="H862" s="23"/>
    </row>
    <row r="863" spans="1:8" ht="12.75">
      <c r="A863" s="48"/>
      <c r="B863" s="49"/>
      <c r="D863" s="21"/>
      <c r="E863" s="21"/>
      <c r="F863" s="21"/>
      <c r="G863" s="23"/>
      <c r="H863" s="23"/>
    </row>
    <row r="864" spans="1:8" ht="12.75">
      <c r="A864" s="48"/>
      <c r="B864" s="49"/>
      <c r="D864" s="21"/>
      <c r="E864" s="21"/>
      <c r="F864" s="21"/>
      <c r="G864" s="23"/>
      <c r="H864" s="23"/>
    </row>
    <row r="865" spans="1:8" ht="12.75">
      <c r="A865" s="48"/>
      <c r="B865" s="49"/>
      <c r="D865" s="21"/>
      <c r="E865" s="21"/>
      <c r="F865" s="21"/>
      <c r="G865" s="23"/>
      <c r="H865" s="23"/>
    </row>
    <row r="866" spans="1:8" ht="12.75">
      <c r="A866" s="48"/>
      <c r="B866" s="49"/>
      <c r="D866" s="21"/>
      <c r="E866" s="21"/>
      <c r="F866" s="21"/>
      <c r="G866" s="23"/>
      <c r="H866" s="23"/>
    </row>
    <row r="867" spans="1:8" ht="12.75">
      <c r="A867" s="48"/>
      <c r="B867" s="49"/>
      <c r="D867" s="21"/>
      <c r="E867" s="21"/>
      <c r="F867" s="21"/>
      <c r="G867" s="23"/>
      <c r="H867" s="23"/>
    </row>
    <row r="868" spans="1:8" ht="12.75">
      <c r="A868" s="48"/>
      <c r="B868" s="49"/>
      <c r="D868" s="21"/>
      <c r="E868" s="21"/>
      <c r="F868" s="21"/>
      <c r="G868" s="23"/>
      <c r="H868" s="23"/>
    </row>
    <row r="869" spans="1:8" ht="12.75">
      <c r="A869" s="48"/>
      <c r="B869" s="49"/>
      <c r="D869" s="21"/>
      <c r="E869" s="21"/>
      <c r="F869" s="21"/>
      <c r="G869" s="23"/>
      <c r="H869" s="23"/>
    </row>
    <row r="870" spans="1:8" ht="12.75">
      <c r="A870" s="48"/>
      <c r="B870" s="49"/>
      <c r="D870" s="21"/>
      <c r="E870" s="21"/>
      <c r="F870" s="21"/>
      <c r="G870" s="23"/>
      <c r="H870" s="23"/>
    </row>
    <row r="871" spans="1:8" ht="12.75">
      <c r="A871" s="48"/>
      <c r="B871" s="49"/>
      <c r="D871" s="21"/>
      <c r="E871" s="21"/>
      <c r="F871" s="21"/>
      <c r="G871" s="23"/>
      <c r="H871" s="23"/>
    </row>
  </sheetData>
  <mergeCells count="2">
    <mergeCell ref="A3:A10"/>
    <mergeCell ref="H3:H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workbookViewId="0"/>
  </sheetViews>
  <sheetFormatPr defaultColWidth="14.42578125" defaultRowHeight="15.75" customHeight="1"/>
  <cols>
    <col min="2" max="2" width="20" customWidth="1"/>
    <col min="4" max="4" width="2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369</v>
      </c>
      <c r="E2" s="37">
        <v>0</v>
      </c>
      <c r="F2" s="16">
        <f>4872+180</f>
        <v>5052</v>
      </c>
      <c r="G2" s="21">
        <f>F2</f>
        <v>5052</v>
      </c>
    </row>
    <row r="3" spans="1:7" ht="15.75" customHeight="1">
      <c r="A3" s="55">
        <v>43710</v>
      </c>
      <c r="B3" s="37" t="s">
        <v>371</v>
      </c>
      <c r="C3" s="37" t="s">
        <v>270</v>
      </c>
      <c r="D3" s="37" t="s">
        <v>372</v>
      </c>
      <c r="E3" s="37">
        <v>0</v>
      </c>
      <c r="F3" s="37">
        <v>875</v>
      </c>
      <c r="G3" s="21">
        <f t="shared" ref="G3:G128" si="0">G2+F3-E3</f>
        <v>5927</v>
      </c>
    </row>
    <row r="4" spans="1:7" ht="15.75" customHeight="1">
      <c r="A4" s="55">
        <v>43711</v>
      </c>
      <c r="B4" s="37" t="s">
        <v>373</v>
      </c>
      <c r="C4" s="37" t="s">
        <v>270</v>
      </c>
      <c r="D4" s="37" t="s">
        <v>374</v>
      </c>
      <c r="E4" s="37">
        <v>0</v>
      </c>
      <c r="F4" s="37">
        <v>350</v>
      </c>
      <c r="G4" s="21">
        <f t="shared" si="0"/>
        <v>6277</v>
      </c>
    </row>
    <row r="5" spans="1:7" ht="15.75" customHeight="1">
      <c r="A5" s="55">
        <v>43712</v>
      </c>
      <c r="B5" s="37" t="s">
        <v>375</v>
      </c>
      <c r="C5" s="37" t="s">
        <v>270</v>
      </c>
      <c r="D5" s="37" t="s">
        <v>341</v>
      </c>
      <c r="E5" s="37">
        <v>0</v>
      </c>
      <c r="F5" s="37">
        <v>80</v>
      </c>
      <c r="G5" s="21">
        <f t="shared" si="0"/>
        <v>6357</v>
      </c>
    </row>
    <row r="6" spans="1:7" ht="15.75" customHeight="1">
      <c r="A6" s="55">
        <v>43712</v>
      </c>
      <c r="B6" s="37" t="s">
        <v>377</v>
      </c>
      <c r="C6" s="37" t="s">
        <v>270</v>
      </c>
      <c r="D6" s="37" t="s">
        <v>341</v>
      </c>
      <c r="E6" s="37">
        <v>0</v>
      </c>
      <c r="F6" s="37">
        <v>70</v>
      </c>
      <c r="G6" s="21">
        <f t="shared" si="0"/>
        <v>6427</v>
      </c>
    </row>
    <row r="7" spans="1:7" ht="15.75" customHeight="1">
      <c r="A7" s="55">
        <v>43716</v>
      </c>
      <c r="B7" s="37" t="s">
        <v>90</v>
      </c>
      <c r="C7" s="37" t="s">
        <v>295</v>
      </c>
      <c r="D7" s="37" t="s">
        <v>131</v>
      </c>
      <c r="E7" s="37">
        <v>0</v>
      </c>
      <c r="F7" s="37">
        <v>1940</v>
      </c>
      <c r="G7" s="21">
        <f t="shared" si="0"/>
        <v>8367</v>
      </c>
    </row>
    <row r="8" spans="1:7" ht="15.75" customHeight="1">
      <c r="A8" s="55">
        <v>43717</v>
      </c>
      <c r="B8" s="37" t="s">
        <v>312</v>
      </c>
      <c r="C8" s="37" t="s">
        <v>311</v>
      </c>
      <c r="D8" s="37" t="s">
        <v>311</v>
      </c>
      <c r="E8" s="37">
        <v>0</v>
      </c>
      <c r="F8" s="37">
        <v>676</v>
      </c>
      <c r="G8" s="21">
        <f t="shared" si="0"/>
        <v>9043</v>
      </c>
    </row>
    <row r="9" spans="1:7" ht="15.75" customHeight="1">
      <c r="A9" s="55">
        <v>43717</v>
      </c>
      <c r="B9" s="37" t="s">
        <v>313</v>
      </c>
      <c r="C9" s="37" t="s">
        <v>311</v>
      </c>
      <c r="D9" s="37" t="s">
        <v>270</v>
      </c>
      <c r="E9" s="37">
        <v>1375</v>
      </c>
      <c r="F9" s="37">
        <v>0</v>
      </c>
      <c r="G9" s="21">
        <f t="shared" si="0"/>
        <v>7668</v>
      </c>
    </row>
    <row r="10" spans="1:7" ht="15.75" customHeight="1">
      <c r="A10" s="55">
        <v>43717</v>
      </c>
      <c r="B10" s="37" t="s">
        <v>173</v>
      </c>
      <c r="C10" s="37" t="s">
        <v>385</v>
      </c>
      <c r="D10" s="37" t="s">
        <v>319</v>
      </c>
      <c r="E10" s="37">
        <v>0</v>
      </c>
      <c r="F10" s="37">
        <v>0</v>
      </c>
      <c r="G10" s="21">
        <f t="shared" si="0"/>
        <v>7668</v>
      </c>
    </row>
    <row r="11" spans="1:7" ht="15.75" customHeight="1">
      <c r="A11" s="55">
        <v>43717</v>
      </c>
      <c r="B11" s="40" t="s">
        <v>283</v>
      </c>
      <c r="C11" s="37" t="s">
        <v>272</v>
      </c>
      <c r="D11" s="37" t="s">
        <v>341</v>
      </c>
      <c r="E11" s="37">
        <v>0</v>
      </c>
      <c r="F11" s="37">
        <v>38</v>
      </c>
      <c r="G11" s="21">
        <f t="shared" si="0"/>
        <v>7706</v>
      </c>
    </row>
    <row r="12" spans="1:7" ht="15.75" customHeight="1">
      <c r="A12" s="55">
        <v>43717</v>
      </c>
      <c r="B12" s="40" t="s">
        <v>149</v>
      </c>
      <c r="C12" s="37" t="s">
        <v>272</v>
      </c>
      <c r="D12" s="37" t="s">
        <v>389</v>
      </c>
      <c r="E12" s="37">
        <v>0</v>
      </c>
      <c r="F12" s="37">
        <v>265</v>
      </c>
      <c r="G12" s="21">
        <f t="shared" si="0"/>
        <v>7971</v>
      </c>
    </row>
    <row r="13" spans="1:7" ht="15.75" customHeight="1">
      <c r="A13" s="55">
        <v>43718</v>
      </c>
      <c r="B13" s="37" t="s">
        <v>313</v>
      </c>
      <c r="C13" s="37" t="s">
        <v>311</v>
      </c>
      <c r="D13" s="37" t="s">
        <v>314</v>
      </c>
      <c r="E13" s="37">
        <v>436</v>
      </c>
      <c r="F13" s="37">
        <v>0</v>
      </c>
      <c r="G13" s="21">
        <f t="shared" si="0"/>
        <v>7535</v>
      </c>
    </row>
    <row r="14" spans="1:7" ht="15.75" customHeight="1">
      <c r="A14" s="55">
        <v>43718</v>
      </c>
      <c r="B14" s="37" t="s">
        <v>313</v>
      </c>
      <c r="C14" s="37" t="s">
        <v>311</v>
      </c>
      <c r="D14" s="37" t="s">
        <v>315</v>
      </c>
      <c r="E14" s="37">
        <v>912</v>
      </c>
      <c r="F14" s="37">
        <v>0</v>
      </c>
      <c r="G14" s="21">
        <f t="shared" si="0"/>
        <v>6623</v>
      </c>
    </row>
    <row r="15" spans="1:7" ht="15.75" customHeight="1">
      <c r="A15" s="55">
        <v>43718</v>
      </c>
      <c r="B15" s="37" t="s">
        <v>313</v>
      </c>
      <c r="C15" s="37" t="s">
        <v>311</v>
      </c>
      <c r="D15" s="37" t="s">
        <v>272</v>
      </c>
      <c r="E15" s="37">
        <v>486</v>
      </c>
      <c r="F15" s="37">
        <v>0</v>
      </c>
      <c r="G15" s="21">
        <f t="shared" si="0"/>
        <v>6137</v>
      </c>
    </row>
    <row r="16" spans="1:7" ht="15.75" customHeight="1">
      <c r="A16" s="55">
        <v>43719</v>
      </c>
      <c r="B16" s="37" t="s">
        <v>313</v>
      </c>
      <c r="C16" s="37" t="s">
        <v>311</v>
      </c>
      <c r="D16" s="37" t="s">
        <v>295</v>
      </c>
      <c r="E16" s="37">
        <v>5281</v>
      </c>
      <c r="F16" s="37">
        <v>0</v>
      </c>
      <c r="G16" s="21">
        <f t="shared" si="0"/>
        <v>856</v>
      </c>
    </row>
    <row r="17" spans="1:7" ht="15.75" customHeight="1">
      <c r="A17" s="55">
        <v>43725</v>
      </c>
      <c r="B17" s="37" t="s">
        <v>312</v>
      </c>
      <c r="C17" s="37" t="s">
        <v>311</v>
      </c>
      <c r="D17" s="37" t="s">
        <v>311</v>
      </c>
      <c r="E17" s="37">
        <v>0</v>
      </c>
      <c r="F17" s="37">
        <v>5000</v>
      </c>
      <c r="G17" s="21">
        <f t="shared" si="0"/>
        <v>5856</v>
      </c>
    </row>
    <row r="18" spans="1:7" ht="15.75" customHeight="1">
      <c r="A18" s="55">
        <v>43731</v>
      </c>
      <c r="B18" s="29" t="s">
        <v>169</v>
      </c>
      <c r="C18" s="37" t="s">
        <v>277</v>
      </c>
      <c r="D18" s="37" t="s">
        <v>395</v>
      </c>
      <c r="E18" s="37">
        <v>0</v>
      </c>
      <c r="F18" s="37">
        <v>1585</v>
      </c>
      <c r="G18" s="21">
        <f t="shared" si="0"/>
        <v>7441</v>
      </c>
    </row>
    <row r="19" spans="1:7" ht="15.75" customHeight="1">
      <c r="A19" s="55">
        <v>43731</v>
      </c>
      <c r="B19" s="29" t="s">
        <v>171</v>
      </c>
      <c r="C19" s="40" t="s">
        <v>327</v>
      </c>
      <c r="D19" s="37" t="s">
        <v>396</v>
      </c>
      <c r="E19" s="37">
        <v>0</v>
      </c>
      <c r="F19" s="37">
        <v>200</v>
      </c>
      <c r="G19" s="21">
        <f t="shared" si="0"/>
        <v>7641</v>
      </c>
    </row>
    <row r="20" spans="1:7" ht="15.75" customHeight="1">
      <c r="A20" s="55">
        <v>43731</v>
      </c>
      <c r="B20" s="29" t="s">
        <v>171</v>
      </c>
      <c r="C20" s="40" t="s">
        <v>340</v>
      </c>
      <c r="D20" s="37" t="s">
        <v>396</v>
      </c>
      <c r="E20" s="37">
        <v>0</v>
      </c>
      <c r="F20" s="37">
        <v>200</v>
      </c>
      <c r="G20" s="21">
        <f t="shared" si="0"/>
        <v>7841</v>
      </c>
    </row>
    <row r="21" spans="1:7" ht="15.75" customHeight="1">
      <c r="A21" s="55">
        <v>43731</v>
      </c>
      <c r="B21" s="29" t="s">
        <v>171</v>
      </c>
      <c r="C21" s="40" t="s">
        <v>388</v>
      </c>
      <c r="D21" s="37" t="s">
        <v>396</v>
      </c>
      <c r="E21" s="37">
        <v>0</v>
      </c>
      <c r="F21" s="37">
        <v>200</v>
      </c>
      <c r="G21" s="21">
        <f t="shared" si="0"/>
        <v>8041</v>
      </c>
    </row>
    <row r="22" spans="1:7" ht="15.75" customHeight="1">
      <c r="A22" s="55">
        <v>43731</v>
      </c>
      <c r="B22" s="29" t="s">
        <v>171</v>
      </c>
      <c r="C22" s="40" t="s">
        <v>328</v>
      </c>
      <c r="D22" s="37" t="s">
        <v>396</v>
      </c>
      <c r="E22" s="37">
        <v>0</v>
      </c>
      <c r="F22" s="37">
        <v>200</v>
      </c>
      <c r="G22" s="21">
        <f t="shared" si="0"/>
        <v>8241</v>
      </c>
    </row>
    <row r="23" spans="1:7" ht="15.75" customHeight="1">
      <c r="A23" s="55">
        <v>43731</v>
      </c>
      <c r="B23" s="29" t="s">
        <v>171</v>
      </c>
      <c r="C23" s="40" t="s">
        <v>343</v>
      </c>
      <c r="D23" s="37" t="s">
        <v>396</v>
      </c>
      <c r="E23" s="37">
        <v>0</v>
      </c>
      <c r="F23" s="37">
        <v>200</v>
      </c>
      <c r="G23" s="21">
        <f t="shared" si="0"/>
        <v>8441</v>
      </c>
    </row>
    <row r="24" spans="1:7" ht="14.25">
      <c r="A24" s="55">
        <v>43731</v>
      </c>
      <c r="B24" s="29" t="s">
        <v>171</v>
      </c>
      <c r="C24" s="40" t="s">
        <v>329</v>
      </c>
      <c r="D24" s="37" t="s">
        <v>396</v>
      </c>
      <c r="E24" s="37">
        <v>0</v>
      </c>
      <c r="F24" s="37">
        <v>200</v>
      </c>
      <c r="G24" s="21">
        <f t="shared" si="0"/>
        <v>8641</v>
      </c>
    </row>
    <row r="25" spans="1:7" ht="14.25">
      <c r="A25" s="55">
        <v>43731</v>
      </c>
      <c r="B25" s="29" t="s">
        <v>171</v>
      </c>
      <c r="C25" s="40" t="s">
        <v>272</v>
      </c>
      <c r="D25" s="37" t="s">
        <v>396</v>
      </c>
      <c r="E25" s="37">
        <v>0</v>
      </c>
      <c r="F25" s="37">
        <v>200</v>
      </c>
      <c r="G25" s="21">
        <f t="shared" si="0"/>
        <v>8841</v>
      </c>
    </row>
    <row r="26" spans="1:7" ht="14.25">
      <c r="A26" s="55">
        <v>43731</v>
      </c>
      <c r="B26" s="29" t="s">
        <v>171</v>
      </c>
      <c r="C26" s="40" t="s">
        <v>330</v>
      </c>
      <c r="D26" s="37" t="s">
        <v>396</v>
      </c>
      <c r="E26" s="37">
        <v>0</v>
      </c>
      <c r="F26" s="37">
        <v>200</v>
      </c>
      <c r="G26" s="21">
        <f t="shared" si="0"/>
        <v>9041</v>
      </c>
    </row>
    <row r="27" spans="1:7" ht="14.25">
      <c r="A27" s="55">
        <v>43731</v>
      </c>
      <c r="B27" s="29" t="s">
        <v>171</v>
      </c>
      <c r="C27" s="40" t="s">
        <v>289</v>
      </c>
      <c r="D27" s="37" t="s">
        <v>396</v>
      </c>
      <c r="E27" s="37">
        <v>0</v>
      </c>
      <c r="F27" s="37">
        <v>200</v>
      </c>
      <c r="G27" s="21">
        <f t="shared" si="0"/>
        <v>9241</v>
      </c>
    </row>
    <row r="28" spans="1:7" ht="14.25">
      <c r="A28" s="55">
        <v>43731</v>
      </c>
      <c r="B28" s="29" t="s">
        <v>171</v>
      </c>
      <c r="C28" s="40" t="s">
        <v>270</v>
      </c>
      <c r="D28" s="37" t="s">
        <v>396</v>
      </c>
      <c r="E28" s="37">
        <v>0</v>
      </c>
      <c r="F28" s="37">
        <v>200</v>
      </c>
      <c r="G28" s="21">
        <f t="shared" si="0"/>
        <v>9441</v>
      </c>
    </row>
    <row r="29" spans="1:7" ht="14.25">
      <c r="A29" s="55">
        <v>43731</v>
      </c>
      <c r="B29" s="29" t="s">
        <v>171</v>
      </c>
      <c r="C29" s="40" t="s">
        <v>333</v>
      </c>
      <c r="D29" s="37" t="s">
        <v>396</v>
      </c>
      <c r="E29" s="37">
        <v>0</v>
      </c>
      <c r="F29" s="37">
        <v>200</v>
      </c>
      <c r="G29" s="21">
        <f t="shared" si="0"/>
        <v>9641</v>
      </c>
    </row>
    <row r="30" spans="1:7" ht="14.25">
      <c r="A30" s="55">
        <v>43731</v>
      </c>
      <c r="B30" s="29" t="s">
        <v>171</v>
      </c>
      <c r="C30" s="40" t="s">
        <v>334</v>
      </c>
      <c r="D30" s="37" t="s">
        <v>396</v>
      </c>
      <c r="E30" s="37">
        <v>0</v>
      </c>
      <c r="F30" s="37">
        <v>200</v>
      </c>
      <c r="G30" s="21">
        <f t="shared" si="0"/>
        <v>9841</v>
      </c>
    </row>
    <row r="31" spans="1:7" ht="14.25">
      <c r="A31" s="55">
        <v>43731</v>
      </c>
      <c r="B31" s="29" t="s">
        <v>171</v>
      </c>
      <c r="C31" s="40" t="s">
        <v>300</v>
      </c>
      <c r="D31" s="37" t="s">
        <v>396</v>
      </c>
      <c r="E31" s="37">
        <v>0</v>
      </c>
      <c r="F31" s="37">
        <v>200</v>
      </c>
      <c r="G31" s="21">
        <f t="shared" si="0"/>
        <v>10041</v>
      </c>
    </row>
    <row r="32" spans="1:7" ht="14.25">
      <c r="A32" s="55">
        <v>43731</v>
      </c>
      <c r="B32" s="29" t="s">
        <v>171</v>
      </c>
      <c r="C32" s="40" t="s">
        <v>278</v>
      </c>
      <c r="D32" s="37" t="s">
        <v>396</v>
      </c>
      <c r="E32" s="37">
        <v>0</v>
      </c>
      <c r="F32" s="37">
        <v>200</v>
      </c>
      <c r="G32" s="21">
        <f t="shared" si="0"/>
        <v>10241</v>
      </c>
    </row>
    <row r="33" spans="1:7" ht="14.25">
      <c r="A33" s="55">
        <v>43731</v>
      </c>
      <c r="B33" s="29" t="s">
        <v>171</v>
      </c>
      <c r="C33" s="40" t="s">
        <v>269</v>
      </c>
      <c r="D33" s="37" t="s">
        <v>396</v>
      </c>
      <c r="E33" s="37">
        <v>0</v>
      </c>
      <c r="F33" s="37">
        <v>200</v>
      </c>
      <c r="G33" s="21">
        <f t="shared" si="0"/>
        <v>10441</v>
      </c>
    </row>
    <row r="34" spans="1:7" ht="14.25">
      <c r="A34" s="55">
        <v>43731</v>
      </c>
      <c r="B34" s="29" t="s">
        <v>171</v>
      </c>
      <c r="C34" s="40" t="s">
        <v>293</v>
      </c>
      <c r="D34" s="37" t="s">
        <v>396</v>
      </c>
      <c r="E34" s="37">
        <v>0</v>
      </c>
      <c r="F34" s="37">
        <v>200</v>
      </c>
      <c r="G34" s="21">
        <f t="shared" si="0"/>
        <v>10641</v>
      </c>
    </row>
    <row r="35" spans="1:7" ht="12.75">
      <c r="A35" s="55">
        <v>43732</v>
      </c>
      <c r="B35" s="37" t="s">
        <v>313</v>
      </c>
      <c r="C35" s="37" t="s">
        <v>269</v>
      </c>
      <c r="D35" s="37" t="s">
        <v>311</v>
      </c>
      <c r="E35" s="37">
        <v>6056</v>
      </c>
      <c r="F35" s="37">
        <v>0</v>
      </c>
      <c r="G35" s="21">
        <f t="shared" si="0"/>
        <v>4585</v>
      </c>
    </row>
    <row r="36" spans="1:7" ht="12.75">
      <c r="A36" s="55">
        <v>43732</v>
      </c>
      <c r="B36" s="37" t="s">
        <v>313</v>
      </c>
      <c r="C36" s="37" t="s">
        <v>269</v>
      </c>
      <c r="D36" s="37" t="s">
        <v>300</v>
      </c>
      <c r="E36" s="37">
        <v>200</v>
      </c>
      <c r="F36" s="37">
        <v>0</v>
      </c>
      <c r="G36" s="21">
        <f t="shared" si="0"/>
        <v>4385</v>
      </c>
    </row>
    <row r="37" spans="1:7" ht="14.25">
      <c r="A37" s="55">
        <v>43733</v>
      </c>
      <c r="B37" s="37" t="s">
        <v>313</v>
      </c>
      <c r="C37" s="37" t="s">
        <v>269</v>
      </c>
      <c r="D37" s="40" t="s">
        <v>289</v>
      </c>
      <c r="E37" s="37">
        <v>1785</v>
      </c>
      <c r="F37" s="37">
        <v>0</v>
      </c>
      <c r="G37" s="21">
        <f t="shared" si="0"/>
        <v>2600</v>
      </c>
    </row>
    <row r="38" spans="1:7" ht="12.75">
      <c r="A38" s="55">
        <v>43735</v>
      </c>
      <c r="B38" s="37" t="s">
        <v>183</v>
      </c>
      <c r="C38" s="37" t="s">
        <v>289</v>
      </c>
      <c r="D38" s="37" t="s">
        <v>395</v>
      </c>
      <c r="E38" s="37">
        <v>0</v>
      </c>
      <c r="F38" s="37">
        <v>1690</v>
      </c>
      <c r="G38" s="21">
        <f t="shared" si="0"/>
        <v>4290</v>
      </c>
    </row>
    <row r="39" spans="1:7" ht="12.75">
      <c r="A39" s="55">
        <v>43738</v>
      </c>
      <c r="B39" s="37" t="s">
        <v>188</v>
      </c>
      <c r="C39" s="37" t="s">
        <v>270</v>
      </c>
      <c r="D39" s="37" t="s">
        <v>406</v>
      </c>
      <c r="E39" s="37">
        <v>0</v>
      </c>
      <c r="F39" s="37">
        <v>1000</v>
      </c>
      <c r="G39" s="21">
        <f t="shared" si="0"/>
        <v>5290</v>
      </c>
    </row>
    <row r="40" spans="1:7" ht="12.75">
      <c r="A40" s="55">
        <v>43739</v>
      </c>
      <c r="B40" s="37" t="s">
        <v>313</v>
      </c>
      <c r="C40" s="37" t="s">
        <v>269</v>
      </c>
      <c r="D40" s="37" t="s">
        <v>270</v>
      </c>
      <c r="E40" s="37">
        <v>1200</v>
      </c>
      <c r="F40" s="37">
        <v>0</v>
      </c>
      <c r="G40" s="21">
        <f t="shared" si="0"/>
        <v>4090</v>
      </c>
    </row>
    <row r="41" spans="1:7" ht="14.25">
      <c r="A41" s="55">
        <v>43739</v>
      </c>
      <c r="B41" s="37" t="s">
        <v>313</v>
      </c>
      <c r="C41" s="37" t="s">
        <v>269</v>
      </c>
      <c r="D41" s="40" t="s">
        <v>327</v>
      </c>
      <c r="E41" s="37">
        <v>200</v>
      </c>
      <c r="F41" s="37">
        <v>0</v>
      </c>
      <c r="G41" s="21">
        <f t="shared" si="0"/>
        <v>3890</v>
      </c>
    </row>
    <row r="42" spans="1:7" ht="14.25">
      <c r="A42" s="55">
        <v>43739</v>
      </c>
      <c r="B42" s="37" t="s">
        <v>313</v>
      </c>
      <c r="C42" s="37" t="s">
        <v>269</v>
      </c>
      <c r="D42" s="40" t="s">
        <v>328</v>
      </c>
      <c r="E42" s="37">
        <v>200</v>
      </c>
      <c r="F42" s="37">
        <v>0</v>
      </c>
      <c r="G42" s="21">
        <f t="shared" si="0"/>
        <v>3690</v>
      </c>
    </row>
    <row r="43" spans="1:7" ht="14.25">
      <c r="A43" s="55">
        <v>43739</v>
      </c>
      <c r="B43" s="37" t="s">
        <v>313</v>
      </c>
      <c r="C43" s="37" t="s">
        <v>269</v>
      </c>
      <c r="D43" s="40" t="s">
        <v>329</v>
      </c>
      <c r="E43" s="37">
        <v>200</v>
      </c>
      <c r="F43" s="37">
        <v>0</v>
      </c>
      <c r="G43" s="21">
        <f t="shared" si="0"/>
        <v>3490</v>
      </c>
    </row>
    <row r="44" spans="1:7" ht="14.25">
      <c r="A44" s="55">
        <v>43739</v>
      </c>
      <c r="B44" s="37" t="s">
        <v>313</v>
      </c>
      <c r="C44" s="37" t="s">
        <v>269</v>
      </c>
      <c r="D44" s="40" t="s">
        <v>330</v>
      </c>
      <c r="E44" s="37">
        <v>200</v>
      </c>
      <c r="F44" s="37">
        <v>0</v>
      </c>
      <c r="G44" s="21">
        <f t="shared" si="0"/>
        <v>3290</v>
      </c>
    </row>
    <row r="45" spans="1:7" ht="14.25">
      <c r="A45" s="55">
        <v>43739</v>
      </c>
      <c r="B45" s="37" t="s">
        <v>313</v>
      </c>
      <c r="C45" s="37" t="s">
        <v>269</v>
      </c>
      <c r="D45" s="40" t="s">
        <v>333</v>
      </c>
      <c r="E45" s="37">
        <v>200</v>
      </c>
      <c r="F45" s="37">
        <v>0</v>
      </c>
      <c r="G45" s="21">
        <f t="shared" si="0"/>
        <v>3090</v>
      </c>
    </row>
    <row r="46" spans="1:7" ht="14.25">
      <c r="A46" s="55">
        <v>43739</v>
      </c>
      <c r="B46" s="37" t="s">
        <v>313</v>
      </c>
      <c r="C46" s="37" t="s">
        <v>269</v>
      </c>
      <c r="D46" s="40" t="s">
        <v>334</v>
      </c>
      <c r="E46" s="37">
        <v>200</v>
      </c>
      <c r="F46" s="37">
        <v>0</v>
      </c>
      <c r="G46" s="21">
        <f t="shared" si="0"/>
        <v>2890</v>
      </c>
    </row>
    <row r="47" spans="1:7" ht="12.75">
      <c r="A47" s="55">
        <v>43740</v>
      </c>
      <c r="B47" s="37" t="s">
        <v>312</v>
      </c>
      <c r="C47" s="37" t="s">
        <v>269</v>
      </c>
      <c r="D47" s="37" t="s">
        <v>311</v>
      </c>
      <c r="E47" s="37">
        <v>0</v>
      </c>
      <c r="F47" s="37">
        <v>1690</v>
      </c>
      <c r="G47" s="21">
        <f t="shared" si="0"/>
        <v>4580</v>
      </c>
    </row>
    <row r="48" spans="1:7" ht="12.75">
      <c r="A48" s="55">
        <v>43740</v>
      </c>
      <c r="B48" s="37" t="s">
        <v>313</v>
      </c>
      <c r="C48" s="37" t="s">
        <v>270</v>
      </c>
      <c r="D48" s="37" t="s">
        <v>289</v>
      </c>
      <c r="E48" s="37">
        <v>1690</v>
      </c>
      <c r="F48" s="37">
        <v>0</v>
      </c>
      <c r="G48" s="21">
        <f t="shared" si="0"/>
        <v>2890</v>
      </c>
    </row>
    <row r="49" spans="1:7" ht="12.75">
      <c r="A49" s="55">
        <v>43741</v>
      </c>
      <c r="B49" s="37" t="s">
        <v>191</v>
      </c>
      <c r="C49" s="37" t="s">
        <v>277</v>
      </c>
      <c r="D49" s="37" t="s">
        <v>395</v>
      </c>
      <c r="E49" s="37">
        <v>0</v>
      </c>
      <c r="F49" s="37">
        <v>1410</v>
      </c>
      <c r="G49" s="21">
        <f t="shared" si="0"/>
        <v>4300</v>
      </c>
    </row>
    <row r="50" spans="1:7" ht="12.75">
      <c r="A50" s="55">
        <v>43746</v>
      </c>
      <c r="B50" s="37" t="s">
        <v>313</v>
      </c>
      <c r="C50" s="37" t="s">
        <v>269</v>
      </c>
      <c r="D50" s="37" t="s">
        <v>289</v>
      </c>
      <c r="E50" s="37">
        <v>1410</v>
      </c>
      <c r="F50" s="37">
        <v>0</v>
      </c>
      <c r="G50" s="21">
        <f t="shared" si="0"/>
        <v>2890</v>
      </c>
    </row>
    <row r="51" spans="1:7" ht="12.75">
      <c r="A51" s="55">
        <v>43752</v>
      </c>
      <c r="B51" s="37" t="s">
        <v>312</v>
      </c>
      <c r="C51" s="37" t="s">
        <v>269</v>
      </c>
      <c r="D51" s="37" t="s">
        <v>311</v>
      </c>
      <c r="E51" s="37">
        <v>0</v>
      </c>
      <c r="F51" s="37">
        <v>1000</v>
      </c>
      <c r="G51" s="21">
        <f t="shared" si="0"/>
        <v>3890</v>
      </c>
    </row>
    <row r="52" spans="1:7" ht="12.75">
      <c r="A52" s="55">
        <v>43755</v>
      </c>
      <c r="B52" s="37" t="s">
        <v>194</v>
      </c>
      <c r="C52" s="37" t="s">
        <v>277</v>
      </c>
      <c r="D52" s="37" t="s">
        <v>395</v>
      </c>
      <c r="E52" s="37">
        <v>0</v>
      </c>
      <c r="F52" s="37">
        <v>1585</v>
      </c>
      <c r="G52" s="21">
        <f t="shared" si="0"/>
        <v>5475</v>
      </c>
    </row>
    <row r="53" spans="1:7" ht="12.75">
      <c r="A53" s="55">
        <v>43755</v>
      </c>
      <c r="B53" s="37" t="s">
        <v>197</v>
      </c>
      <c r="C53" s="37" t="s">
        <v>267</v>
      </c>
      <c r="D53" s="37" t="s">
        <v>343</v>
      </c>
      <c r="E53" s="37">
        <v>0</v>
      </c>
      <c r="F53" s="37">
        <v>746</v>
      </c>
      <c r="G53" s="21">
        <f t="shared" si="0"/>
        <v>6221</v>
      </c>
    </row>
    <row r="54" spans="1:7" ht="12.75">
      <c r="A54" s="55">
        <v>43755</v>
      </c>
      <c r="B54" s="37" t="s">
        <v>198</v>
      </c>
      <c r="C54" s="37" t="s">
        <v>267</v>
      </c>
      <c r="D54" s="37" t="s">
        <v>270</v>
      </c>
      <c r="E54" s="37">
        <v>0</v>
      </c>
      <c r="F54" s="37">
        <v>680</v>
      </c>
      <c r="G54" s="21">
        <f t="shared" si="0"/>
        <v>6901</v>
      </c>
    </row>
    <row r="55" spans="1:7" ht="12.75">
      <c r="A55" s="55">
        <v>43755</v>
      </c>
      <c r="B55" s="37" t="s">
        <v>199</v>
      </c>
      <c r="C55" s="37" t="s">
        <v>267</v>
      </c>
      <c r="D55" s="37" t="s">
        <v>334</v>
      </c>
      <c r="E55" s="37">
        <v>0</v>
      </c>
      <c r="F55" s="37">
        <v>2670</v>
      </c>
      <c r="G55" s="21">
        <f t="shared" si="0"/>
        <v>9571</v>
      </c>
    </row>
    <row r="56" spans="1:7" ht="12.75">
      <c r="A56" s="55">
        <v>43755</v>
      </c>
      <c r="B56" s="37" t="s">
        <v>200</v>
      </c>
      <c r="C56" s="37" t="s">
        <v>267</v>
      </c>
      <c r="D56" s="37" t="s">
        <v>315</v>
      </c>
      <c r="E56" s="37">
        <v>0</v>
      </c>
      <c r="F56" s="37">
        <v>1636</v>
      </c>
      <c r="G56" s="21">
        <f t="shared" si="0"/>
        <v>11207</v>
      </c>
    </row>
    <row r="57" spans="1:7" ht="12.75">
      <c r="A57" s="55">
        <v>43755</v>
      </c>
      <c r="B57" s="37" t="s">
        <v>201</v>
      </c>
      <c r="C57" s="37" t="s">
        <v>267</v>
      </c>
      <c r="D57" s="37" t="s">
        <v>344</v>
      </c>
      <c r="E57" s="37">
        <v>0</v>
      </c>
      <c r="F57" s="37">
        <v>240</v>
      </c>
      <c r="G57" s="21">
        <f t="shared" si="0"/>
        <v>11447</v>
      </c>
    </row>
    <row r="58" spans="1:7" ht="14.25">
      <c r="A58" s="55">
        <v>43756</v>
      </c>
      <c r="B58" s="37" t="s">
        <v>313</v>
      </c>
      <c r="C58" s="37" t="s">
        <v>269</v>
      </c>
      <c r="D58" s="40" t="s">
        <v>388</v>
      </c>
      <c r="E58" s="37">
        <v>200</v>
      </c>
      <c r="F58" s="37">
        <v>0</v>
      </c>
      <c r="G58" s="21">
        <f t="shared" si="0"/>
        <v>11247</v>
      </c>
    </row>
    <row r="59" spans="1:7" ht="12.75">
      <c r="A59" s="55">
        <v>43757</v>
      </c>
      <c r="B59" s="37" t="s">
        <v>312</v>
      </c>
      <c r="C59" s="37" t="s">
        <v>269</v>
      </c>
      <c r="D59" s="37" t="s">
        <v>311</v>
      </c>
      <c r="E59" s="37">
        <v>0</v>
      </c>
      <c r="F59" s="37">
        <v>200</v>
      </c>
      <c r="G59" s="21">
        <f t="shared" si="0"/>
        <v>11447</v>
      </c>
    </row>
    <row r="60" spans="1:7" ht="14.25">
      <c r="A60" s="55">
        <v>43757</v>
      </c>
      <c r="B60" s="37" t="s">
        <v>313</v>
      </c>
      <c r="C60" s="37" t="s">
        <v>269</v>
      </c>
      <c r="D60" s="40" t="s">
        <v>340</v>
      </c>
      <c r="E60" s="37">
        <v>200</v>
      </c>
      <c r="F60" s="37">
        <v>0</v>
      </c>
      <c r="G60" s="21">
        <f t="shared" si="0"/>
        <v>11247</v>
      </c>
    </row>
    <row r="61" spans="1:7" ht="12.75">
      <c r="A61" s="55">
        <v>43762</v>
      </c>
      <c r="B61" s="29" t="s">
        <v>203</v>
      </c>
      <c r="C61" s="37" t="s">
        <v>277</v>
      </c>
      <c r="D61" s="37" t="s">
        <v>395</v>
      </c>
      <c r="E61" s="37">
        <v>0</v>
      </c>
      <c r="F61" s="37">
        <v>1650</v>
      </c>
      <c r="G61" s="21">
        <f t="shared" si="0"/>
        <v>12897</v>
      </c>
    </row>
    <row r="62" spans="1:7" ht="12.75">
      <c r="A62" s="55">
        <v>43766</v>
      </c>
      <c r="B62" s="37" t="s">
        <v>313</v>
      </c>
      <c r="C62" s="37" t="s">
        <v>269</v>
      </c>
      <c r="D62" s="37" t="s">
        <v>334</v>
      </c>
      <c r="E62" s="37">
        <v>2670</v>
      </c>
      <c r="F62" s="37">
        <v>0</v>
      </c>
      <c r="G62" s="21">
        <f t="shared" si="0"/>
        <v>10227</v>
      </c>
    </row>
    <row r="63" spans="1:7" ht="12.75">
      <c r="A63" s="55">
        <v>43766</v>
      </c>
      <c r="B63" s="37" t="s">
        <v>313</v>
      </c>
      <c r="C63" s="37" t="s">
        <v>269</v>
      </c>
      <c r="D63" s="37" t="s">
        <v>311</v>
      </c>
      <c r="E63" s="37">
        <v>2890</v>
      </c>
      <c r="F63" s="37">
        <v>0</v>
      </c>
      <c r="G63" s="21">
        <f t="shared" si="0"/>
        <v>7337</v>
      </c>
    </row>
    <row r="64" spans="1:7" ht="12.75">
      <c r="A64" s="55">
        <v>43767</v>
      </c>
      <c r="B64" s="37" t="s">
        <v>313</v>
      </c>
      <c r="C64" s="37" t="s">
        <v>269</v>
      </c>
      <c r="D64" s="37" t="s">
        <v>270</v>
      </c>
      <c r="E64" s="37">
        <v>680</v>
      </c>
      <c r="F64" s="37">
        <v>0</v>
      </c>
      <c r="G64" s="21">
        <f t="shared" si="0"/>
        <v>6657</v>
      </c>
    </row>
    <row r="65" spans="1:7" ht="14.25">
      <c r="A65" s="55">
        <v>43767</v>
      </c>
      <c r="B65" s="37" t="s">
        <v>313</v>
      </c>
      <c r="C65" s="37" t="s">
        <v>269</v>
      </c>
      <c r="D65" s="40" t="s">
        <v>278</v>
      </c>
      <c r="E65" s="37">
        <v>200</v>
      </c>
      <c r="F65" s="37">
        <v>0</v>
      </c>
      <c r="G65" s="21">
        <f t="shared" si="0"/>
        <v>6457</v>
      </c>
    </row>
    <row r="66" spans="1:7" ht="12.75">
      <c r="A66" s="55">
        <v>43767</v>
      </c>
      <c r="B66" s="37" t="s">
        <v>313</v>
      </c>
      <c r="C66" s="37" t="s">
        <v>269</v>
      </c>
      <c r="D66" s="37" t="s">
        <v>277</v>
      </c>
      <c r="E66" s="37">
        <v>3235</v>
      </c>
      <c r="F66" s="37">
        <v>0</v>
      </c>
      <c r="G66" s="21">
        <f t="shared" si="0"/>
        <v>3222</v>
      </c>
    </row>
    <row r="67" spans="1:7" ht="12.75">
      <c r="A67" s="55">
        <v>43768</v>
      </c>
      <c r="B67" s="37" t="s">
        <v>342</v>
      </c>
      <c r="C67" s="37" t="s">
        <v>269</v>
      </c>
      <c r="D67" s="37" t="s">
        <v>343</v>
      </c>
      <c r="E67" s="37">
        <v>1146</v>
      </c>
      <c r="F67" s="37">
        <v>0</v>
      </c>
      <c r="G67" s="21">
        <f t="shared" si="0"/>
        <v>2076</v>
      </c>
    </row>
    <row r="68" spans="1:7" ht="12.75">
      <c r="A68" s="55">
        <v>43768</v>
      </c>
      <c r="B68" s="37" t="s">
        <v>313</v>
      </c>
      <c r="C68" s="37" t="s">
        <v>269</v>
      </c>
      <c r="D68" s="37" t="s">
        <v>344</v>
      </c>
      <c r="E68" s="37">
        <v>240</v>
      </c>
      <c r="F68" s="37">
        <v>0</v>
      </c>
      <c r="G68" s="21">
        <f t="shared" si="0"/>
        <v>1836</v>
      </c>
    </row>
    <row r="69" spans="1:7" ht="12.75">
      <c r="A69" s="55">
        <v>43769</v>
      </c>
      <c r="B69" s="37" t="s">
        <v>345</v>
      </c>
      <c r="C69" s="37" t="s">
        <v>269</v>
      </c>
      <c r="D69" s="37" t="s">
        <v>343</v>
      </c>
      <c r="E69" s="37">
        <v>0</v>
      </c>
      <c r="F69" s="37">
        <v>200</v>
      </c>
      <c r="G69" s="21">
        <f t="shared" si="0"/>
        <v>2036</v>
      </c>
    </row>
    <row r="70" spans="1:7" ht="12.75">
      <c r="A70" s="55">
        <v>43771</v>
      </c>
      <c r="B70" s="37" t="s">
        <v>212</v>
      </c>
      <c r="C70" s="37" t="s">
        <v>277</v>
      </c>
      <c r="D70" s="37" t="s">
        <v>395</v>
      </c>
      <c r="E70" s="37">
        <v>0</v>
      </c>
      <c r="F70" s="37">
        <v>1530</v>
      </c>
      <c r="G70" s="21">
        <f t="shared" si="0"/>
        <v>3566</v>
      </c>
    </row>
    <row r="71" spans="1:7" ht="12.75">
      <c r="A71" s="55">
        <v>43774</v>
      </c>
      <c r="B71" s="37" t="s">
        <v>421</v>
      </c>
      <c r="C71" s="37" t="s">
        <v>269</v>
      </c>
      <c r="D71" s="37" t="s">
        <v>293</v>
      </c>
      <c r="E71" s="37">
        <v>200</v>
      </c>
      <c r="F71" s="37">
        <v>0</v>
      </c>
      <c r="G71" s="21">
        <f t="shared" si="0"/>
        <v>3366</v>
      </c>
    </row>
    <row r="72" spans="1:7" ht="12.75">
      <c r="A72" s="55">
        <v>43774</v>
      </c>
      <c r="B72" s="37" t="s">
        <v>313</v>
      </c>
      <c r="C72" s="37" t="s">
        <v>269</v>
      </c>
      <c r="D72" s="37" t="s">
        <v>272</v>
      </c>
      <c r="E72" s="37">
        <v>200</v>
      </c>
      <c r="F72" s="37">
        <v>0</v>
      </c>
      <c r="G72" s="21">
        <f t="shared" si="0"/>
        <v>3166</v>
      </c>
    </row>
    <row r="73" spans="1:7" ht="12.75">
      <c r="A73" s="55">
        <v>43774</v>
      </c>
      <c r="B73" s="37" t="s">
        <v>313</v>
      </c>
      <c r="C73" s="37" t="s">
        <v>269</v>
      </c>
      <c r="D73" s="37" t="s">
        <v>315</v>
      </c>
      <c r="E73" s="37">
        <v>1636</v>
      </c>
      <c r="F73" s="37">
        <v>0</v>
      </c>
      <c r="G73" s="21">
        <f t="shared" si="0"/>
        <v>1530</v>
      </c>
    </row>
    <row r="74" spans="1:7" ht="12.75">
      <c r="A74" s="55">
        <v>43781</v>
      </c>
      <c r="B74" s="37" t="s">
        <v>312</v>
      </c>
      <c r="C74" s="37" t="s">
        <v>269</v>
      </c>
      <c r="D74" s="37" t="s">
        <v>311</v>
      </c>
      <c r="E74" s="37">
        <v>0</v>
      </c>
      <c r="F74" s="37">
        <v>1000</v>
      </c>
      <c r="G74" s="21">
        <f t="shared" si="0"/>
        <v>2530</v>
      </c>
    </row>
    <row r="75" spans="1:7" ht="12.75">
      <c r="A75" s="55">
        <v>43782</v>
      </c>
      <c r="B75" s="37" t="s">
        <v>312</v>
      </c>
      <c r="C75" s="37" t="s">
        <v>269</v>
      </c>
      <c r="D75" s="37" t="s">
        <v>269</v>
      </c>
      <c r="E75" s="37">
        <v>0</v>
      </c>
      <c r="F75" s="37">
        <v>7000</v>
      </c>
      <c r="G75" s="21">
        <f t="shared" si="0"/>
        <v>9530</v>
      </c>
    </row>
    <row r="76" spans="1:7" ht="12.75">
      <c r="A76" s="55">
        <v>43782</v>
      </c>
      <c r="B76" s="37" t="s">
        <v>313</v>
      </c>
      <c r="C76" s="37" t="s">
        <v>269</v>
      </c>
      <c r="D76" s="37" t="s">
        <v>277</v>
      </c>
      <c r="E76" s="37">
        <v>1530</v>
      </c>
      <c r="F76" s="37">
        <v>0</v>
      </c>
      <c r="G76" s="21">
        <f t="shared" si="0"/>
        <v>8000</v>
      </c>
    </row>
    <row r="77" spans="1:7" ht="12.75">
      <c r="A77" s="55">
        <v>43782</v>
      </c>
      <c r="B77" s="37" t="s">
        <v>312</v>
      </c>
      <c r="C77" s="37" t="s">
        <v>269</v>
      </c>
      <c r="D77" s="37" t="s">
        <v>269</v>
      </c>
      <c r="E77" s="37">
        <v>0</v>
      </c>
      <c r="F77" s="37">
        <v>300</v>
      </c>
      <c r="G77" s="21">
        <f t="shared" si="0"/>
        <v>8300</v>
      </c>
    </row>
    <row r="78" spans="1:7" ht="12.75">
      <c r="A78" s="55">
        <v>43796</v>
      </c>
      <c r="B78" s="37" t="s">
        <v>220</v>
      </c>
      <c r="C78" s="37" t="s">
        <v>277</v>
      </c>
      <c r="D78" s="37" t="s">
        <v>395</v>
      </c>
      <c r="E78" s="37">
        <v>0</v>
      </c>
      <c r="F78" s="37">
        <v>230</v>
      </c>
      <c r="G78" s="21">
        <f t="shared" si="0"/>
        <v>8530</v>
      </c>
    </row>
    <row r="79" spans="1:7" ht="12.75">
      <c r="A79" s="55">
        <v>43796</v>
      </c>
      <c r="B79" s="37" t="s">
        <v>222</v>
      </c>
      <c r="C79" s="37" t="s">
        <v>277</v>
      </c>
      <c r="D79" s="37" t="s">
        <v>395</v>
      </c>
      <c r="E79" s="37">
        <v>20</v>
      </c>
      <c r="F79" s="37">
        <v>0</v>
      </c>
      <c r="G79" s="21">
        <f t="shared" si="0"/>
        <v>8510</v>
      </c>
    </row>
    <row r="80" spans="1:7" ht="12.75">
      <c r="A80" s="55">
        <v>43796</v>
      </c>
      <c r="B80" s="37" t="s">
        <v>224</v>
      </c>
      <c r="C80" s="37" t="s">
        <v>333</v>
      </c>
      <c r="D80" s="37" t="s">
        <v>408</v>
      </c>
      <c r="E80" s="37">
        <v>0</v>
      </c>
      <c r="F80" s="37">
        <v>1098</v>
      </c>
      <c r="G80" s="21">
        <f t="shared" si="0"/>
        <v>9608</v>
      </c>
    </row>
    <row r="81" spans="1:7" ht="12.75">
      <c r="A81" s="55">
        <v>43796</v>
      </c>
      <c r="B81" s="37" t="s">
        <v>224</v>
      </c>
      <c r="C81" s="37" t="s">
        <v>278</v>
      </c>
      <c r="D81" s="37" t="s">
        <v>408</v>
      </c>
      <c r="E81" s="37">
        <v>0</v>
      </c>
      <c r="F81" s="37">
        <v>1500</v>
      </c>
      <c r="G81" s="21">
        <f t="shared" si="0"/>
        <v>11108</v>
      </c>
    </row>
    <row r="82" spans="1:7" ht="12.75">
      <c r="A82" s="55">
        <v>43796</v>
      </c>
      <c r="B82" s="37" t="s">
        <v>225</v>
      </c>
      <c r="C82" s="37" t="s">
        <v>278</v>
      </c>
      <c r="E82" s="37">
        <v>0</v>
      </c>
      <c r="F82" s="37">
        <v>656</v>
      </c>
      <c r="G82" s="21">
        <f t="shared" si="0"/>
        <v>11764</v>
      </c>
    </row>
    <row r="83" spans="1:7" ht="12.75">
      <c r="A83" s="55">
        <v>43796</v>
      </c>
      <c r="B83" s="37" t="s">
        <v>226</v>
      </c>
      <c r="C83" s="37" t="s">
        <v>333</v>
      </c>
      <c r="D83" s="37" t="s">
        <v>131</v>
      </c>
      <c r="E83" s="37">
        <v>0</v>
      </c>
      <c r="F83" s="37">
        <v>270</v>
      </c>
      <c r="G83" s="21">
        <f t="shared" si="0"/>
        <v>12034</v>
      </c>
    </row>
    <row r="84" spans="1:7" ht="12.75">
      <c r="A84" s="55">
        <v>43796</v>
      </c>
      <c r="B84" s="29" t="s">
        <v>227</v>
      </c>
      <c r="C84" s="37" t="s">
        <v>278</v>
      </c>
      <c r="D84" s="37" t="s">
        <v>359</v>
      </c>
      <c r="E84" s="37">
        <v>0</v>
      </c>
      <c r="F84" s="37">
        <v>195</v>
      </c>
      <c r="G84" s="21">
        <f t="shared" si="0"/>
        <v>12229</v>
      </c>
    </row>
    <row r="85" spans="1:7" ht="12.75">
      <c r="A85" s="55">
        <v>43796</v>
      </c>
      <c r="B85" s="29" t="s">
        <v>228</v>
      </c>
      <c r="C85" s="37" t="s">
        <v>333</v>
      </c>
      <c r="D85" s="37" t="s">
        <v>374</v>
      </c>
      <c r="E85" s="37">
        <v>0</v>
      </c>
      <c r="F85" s="37">
        <v>90</v>
      </c>
      <c r="G85" s="21">
        <f t="shared" si="0"/>
        <v>12319</v>
      </c>
    </row>
    <row r="86" spans="1:7" ht="12.75">
      <c r="A86" s="55">
        <v>43796</v>
      </c>
      <c r="B86" s="29" t="s">
        <v>229</v>
      </c>
      <c r="C86" s="37" t="s">
        <v>278</v>
      </c>
      <c r="D86" s="37" t="s">
        <v>410</v>
      </c>
      <c r="E86" s="37">
        <v>0</v>
      </c>
      <c r="F86" s="37">
        <v>939</v>
      </c>
      <c r="G86" s="21">
        <f t="shared" si="0"/>
        <v>13258</v>
      </c>
    </row>
    <row r="87" spans="1:7" ht="12.75">
      <c r="A87" s="55">
        <v>43796</v>
      </c>
      <c r="B87" s="29" t="s">
        <v>230</v>
      </c>
      <c r="C87" s="37" t="s">
        <v>278</v>
      </c>
      <c r="D87" s="37" t="s">
        <v>341</v>
      </c>
      <c r="E87" s="37">
        <v>0</v>
      </c>
      <c r="F87" s="37">
        <v>30</v>
      </c>
      <c r="G87" s="21">
        <f t="shared" si="0"/>
        <v>13288</v>
      </c>
    </row>
    <row r="88" spans="1:7" ht="12.75">
      <c r="A88" s="55">
        <v>43796</v>
      </c>
      <c r="B88" s="37" t="s">
        <v>313</v>
      </c>
      <c r="C88" s="37" t="s">
        <v>269</v>
      </c>
      <c r="D88" s="37" t="s">
        <v>269</v>
      </c>
      <c r="E88" s="37">
        <v>8300</v>
      </c>
      <c r="F88" s="37">
        <v>0</v>
      </c>
      <c r="G88" s="21">
        <f t="shared" si="0"/>
        <v>4988</v>
      </c>
    </row>
    <row r="89" spans="1:7" ht="12.75">
      <c r="A89" s="55">
        <v>43797</v>
      </c>
      <c r="B89" s="29" t="s">
        <v>231</v>
      </c>
      <c r="C89" s="37" t="s">
        <v>277</v>
      </c>
      <c r="D89" s="37" t="s">
        <v>395</v>
      </c>
      <c r="E89" s="37">
        <v>170</v>
      </c>
      <c r="F89" s="37">
        <v>0</v>
      </c>
      <c r="G89" s="21">
        <f t="shared" si="0"/>
        <v>4818</v>
      </c>
    </row>
    <row r="90" spans="1:7" ht="12.75">
      <c r="A90" s="55">
        <v>43800</v>
      </c>
      <c r="B90" s="37" t="s">
        <v>312</v>
      </c>
      <c r="C90" s="37" t="s">
        <v>269</v>
      </c>
      <c r="D90" s="37" t="s">
        <v>269</v>
      </c>
      <c r="E90" s="37">
        <v>0</v>
      </c>
      <c r="F90" s="37">
        <v>150</v>
      </c>
      <c r="G90" s="21">
        <f t="shared" si="0"/>
        <v>4968</v>
      </c>
    </row>
    <row r="91" spans="1:7" ht="12.75">
      <c r="A91" s="55">
        <v>43800</v>
      </c>
      <c r="B91" s="37" t="s">
        <v>312</v>
      </c>
      <c r="C91" s="37" t="s">
        <v>269</v>
      </c>
      <c r="D91" s="37" t="s">
        <v>269</v>
      </c>
      <c r="E91" s="37">
        <v>0</v>
      </c>
      <c r="F91" s="37">
        <v>8000</v>
      </c>
      <c r="G91" s="21">
        <f t="shared" si="0"/>
        <v>12968</v>
      </c>
    </row>
    <row r="92" spans="1:7" ht="12.75">
      <c r="A92" s="55">
        <v>43802</v>
      </c>
      <c r="B92" s="37" t="s">
        <v>356</v>
      </c>
      <c r="C92" s="37" t="s">
        <v>269</v>
      </c>
      <c r="D92" s="37" t="s">
        <v>289</v>
      </c>
      <c r="E92" s="37">
        <v>40</v>
      </c>
      <c r="F92" s="37">
        <v>0</v>
      </c>
      <c r="G92" s="21">
        <f t="shared" si="0"/>
        <v>12928</v>
      </c>
    </row>
    <row r="93" spans="1:7" ht="12.75">
      <c r="A93" s="55">
        <v>43804</v>
      </c>
      <c r="B93" s="29" t="s">
        <v>232</v>
      </c>
      <c r="C93" s="37" t="s">
        <v>277</v>
      </c>
      <c r="D93" s="37" t="s">
        <v>395</v>
      </c>
      <c r="E93" s="37">
        <v>0</v>
      </c>
      <c r="F93" s="37">
        <v>305</v>
      </c>
      <c r="G93" s="21">
        <f t="shared" si="0"/>
        <v>13233</v>
      </c>
    </row>
    <row r="94" spans="1:7" ht="14.25">
      <c r="A94" s="55">
        <v>43804</v>
      </c>
      <c r="B94" s="40" t="s">
        <v>233</v>
      </c>
      <c r="C94" s="37" t="s">
        <v>295</v>
      </c>
      <c r="D94" s="37" t="s">
        <v>411</v>
      </c>
      <c r="E94" s="37">
        <v>0</v>
      </c>
      <c r="F94" s="37">
        <v>1600</v>
      </c>
      <c r="G94" s="21">
        <f t="shared" si="0"/>
        <v>14833</v>
      </c>
    </row>
    <row r="95" spans="1:7" ht="12.75">
      <c r="A95" s="55">
        <v>43807</v>
      </c>
      <c r="B95" s="37" t="s">
        <v>312</v>
      </c>
      <c r="C95" s="37" t="s">
        <v>269</v>
      </c>
      <c r="D95" s="37" t="s">
        <v>269</v>
      </c>
      <c r="E95" s="37">
        <v>0</v>
      </c>
      <c r="F95" s="37">
        <v>1000</v>
      </c>
      <c r="G95" s="21">
        <f t="shared" si="0"/>
        <v>15833</v>
      </c>
    </row>
    <row r="96" spans="1:7" ht="12.75">
      <c r="A96" s="55">
        <v>43807</v>
      </c>
      <c r="B96" s="37" t="s">
        <v>313</v>
      </c>
      <c r="C96" s="37" t="s">
        <v>269</v>
      </c>
      <c r="D96" s="37" t="s">
        <v>278</v>
      </c>
      <c r="E96" s="37">
        <v>3320</v>
      </c>
      <c r="F96" s="37">
        <v>0</v>
      </c>
      <c r="G96" s="21">
        <f t="shared" si="0"/>
        <v>12513</v>
      </c>
    </row>
    <row r="97" spans="1:7" ht="12.75">
      <c r="A97" s="55">
        <v>43808</v>
      </c>
      <c r="B97" s="37" t="s">
        <v>173</v>
      </c>
      <c r="C97" s="37" t="s">
        <v>269</v>
      </c>
      <c r="D97" s="37" t="s">
        <v>269</v>
      </c>
      <c r="E97" s="37">
        <v>0</v>
      </c>
      <c r="F97" s="37">
        <v>0</v>
      </c>
      <c r="G97" s="21">
        <f t="shared" si="0"/>
        <v>12513</v>
      </c>
    </row>
    <row r="98" spans="1:7" ht="12.75">
      <c r="A98" s="55">
        <v>43809</v>
      </c>
      <c r="B98" s="37" t="s">
        <v>412</v>
      </c>
      <c r="C98" s="37" t="s">
        <v>295</v>
      </c>
      <c r="D98" s="37" t="s">
        <v>413</v>
      </c>
      <c r="E98" s="37">
        <v>0</v>
      </c>
      <c r="F98" s="37">
        <v>2000</v>
      </c>
      <c r="G98" s="21">
        <f t="shared" si="0"/>
        <v>14513</v>
      </c>
    </row>
    <row r="99" spans="1:7" ht="12.75">
      <c r="A99" s="55">
        <v>43809</v>
      </c>
      <c r="B99" s="37" t="s">
        <v>414</v>
      </c>
      <c r="C99" s="37" t="s">
        <v>295</v>
      </c>
      <c r="D99" s="37" t="s">
        <v>298</v>
      </c>
      <c r="E99" s="37">
        <v>0</v>
      </c>
      <c r="F99" s="37">
        <v>30</v>
      </c>
      <c r="G99" s="21">
        <f t="shared" si="0"/>
        <v>14543</v>
      </c>
    </row>
    <row r="100" spans="1:7" ht="12.75">
      <c r="A100" s="55">
        <v>43818</v>
      </c>
      <c r="B100" s="29" t="s">
        <v>234</v>
      </c>
      <c r="C100" s="37" t="s">
        <v>277</v>
      </c>
      <c r="D100" s="37" t="s">
        <v>395</v>
      </c>
      <c r="E100" s="37">
        <v>0</v>
      </c>
      <c r="F100" s="37">
        <v>55</v>
      </c>
      <c r="G100" s="21">
        <f t="shared" si="0"/>
        <v>14598</v>
      </c>
    </row>
    <row r="101" spans="1:7" ht="12.75">
      <c r="A101" s="55">
        <v>43818</v>
      </c>
      <c r="B101" s="29" t="s">
        <v>235</v>
      </c>
      <c r="C101" s="37" t="s">
        <v>277</v>
      </c>
      <c r="D101" s="37" t="s">
        <v>395</v>
      </c>
      <c r="E101" s="37">
        <v>0</v>
      </c>
      <c r="F101" s="37">
        <v>5</v>
      </c>
      <c r="G101" s="21">
        <f t="shared" si="0"/>
        <v>14603</v>
      </c>
    </row>
    <row r="102" spans="1:7" ht="12.75">
      <c r="A102" s="55">
        <v>43825</v>
      </c>
      <c r="B102" s="37" t="s">
        <v>236</v>
      </c>
      <c r="C102" s="37" t="s">
        <v>277</v>
      </c>
      <c r="D102" s="37" t="s">
        <v>395</v>
      </c>
      <c r="E102" s="37">
        <v>85</v>
      </c>
      <c r="F102" s="37">
        <v>0</v>
      </c>
      <c r="G102" s="21">
        <f t="shared" si="0"/>
        <v>14518</v>
      </c>
    </row>
    <row r="103" spans="1:7" ht="12.75">
      <c r="A103" s="55">
        <v>43826</v>
      </c>
      <c r="B103" s="29" t="s">
        <v>240</v>
      </c>
      <c r="C103" s="37" t="s">
        <v>270</v>
      </c>
      <c r="D103" s="37" t="s">
        <v>391</v>
      </c>
      <c r="E103" s="37">
        <v>0</v>
      </c>
      <c r="F103" s="37">
        <v>336</v>
      </c>
      <c r="G103" s="21">
        <f t="shared" si="0"/>
        <v>14854</v>
      </c>
    </row>
    <row r="104" spans="1:7" ht="12.75">
      <c r="A104" s="55">
        <v>43828</v>
      </c>
      <c r="B104" s="37" t="s">
        <v>365</v>
      </c>
      <c r="C104" s="37" t="s">
        <v>269</v>
      </c>
      <c r="D104" s="37" t="s">
        <v>292</v>
      </c>
      <c r="E104" s="37">
        <v>0</v>
      </c>
      <c r="F104" s="37">
        <v>494</v>
      </c>
      <c r="G104" s="21">
        <f t="shared" si="0"/>
        <v>15348</v>
      </c>
    </row>
    <row r="105" spans="1:7" ht="12.75">
      <c r="A105" s="55">
        <v>43829</v>
      </c>
      <c r="B105" s="37" t="s">
        <v>425</v>
      </c>
      <c r="C105" s="37" t="s">
        <v>269</v>
      </c>
      <c r="D105" s="37" t="s">
        <v>295</v>
      </c>
      <c r="E105" s="37">
        <v>2030</v>
      </c>
      <c r="F105" s="37">
        <v>0</v>
      </c>
      <c r="G105" s="21">
        <f t="shared" si="0"/>
        <v>13318</v>
      </c>
    </row>
    <row r="106" spans="1:7" ht="12.75">
      <c r="A106" s="55">
        <v>43828</v>
      </c>
      <c r="B106" s="37" t="s">
        <v>313</v>
      </c>
      <c r="C106" s="37" t="s">
        <v>275</v>
      </c>
      <c r="D106" s="37" t="s">
        <v>270</v>
      </c>
      <c r="E106" s="37">
        <v>336</v>
      </c>
      <c r="F106" s="37">
        <v>0</v>
      </c>
      <c r="G106" s="21">
        <f t="shared" si="0"/>
        <v>12982</v>
      </c>
    </row>
    <row r="107" spans="1:7" ht="12.75">
      <c r="A107" s="55">
        <v>43829</v>
      </c>
      <c r="B107" s="37" t="s">
        <v>313</v>
      </c>
      <c r="C107" s="37" t="s">
        <v>269</v>
      </c>
      <c r="D107" s="37" t="s">
        <v>269</v>
      </c>
      <c r="E107" s="37">
        <v>9150</v>
      </c>
      <c r="F107" s="37">
        <v>0</v>
      </c>
      <c r="G107" s="21">
        <f t="shared" si="0"/>
        <v>3832</v>
      </c>
    </row>
    <row r="108" spans="1:7" ht="12.75">
      <c r="A108" s="55">
        <v>43832</v>
      </c>
      <c r="B108" s="37" t="s">
        <v>252</v>
      </c>
      <c r="C108" s="37" t="s">
        <v>277</v>
      </c>
      <c r="D108" s="37" t="s">
        <v>395</v>
      </c>
      <c r="E108" s="37">
        <v>0</v>
      </c>
      <c r="F108" s="37">
        <v>1005</v>
      </c>
      <c r="G108" s="21">
        <f t="shared" si="0"/>
        <v>4837</v>
      </c>
    </row>
    <row r="109" spans="1:7" ht="12.75">
      <c r="A109" s="55">
        <v>43833</v>
      </c>
      <c r="B109" s="37" t="s">
        <v>370</v>
      </c>
      <c r="C109" s="37" t="s">
        <v>269</v>
      </c>
      <c r="D109" s="37" t="s">
        <v>289</v>
      </c>
      <c r="E109" s="37">
        <v>280</v>
      </c>
      <c r="F109" s="37">
        <v>0</v>
      </c>
      <c r="G109" s="21">
        <f t="shared" si="0"/>
        <v>4557</v>
      </c>
    </row>
    <row r="110" spans="1:7" ht="12.75">
      <c r="A110" s="55">
        <v>43833</v>
      </c>
      <c r="B110" s="37" t="s">
        <v>313</v>
      </c>
      <c r="C110" s="37" t="s">
        <v>269</v>
      </c>
      <c r="D110" s="37" t="s">
        <v>333</v>
      </c>
      <c r="E110" s="37">
        <v>1458</v>
      </c>
      <c r="F110" s="37">
        <v>0</v>
      </c>
      <c r="G110" s="21">
        <f t="shared" si="0"/>
        <v>3099</v>
      </c>
    </row>
    <row r="111" spans="1:7" ht="12.75">
      <c r="A111" s="55">
        <v>43833</v>
      </c>
      <c r="B111" s="37" t="s">
        <v>313</v>
      </c>
      <c r="C111" s="37" t="s">
        <v>269</v>
      </c>
      <c r="D111" s="37" t="s">
        <v>300</v>
      </c>
      <c r="E111" s="37">
        <v>494</v>
      </c>
      <c r="F111" s="37">
        <v>0</v>
      </c>
      <c r="G111" s="21">
        <f t="shared" si="0"/>
        <v>2605</v>
      </c>
    </row>
    <row r="112" spans="1:7" ht="12.75">
      <c r="A112" s="55">
        <v>43833</v>
      </c>
      <c r="B112" s="37" t="s">
        <v>312</v>
      </c>
      <c r="C112" s="37" t="s">
        <v>269</v>
      </c>
      <c r="D112" s="37" t="s">
        <v>269</v>
      </c>
      <c r="E112" s="37">
        <v>0</v>
      </c>
      <c r="F112" s="37">
        <v>200</v>
      </c>
      <c r="G112" s="21">
        <f t="shared" si="0"/>
        <v>2805</v>
      </c>
    </row>
    <row r="113" spans="1:7" ht="12.75">
      <c r="A113" s="55">
        <v>43837</v>
      </c>
      <c r="B113" s="37" t="s">
        <v>313</v>
      </c>
      <c r="C113" s="37" t="s">
        <v>300</v>
      </c>
      <c r="D113" s="37" t="s">
        <v>289</v>
      </c>
      <c r="E113" s="37">
        <v>1005</v>
      </c>
      <c r="F113" s="37">
        <v>0</v>
      </c>
      <c r="G113" s="21">
        <f t="shared" si="0"/>
        <v>1800</v>
      </c>
    </row>
    <row r="114" spans="1:7" ht="12.75">
      <c r="A114" s="55">
        <v>43837</v>
      </c>
      <c r="B114" s="37" t="s">
        <v>312</v>
      </c>
      <c r="C114" s="37" t="s">
        <v>269</v>
      </c>
      <c r="D114" s="37" t="s">
        <v>269</v>
      </c>
      <c r="E114" s="37">
        <v>0</v>
      </c>
      <c r="F114" s="37">
        <v>1000</v>
      </c>
      <c r="G114" s="21">
        <f t="shared" si="0"/>
        <v>2800</v>
      </c>
    </row>
    <row r="115" spans="1:7" ht="12.75">
      <c r="A115" s="55">
        <v>43837</v>
      </c>
      <c r="B115" s="37" t="s">
        <v>313</v>
      </c>
      <c r="C115" s="37" t="s">
        <v>269</v>
      </c>
      <c r="D115" s="37" t="s">
        <v>295</v>
      </c>
      <c r="E115" s="37">
        <v>1600</v>
      </c>
      <c r="F115" s="37">
        <v>0</v>
      </c>
      <c r="G115" s="21">
        <f t="shared" si="0"/>
        <v>1200</v>
      </c>
    </row>
    <row r="116" spans="1:7" ht="12.75">
      <c r="A116" s="55">
        <v>43892</v>
      </c>
      <c r="B116" s="37" t="s">
        <v>312</v>
      </c>
      <c r="C116" s="37" t="s">
        <v>269</v>
      </c>
      <c r="D116" s="37" t="s">
        <v>269</v>
      </c>
      <c r="E116" s="37">
        <v>0</v>
      </c>
      <c r="F116" s="37">
        <v>1000</v>
      </c>
      <c r="G116" s="21">
        <f t="shared" si="0"/>
        <v>2200</v>
      </c>
    </row>
    <row r="117" spans="1:7" ht="12.75">
      <c r="A117" s="55">
        <v>43895</v>
      </c>
      <c r="B117" s="37" t="s">
        <v>257</v>
      </c>
      <c r="C117" s="37" t="s">
        <v>289</v>
      </c>
      <c r="D117" s="37" t="s">
        <v>395</v>
      </c>
      <c r="E117" s="37">
        <v>0</v>
      </c>
      <c r="F117" s="37">
        <v>1595</v>
      </c>
      <c r="G117" s="21">
        <f t="shared" si="0"/>
        <v>3795</v>
      </c>
    </row>
    <row r="118" spans="1:7" ht="12.75">
      <c r="A118" s="55">
        <v>43900</v>
      </c>
      <c r="B118" s="37" t="s">
        <v>312</v>
      </c>
      <c r="C118" s="37" t="s">
        <v>269</v>
      </c>
      <c r="D118" s="37" t="s">
        <v>269</v>
      </c>
      <c r="E118" s="37">
        <v>0</v>
      </c>
      <c r="F118" s="37">
        <v>5000</v>
      </c>
      <c r="G118" s="21">
        <f t="shared" si="0"/>
        <v>8795</v>
      </c>
    </row>
    <row r="119" spans="1:7" ht="12.75">
      <c r="A119" s="55">
        <v>43904</v>
      </c>
      <c r="B119" s="37" t="s">
        <v>402</v>
      </c>
      <c r="C119" s="37" t="s">
        <v>269</v>
      </c>
      <c r="D119" s="37" t="s">
        <v>292</v>
      </c>
      <c r="E119" s="37">
        <v>1595</v>
      </c>
      <c r="F119" s="37">
        <v>0</v>
      </c>
      <c r="G119" s="21">
        <f t="shared" si="0"/>
        <v>7200</v>
      </c>
    </row>
    <row r="120" spans="1:7" ht="12.75">
      <c r="A120" s="55">
        <v>43916</v>
      </c>
      <c r="B120" s="37" t="s">
        <v>260</v>
      </c>
      <c r="C120" s="37" t="s">
        <v>289</v>
      </c>
      <c r="D120" s="37" t="s">
        <v>395</v>
      </c>
      <c r="E120" s="37">
        <v>0</v>
      </c>
      <c r="F120" s="37">
        <v>25</v>
      </c>
      <c r="G120" s="21">
        <f t="shared" si="0"/>
        <v>7225</v>
      </c>
    </row>
    <row r="121" spans="1:7" ht="12.75">
      <c r="A121" s="55">
        <v>43916</v>
      </c>
      <c r="B121" s="37" t="s">
        <v>313</v>
      </c>
      <c r="C121" s="37" t="s">
        <v>269</v>
      </c>
      <c r="D121" s="37" t="s">
        <v>269</v>
      </c>
      <c r="E121" s="37">
        <v>7200</v>
      </c>
      <c r="F121" s="37">
        <v>0</v>
      </c>
      <c r="G121" s="21">
        <f t="shared" si="0"/>
        <v>25</v>
      </c>
    </row>
    <row r="122" spans="1:7" ht="14.25">
      <c r="A122" s="55">
        <v>43916</v>
      </c>
      <c r="B122" s="37" t="s">
        <v>262</v>
      </c>
      <c r="C122" s="37" t="s">
        <v>278</v>
      </c>
      <c r="D122" s="40" t="s">
        <v>415</v>
      </c>
      <c r="E122" s="37">
        <v>0</v>
      </c>
      <c r="F122" s="37">
        <v>2000</v>
      </c>
      <c r="G122" s="21">
        <f t="shared" si="0"/>
        <v>2025</v>
      </c>
    </row>
    <row r="123" spans="1:7" ht="12.75">
      <c r="A123" s="55">
        <v>43935</v>
      </c>
      <c r="B123" s="37" t="s">
        <v>378</v>
      </c>
      <c r="C123" s="37" t="s">
        <v>269</v>
      </c>
      <c r="D123" s="37" t="s">
        <v>289</v>
      </c>
      <c r="E123" s="37">
        <v>25</v>
      </c>
      <c r="F123" s="37">
        <v>0</v>
      </c>
      <c r="G123" s="21">
        <f t="shared" si="0"/>
        <v>2000</v>
      </c>
    </row>
    <row r="124" spans="1:7" ht="12.75">
      <c r="A124" s="55">
        <v>43937</v>
      </c>
      <c r="B124" s="37" t="s">
        <v>312</v>
      </c>
      <c r="C124" s="37" t="s">
        <v>269</v>
      </c>
      <c r="D124" s="37" t="s">
        <v>269</v>
      </c>
      <c r="E124" s="37">
        <v>0</v>
      </c>
      <c r="F124" s="37">
        <v>2000</v>
      </c>
      <c r="G124" s="21">
        <f t="shared" si="0"/>
        <v>4000</v>
      </c>
    </row>
    <row r="125" spans="1:7" ht="12.75">
      <c r="A125" s="55">
        <v>43937</v>
      </c>
      <c r="B125" s="37" t="s">
        <v>313</v>
      </c>
      <c r="C125" s="37" t="s">
        <v>269</v>
      </c>
      <c r="D125" s="37" t="s">
        <v>278</v>
      </c>
      <c r="E125" s="37">
        <v>2000</v>
      </c>
      <c r="F125" s="37">
        <v>0</v>
      </c>
      <c r="G125" s="21">
        <f t="shared" si="0"/>
        <v>2000</v>
      </c>
    </row>
    <row r="126" spans="1:7" ht="12.75">
      <c r="A126" s="55">
        <v>43949</v>
      </c>
      <c r="B126" s="37" t="s">
        <v>261</v>
      </c>
      <c r="C126" s="37" t="s">
        <v>300</v>
      </c>
      <c r="D126" s="37" t="s">
        <v>416</v>
      </c>
      <c r="E126" s="37">
        <v>0</v>
      </c>
      <c r="F126" s="37">
        <v>1000</v>
      </c>
      <c r="G126" s="21">
        <f t="shared" si="0"/>
        <v>3000</v>
      </c>
    </row>
    <row r="127" spans="1:7" ht="12.75">
      <c r="A127" s="55">
        <v>43951</v>
      </c>
      <c r="B127" s="37" t="s">
        <v>313</v>
      </c>
      <c r="C127" s="37" t="s">
        <v>269</v>
      </c>
      <c r="D127" s="37" t="s">
        <v>269</v>
      </c>
      <c r="E127" s="37">
        <v>2000</v>
      </c>
      <c r="F127" s="37">
        <v>0</v>
      </c>
      <c r="G127" s="21">
        <f t="shared" si="0"/>
        <v>1000</v>
      </c>
    </row>
    <row r="128" spans="1:7" ht="12.75">
      <c r="A128" s="55">
        <v>43951</v>
      </c>
      <c r="B128" s="37" t="s">
        <v>313</v>
      </c>
      <c r="C128" s="37" t="s">
        <v>269</v>
      </c>
      <c r="D128" s="37" t="s">
        <v>300</v>
      </c>
      <c r="E128" s="37">
        <v>1000</v>
      </c>
      <c r="F128" s="37">
        <v>0</v>
      </c>
      <c r="G128" s="2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24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43723</v>
      </c>
      <c r="B3" s="37" t="s">
        <v>133</v>
      </c>
      <c r="C3" s="37" t="s">
        <v>272</v>
      </c>
      <c r="D3" s="37" t="s">
        <v>316</v>
      </c>
      <c r="E3" s="37">
        <v>200</v>
      </c>
      <c r="F3" s="37">
        <v>0</v>
      </c>
      <c r="G3">
        <f t="shared" ref="G3:G18" si="0">G2+E3-F3</f>
        <v>200</v>
      </c>
    </row>
    <row r="4" spans="1:7" ht="15.75" customHeight="1">
      <c r="A4" s="55">
        <v>43725</v>
      </c>
      <c r="B4" s="37" t="s">
        <v>324</v>
      </c>
      <c r="C4" s="37" t="s">
        <v>311</v>
      </c>
      <c r="D4" s="37" t="s">
        <v>272</v>
      </c>
      <c r="E4" s="37">
        <v>0</v>
      </c>
      <c r="F4" s="37">
        <v>200</v>
      </c>
      <c r="G4">
        <f t="shared" si="0"/>
        <v>0</v>
      </c>
    </row>
    <row r="5" spans="1:7" ht="15.75" customHeight="1">
      <c r="A5" s="55">
        <v>43731</v>
      </c>
      <c r="B5" s="40" t="s">
        <v>392</v>
      </c>
      <c r="C5" s="37" t="s">
        <v>275</v>
      </c>
      <c r="D5" s="37" t="s">
        <v>393</v>
      </c>
      <c r="E5" s="37">
        <v>10000</v>
      </c>
      <c r="F5" s="37">
        <v>0</v>
      </c>
      <c r="G5">
        <f t="shared" si="0"/>
        <v>10000</v>
      </c>
    </row>
    <row r="6" spans="1:7" ht="15.75" customHeight="1">
      <c r="A6" s="55">
        <v>43732</v>
      </c>
      <c r="B6" s="37" t="s">
        <v>324</v>
      </c>
      <c r="C6" s="37" t="s">
        <v>311</v>
      </c>
      <c r="D6" s="37" t="s">
        <v>275</v>
      </c>
      <c r="E6" s="37">
        <v>0</v>
      </c>
      <c r="F6" s="37">
        <v>10000</v>
      </c>
      <c r="G6">
        <f t="shared" si="0"/>
        <v>0</v>
      </c>
    </row>
    <row r="7" spans="1:7" ht="15.75" customHeight="1">
      <c r="A7" s="55">
        <v>43744</v>
      </c>
      <c r="B7" s="37" t="s">
        <v>133</v>
      </c>
      <c r="C7" s="37" t="s">
        <v>270</v>
      </c>
      <c r="D7" s="37" t="s">
        <v>394</v>
      </c>
      <c r="E7" s="37">
        <v>200</v>
      </c>
      <c r="F7" s="37">
        <v>0</v>
      </c>
      <c r="G7">
        <f t="shared" si="0"/>
        <v>200</v>
      </c>
    </row>
    <row r="8" spans="1:7" ht="15.75" customHeight="1">
      <c r="A8" s="55">
        <v>43745</v>
      </c>
      <c r="B8" s="37" t="s">
        <v>324</v>
      </c>
      <c r="C8" s="37" t="s">
        <v>269</v>
      </c>
      <c r="D8" s="37" t="s">
        <v>270</v>
      </c>
      <c r="E8" s="37">
        <v>0</v>
      </c>
      <c r="F8" s="37">
        <v>200</v>
      </c>
      <c r="G8">
        <f t="shared" si="0"/>
        <v>0</v>
      </c>
    </row>
    <row r="9" spans="1:7" ht="15.75" customHeight="1">
      <c r="G9">
        <f t="shared" si="0"/>
        <v>0</v>
      </c>
    </row>
    <row r="10" spans="1:7" ht="15.75" customHeight="1">
      <c r="G10">
        <f t="shared" si="0"/>
        <v>0</v>
      </c>
    </row>
    <row r="11" spans="1:7" ht="15.75" customHeight="1">
      <c r="G11">
        <f t="shared" si="0"/>
        <v>0</v>
      </c>
    </row>
    <row r="12" spans="1:7" ht="15.75" customHeight="1">
      <c r="G12">
        <f t="shared" si="0"/>
        <v>0</v>
      </c>
    </row>
    <row r="13" spans="1:7" ht="15.75" customHeight="1">
      <c r="G13">
        <f t="shared" si="0"/>
        <v>0</v>
      </c>
    </row>
    <row r="14" spans="1:7" ht="15.75" customHeight="1">
      <c r="G14">
        <f t="shared" si="0"/>
        <v>0</v>
      </c>
    </row>
    <row r="15" spans="1:7" ht="15.75" customHeight="1">
      <c r="G15">
        <f t="shared" si="0"/>
        <v>0</v>
      </c>
    </row>
    <row r="16" spans="1:7" ht="15.75" customHeight="1">
      <c r="G16">
        <f t="shared" si="0"/>
        <v>0</v>
      </c>
    </row>
    <row r="17" spans="7:7" ht="15.75" customHeight="1">
      <c r="G17">
        <f t="shared" si="0"/>
        <v>0</v>
      </c>
    </row>
    <row r="18" spans="7:7" ht="15.75" customHeight="1">
      <c r="G18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workbookViewId="0"/>
  </sheetViews>
  <sheetFormatPr defaultColWidth="14.42578125" defaultRowHeight="15.75" customHeight="1"/>
  <cols>
    <col min="2" max="2" width="5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43766</v>
      </c>
      <c r="B3" s="37" t="s">
        <v>205</v>
      </c>
      <c r="C3" s="37" t="s">
        <v>311</v>
      </c>
      <c r="D3" s="37" t="s">
        <v>334</v>
      </c>
      <c r="E3" s="37">
        <v>1000</v>
      </c>
      <c r="F3" s="37">
        <v>0</v>
      </c>
      <c r="G3">
        <f t="shared" ref="G3:G31" si="0">G2+E3-F3</f>
        <v>1000</v>
      </c>
    </row>
    <row r="4" spans="1:7" ht="15.75" customHeight="1">
      <c r="A4" s="55">
        <v>43767</v>
      </c>
      <c r="B4" s="37" t="s">
        <v>205</v>
      </c>
      <c r="C4" s="37" t="s">
        <v>334</v>
      </c>
      <c r="D4" s="37" t="s">
        <v>397</v>
      </c>
      <c r="E4" s="37">
        <v>0</v>
      </c>
      <c r="F4" s="37">
        <v>1000</v>
      </c>
      <c r="G4">
        <f t="shared" si="0"/>
        <v>0</v>
      </c>
    </row>
    <row r="5" spans="1:7" ht="15.75" customHeight="1">
      <c r="A5" s="55">
        <v>43782</v>
      </c>
      <c r="B5" s="37" t="s">
        <v>348</v>
      </c>
      <c r="C5" s="37" t="s">
        <v>311</v>
      </c>
      <c r="D5" s="37" t="s">
        <v>289</v>
      </c>
      <c r="E5" s="37">
        <v>3000</v>
      </c>
      <c r="F5" s="37">
        <v>0</v>
      </c>
      <c r="G5">
        <f t="shared" si="0"/>
        <v>3000</v>
      </c>
    </row>
    <row r="6" spans="1:7" ht="15.75" customHeight="1">
      <c r="A6" s="55">
        <v>43788</v>
      </c>
      <c r="B6" s="37" t="s">
        <v>354</v>
      </c>
      <c r="C6" s="37" t="s">
        <v>311</v>
      </c>
      <c r="D6" s="37" t="s">
        <v>289</v>
      </c>
      <c r="E6" s="37">
        <v>1500</v>
      </c>
      <c r="F6" s="37">
        <v>0</v>
      </c>
      <c r="G6">
        <f t="shared" si="0"/>
        <v>4500</v>
      </c>
    </row>
    <row r="7" spans="1:7" ht="15.75" customHeight="1">
      <c r="A7" s="55">
        <v>43796</v>
      </c>
      <c r="B7" s="37" t="s">
        <v>220</v>
      </c>
      <c r="C7" s="37" t="s">
        <v>277</v>
      </c>
      <c r="D7" s="37" t="s">
        <v>395</v>
      </c>
      <c r="E7" s="37">
        <v>0</v>
      </c>
      <c r="F7" s="37">
        <v>1500</v>
      </c>
      <c r="G7">
        <f t="shared" si="0"/>
        <v>3000</v>
      </c>
    </row>
    <row r="8" spans="1:7" ht="15.75" customHeight="1">
      <c r="A8" s="55">
        <v>43796</v>
      </c>
      <c r="B8" s="37" t="s">
        <v>222</v>
      </c>
      <c r="C8" s="37" t="s">
        <v>277</v>
      </c>
      <c r="D8" s="37" t="s">
        <v>395</v>
      </c>
      <c r="E8" s="37">
        <v>0</v>
      </c>
      <c r="F8" s="37">
        <v>1500</v>
      </c>
      <c r="G8">
        <f t="shared" si="0"/>
        <v>1500</v>
      </c>
    </row>
    <row r="9" spans="1:7" ht="15.75" customHeight="1">
      <c r="A9" s="55">
        <v>43797</v>
      </c>
      <c r="B9" s="29" t="s">
        <v>231</v>
      </c>
      <c r="C9" s="37" t="s">
        <v>277</v>
      </c>
      <c r="D9" s="37" t="s">
        <v>395</v>
      </c>
      <c r="E9" s="37">
        <v>0</v>
      </c>
      <c r="F9" s="37">
        <v>1500</v>
      </c>
      <c r="G9">
        <f t="shared" si="0"/>
        <v>0</v>
      </c>
    </row>
    <row r="10" spans="1:7" ht="15.75" customHeight="1">
      <c r="A10" s="55">
        <v>43800</v>
      </c>
      <c r="B10" s="37" t="s">
        <v>355</v>
      </c>
      <c r="C10" s="37" t="s">
        <v>269</v>
      </c>
      <c r="D10" s="37" t="s">
        <v>300</v>
      </c>
      <c r="E10" s="37">
        <v>4860</v>
      </c>
      <c r="F10" s="37">
        <v>0</v>
      </c>
      <c r="G10">
        <f t="shared" si="0"/>
        <v>4860</v>
      </c>
    </row>
    <row r="11" spans="1:7" ht="15.75" customHeight="1">
      <c r="A11" s="55">
        <v>43802</v>
      </c>
      <c r="B11" s="37" t="s">
        <v>357</v>
      </c>
      <c r="C11" s="37" t="s">
        <v>269</v>
      </c>
      <c r="D11" s="37" t="s">
        <v>289</v>
      </c>
      <c r="E11" s="37">
        <v>5200</v>
      </c>
      <c r="F11" s="37">
        <v>0</v>
      </c>
      <c r="G11">
        <f t="shared" si="0"/>
        <v>10060</v>
      </c>
    </row>
    <row r="12" spans="1:7" ht="15.75" customHeight="1">
      <c r="A12" s="55">
        <v>43804</v>
      </c>
      <c r="B12" s="29" t="s">
        <v>232</v>
      </c>
      <c r="C12" s="37" t="s">
        <v>277</v>
      </c>
      <c r="D12" s="37" t="s">
        <v>395</v>
      </c>
      <c r="E12" s="37">
        <v>0</v>
      </c>
      <c r="F12" s="37">
        <v>1300</v>
      </c>
      <c r="G12">
        <f t="shared" si="0"/>
        <v>8760</v>
      </c>
    </row>
    <row r="13" spans="1:7" ht="15.75" customHeight="1">
      <c r="A13" s="55">
        <v>43818</v>
      </c>
      <c r="B13" s="29" t="s">
        <v>234</v>
      </c>
      <c r="C13" s="37" t="s">
        <v>277</v>
      </c>
      <c r="D13" s="37" t="s">
        <v>395</v>
      </c>
      <c r="E13" s="37">
        <v>0</v>
      </c>
      <c r="F13" s="37">
        <v>1300</v>
      </c>
      <c r="G13">
        <f t="shared" si="0"/>
        <v>7460</v>
      </c>
    </row>
    <row r="14" spans="1:7" ht="15.75" customHeight="1">
      <c r="A14" s="55">
        <v>43818</v>
      </c>
      <c r="B14" s="29" t="s">
        <v>235</v>
      </c>
      <c r="C14" s="37" t="s">
        <v>277</v>
      </c>
      <c r="D14" s="37" t="s">
        <v>395</v>
      </c>
      <c r="E14" s="37">
        <v>0</v>
      </c>
      <c r="F14" s="37">
        <v>1300</v>
      </c>
      <c r="G14">
        <f t="shared" si="0"/>
        <v>6160</v>
      </c>
    </row>
    <row r="15" spans="1:7" ht="15.75" customHeight="1">
      <c r="A15" s="55">
        <v>43825</v>
      </c>
      <c r="B15" s="37" t="s">
        <v>236</v>
      </c>
      <c r="C15" s="37" t="s">
        <v>277</v>
      </c>
      <c r="D15" s="37" t="s">
        <v>395</v>
      </c>
      <c r="E15" s="37">
        <v>0</v>
      </c>
      <c r="F15" s="37">
        <v>1300</v>
      </c>
      <c r="G15">
        <f t="shared" si="0"/>
        <v>4860</v>
      </c>
    </row>
    <row r="16" spans="1:7" ht="15.75" customHeight="1">
      <c r="A16" s="55">
        <v>43828</v>
      </c>
      <c r="B16" s="29" t="s">
        <v>238</v>
      </c>
      <c r="C16" s="37" t="s">
        <v>333</v>
      </c>
      <c r="D16" s="37" t="s">
        <v>398</v>
      </c>
      <c r="E16" s="37">
        <v>0</v>
      </c>
      <c r="F16" s="37">
        <v>269</v>
      </c>
      <c r="G16">
        <f t="shared" si="0"/>
        <v>4591</v>
      </c>
    </row>
    <row r="17" spans="1:7" ht="15.75" customHeight="1">
      <c r="A17" s="55">
        <v>43828</v>
      </c>
      <c r="B17" s="29" t="s">
        <v>237</v>
      </c>
      <c r="C17" s="37" t="s">
        <v>399</v>
      </c>
      <c r="D17" s="37" t="s">
        <v>398</v>
      </c>
      <c r="E17" s="37">
        <v>0</v>
      </c>
      <c r="F17" s="37">
        <v>954</v>
      </c>
      <c r="G17">
        <f t="shared" si="0"/>
        <v>3637</v>
      </c>
    </row>
    <row r="18" spans="1:7" ht="15.75" customHeight="1">
      <c r="A18" s="55">
        <v>43828</v>
      </c>
      <c r="B18" s="56" t="s">
        <v>245</v>
      </c>
      <c r="C18" s="37" t="s">
        <v>399</v>
      </c>
      <c r="D18" s="37" t="s">
        <v>400</v>
      </c>
      <c r="E18" s="37">
        <v>0</v>
      </c>
      <c r="F18" s="37">
        <v>3474</v>
      </c>
      <c r="G18">
        <f t="shared" si="0"/>
        <v>163</v>
      </c>
    </row>
    <row r="19" spans="1:7" ht="15.75" customHeight="1">
      <c r="A19" s="55">
        <v>43828</v>
      </c>
      <c r="B19" s="37" t="s">
        <v>365</v>
      </c>
      <c r="C19" s="37" t="s">
        <v>269</v>
      </c>
      <c r="D19" s="37" t="s">
        <v>292</v>
      </c>
      <c r="E19" s="37">
        <v>0</v>
      </c>
      <c r="F19" s="37">
        <v>163</v>
      </c>
      <c r="G19">
        <f t="shared" si="0"/>
        <v>0</v>
      </c>
    </row>
    <row r="20" spans="1:7" ht="15.75" customHeight="1">
      <c r="A20" s="55">
        <v>43892</v>
      </c>
      <c r="B20" s="37" t="s">
        <v>255</v>
      </c>
      <c r="C20" s="37" t="s">
        <v>269</v>
      </c>
      <c r="D20" s="37" t="s">
        <v>302</v>
      </c>
      <c r="E20" s="37">
        <v>1000</v>
      </c>
      <c r="F20" s="37">
        <v>0</v>
      </c>
      <c r="G20">
        <f t="shared" si="0"/>
        <v>1000</v>
      </c>
    </row>
    <row r="21" spans="1:7" ht="15.75" customHeight="1">
      <c r="A21" s="55">
        <v>43893</v>
      </c>
      <c r="B21" s="37" t="s">
        <v>255</v>
      </c>
      <c r="C21" s="37" t="s">
        <v>302</v>
      </c>
      <c r="D21" s="37" t="s">
        <v>401</v>
      </c>
      <c r="E21" s="37">
        <v>0</v>
      </c>
      <c r="F21" s="37">
        <v>1000</v>
      </c>
      <c r="G21">
        <f t="shared" si="0"/>
        <v>0</v>
      </c>
    </row>
    <row r="22" spans="1:7" ht="15.75" customHeight="1">
      <c r="A22" s="55">
        <v>43900</v>
      </c>
      <c r="B22" s="37" t="s">
        <v>376</v>
      </c>
      <c r="C22" s="37" t="s">
        <v>269</v>
      </c>
      <c r="D22" s="37" t="s">
        <v>289</v>
      </c>
      <c r="E22" s="37">
        <v>5000</v>
      </c>
      <c r="F22" s="37">
        <v>0</v>
      </c>
      <c r="G22">
        <f t="shared" si="0"/>
        <v>5000</v>
      </c>
    </row>
    <row r="23" spans="1:7" ht="15.75" customHeight="1">
      <c r="A23" s="55">
        <v>43904</v>
      </c>
      <c r="B23" s="37" t="s">
        <v>402</v>
      </c>
      <c r="C23" s="37" t="s">
        <v>269</v>
      </c>
      <c r="D23" s="37" t="s">
        <v>292</v>
      </c>
      <c r="E23" s="37">
        <v>0</v>
      </c>
      <c r="F23" s="37">
        <v>1595</v>
      </c>
      <c r="G23">
        <f t="shared" si="0"/>
        <v>3405</v>
      </c>
    </row>
    <row r="24" spans="1:7" ht="12.75">
      <c r="A24" s="57">
        <v>43904</v>
      </c>
      <c r="B24" s="29" t="s">
        <v>258</v>
      </c>
      <c r="C24" s="37" t="s">
        <v>277</v>
      </c>
      <c r="D24" s="37" t="s">
        <v>395</v>
      </c>
      <c r="E24" s="37">
        <v>0</v>
      </c>
      <c r="F24" s="37">
        <v>1230</v>
      </c>
      <c r="G24">
        <f t="shared" si="0"/>
        <v>2175</v>
      </c>
    </row>
    <row r="25" spans="1:7" ht="12.75">
      <c r="A25" s="55">
        <v>43910</v>
      </c>
      <c r="B25" s="37" t="s">
        <v>259</v>
      </c>
      <c r="C25" s="37" t="s">
        <v>289</v>
      </c>
      <c r="D25" s="37" t="s">
        <v>395</v>
      </c>
      <c r="E25" s="37">
        <v>0</v>
      </c>
      <c r="F25" s="37">
        <v>1110</v>
      </c>
      <c r="G25">
        <f t="shared" si="0"/>
        <v>1065</v>
      </c>
    </row>
    <row r="26" spans="1:7" ht="12.75">
      <c r="A26" s="55">
        <v>43916</v>
      </c>
      <c r="B26" s="37" t="s">
        <v>260</v>
      </c>
      <c r="C26" s="37" t="s">
        <v>289</v>
      </c>
      <c r="D26" s="37" t="s">
        <v>395</v>
      </c>
      <c r="E26" s="37">
        <v>0</v>
      </c>
      <c r="F26" s="37">
        <v>1065</v>
      </c>
      <c r="G26">
        <f t="shared" si="0"/>
        <v>0</v>
      </c>
    </row>
    <row r="27" spans="1:7" ht="12.75">
      <c r="G27">
        <f t="shared" si="0"/>
        <v>0</v>
      </c>
    </row>
    <row r="28" spans="1:7" ht="12.75">
      <c r="G28">
        <f t="shared" si="0"/>
        <v>0</v>
      </c>
    </row>
    <row r="29" spans="1:7" ht="12.75">
      <c r="G29">
        <f t="shared" si="0"/>
        <v>0</v>
      </c>
    </row>
    <row r="30" spans="1:7" ht="12.75">
      <c r="G30">
        <f t="shared" si="0"/>
        <v>0</v>
      </c>
    </row>
    <row r="31" spans="1:7" ht="12.75">
      <c r="G3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.75" customHeight="1"/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/>
  </sheetViews>
  <sheetFormatPr defaultColWidth="14.42578125" defaultRowHeight="15.75" customHeight="1"/>
  <cols>
    <col min="3" max="3" width="50.42578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v>0</v>
      </c>
    </row>
    <row r="3" spans="1:8" ht="15.75" customHeight="1">
      <c r="A3" s="55">
        <v>43711</v>
      </c>
      <c r="B3" s="55">
        <v>43711</v>
      </c>
      <c r="C3" s="37" t="s">
        <v>373</v>
      </c>
      <c r="D3" s="37" t="s">
        <v>270</v>
      </c>
      <c r="E3" s="37" t="s">
        <v>374</v>
      </c>
      <c r="F3" s="37">
        <v>350</v>
      </c>
      <c r="G3" s="37">
        <v>0</v>
      </c>
      <c r="H3">
        <f t="shared" ref="H3:H69" si="0">H2+F3-G3</f>
        <v>350</v>
      </c>
    </row>
    <row r="4" spans="1:8" ht="15.75" customHeight="1">
      <c r="A4" s="55">
        <v>43608</v>
      </c>
      <c r="B4" s="55">
        <v>43716</v>
      </c>
      <c r="C4" s="37" t="s">
        <v>90</v>
      </c>
      <c r="D4" s="37" t="s">
        <v>295</v>
      </c>
      <c r="E4" s="37" t="s">
        <v>131</v>
      </c>
      <c r="F4" s="37">
        <v>1940</v>
      </c>
      <c r="G4" s="37">
        <v>0</v>
      </c>
      <c r="H4">
        <f t="shared" si="0"/>
        <v>2290</v>
      </c>
    </row>
    <row r="5" spans="1:8" ht="15.75" customHeight="1">
      <c r="A5" s="55">
        <v>43725</v>
      </c>
      <c r="B5" s="55">
        <v>43725</v>
      </c>
      <c r="C5" s="37" t="s">
        <v>166</v>
      </c>
      <c r="D5" s="37" t="s">
        <v>267</v>
      </c>
      <c r="E5" s="37" t="s">
        <v>323</v>
      </c>
      <c r="F5" s="37">
        <v>6340</v>
      </c>
      <c r="G5" s="37">
        <v>0</v>
      </c>
      <c r="H5">
        <f t="shared" si="0"/>
        <v>8630</v>
      </c>
    </row>
    <row r="6" spans="1:8" ht="15.75" customHeight="1">
      <c r="A6" s="55">
        <v>43727</v>
      </c>
      <c r="B6" s="55">
        <v>43731</v>
      </c>
      <c r="C6" s="29" t="s">
        <v>169</v>
      </c>
      <c r="D6" s="37" t="s">
        <v>277</v>
      </c>
      <c r="E6" s="37" t="s">
        <v>131</v>
      </c>
      <c r="F6" s="37">
        <v>1585</v>
      </c>
      <c r="G6" s="37">
        <v>0</v>
      </c>
      <c r="H6">
        <f t="shared" si="0"/>
        <v>10215</v>
      </c>
    </row>
    <row r="7" spans="1:8" ht="15.75" customHeight="1">
      <c r="A7" s="55">
        <v>43729</v>
      </c>
      <c r="B7" s="55">
        <v>43731</v>
      </c>
      <c r="C7" s="29" t="s">
        <v>171</v>
      </c>
      <c r="D7" s="40" t="s">
        <v>327</v>
      </c>
      <c r="E7" s="37" t="s">
        <v>396</v>
      </c>
      <c r="F7" s="37">
        <v>200</v>
      </c>
      <c r="G7" s="37">
        <v>0</v>
      </c>
      <c r="H7">
        <f t="shared" si="0"/>
        <v>10415</v>
      </c>
    </row>
    <row r="8" spans="1:8" ht="15.75" customHeight="1">
      <c r="A8" s="55">
        <v>43729</v>
      </c>
      <c r="B8" s="55">
        <v>43731</v>
      </c>
      <c r="C8" s="29" t="s">
        <v>171</v>
      </c>
      <c r="D8" s="40" t="s">
        <v>340</v>
      </c>
      <c r="E8" s="37" t="s">
        <v>396</v>
      </c>
      <c r="F8" s="37">
        <v>200</v>
      </c>
      <c r="G8" s="37">
        <v>0</v>
      </c>
      <c r="H8">
        <f t="shared" si="0"/>
        <v>10615</v>
      </c>
    </row>
    <row r="9" spans="1:8" ht="15.75" customHeight="1">
      <c r="A9" s="55">
        <v>43729</v>
      </c>
      <c r="B9" s="55">
        <v>43731</v>
      </c>
      <c r="C9" s="29" t="s">
        <v>171</v>
      </c>
      <c r="D9" s="40" t="s">
        <v>388</v>
      </c>
      <c r="E9" s="37" t="s">
        <v>396</v>
      </c>
      <c r="F9" s="37">
        <v>200</v>
      </c>
      <c r="G9" s="37">
        <v>0</v>
      </c>
      <c r="H9">
        <f t="shared" si="0"/>
        <v>10815</v>
      </c>
    </row>
    <row r="10" spans="1:8" ht="15.75" customHeight="1">
      <c r="A10" s="55">
        <v>43729</v>
      </c>
      <c r="B10" s="55">
        <v>43731</v>
      </c>
      <c r="C10" s="29" t="s">
        <v>171</v>
      </c>
      <c r="D10" s="40" t="s">
        <v>328</v>
      </c>
      <c r="E10" s="37" t="s">
        <v>396</v>
      </c>
      <c r="F10" s="37">
        <v>200</v>
      </c>
      <c r="G10" s="37">
        <v>0</v>
      </c>
      <c r="H10">
        <f t="shared" si="0"/>
        <v>11015</v>
      </c>
    </row>
    <row r="11" spans="1:8" ht="15.75" customHeight="1">
      <c r="A11" s="55">
        <v>43729</v>
      </c>
      <c r="B11" s="55">
        <v>43731</v>
      </c>
      <c r="C11" s="29" t="s">
        <v>171</v>
      </c>
      <c r="D11" s="40" t="s">
        <v>343</v>
      </c>
      <c r="E11" s="37" t="s">
        <v>396</v>
      </c>
      <c r="F11" s="37">
        <v>200</v>
      </c>
      <c r="G11" s="37">
        <v>0</v>
      </c>
      <c r="H11">
        <f t="shared" si="0"/>
        <v>11215</v>
      </c>
    </row>
    <row r="12" spans="1:8" ht="15.75" customHeight="1">
      <c r="A12" s="55">
        <v>43729</v>
      </c>
      <c r="B12" s="55">
        <v>43731</v>
      </c>
      <c r="C12" s="29" t="s">
        <v>171</v>
      </c>
      <c r="D12" s="40" t="s">
        <v>329</v>
      </c>
      <c r="E12" s="37" t="s">
        <v>396</v>
      </c>
      <c r="F12" s="37">
        <v>200</v>
      </c>
      <c r="G12" s="37">
        <v>0</v>
      </c>
      <c r="H12">
        <f t="shared" si="0"/>
        <v>11415</v>
      </c>
    </row>
    <row r="13" spans="1:8" ht="15.75" customHeight="1">
      <c r="A13" s="55">
        <v>43729</v>
      </c>
      <c r="B13" s="55">
        <v>43731</v>
      </c>
      <c r="C13" s="29" t="s">
        <v>171</v>
      </c>
      <c r="D13" s="40" t="s">
        <v>272</v>
      </c>
      <c r="E13" s="37" t="s">
        <v>396</v>
      </c>
      <c r="F13" s="37">
        <v>200</v>
      </c>
      <c r="G13" s="37">
        <v>0</v>
      </c>
      <c r="H13">
        <f t="shared" si="0"/>
        <v>11615</v>
      </c>
    </row>
    <row r="14" spans="1:8" ht="15.75" customHeight="1">
      <c r="A14" s="55">
        <v>43729</v>
      </c>
      <c r="B14" s="55">
        <v>43731</v>
      </c>
      <c r="C14" s="29" t="s">
        <v>171</v>
      </c>
      <c r="D14" s="40" t="s">
        <v>330</v>
      </c>
      <c r="E14" s="37" t="s">
        <v>396</v>
      </c>
      <c r="F14" s="37">
        <v>200</v>
      </c>
      <c r="G14" s="37">
        <v>0</v>
      </c>
      <c r="H14">
        <f t="shared" si="0"/>
        <v>11815</v>
      </c>
    </row>
    <row r="15" spans="1:8" ht="15.75" customHeight="1">
      <c r="A15" s="55">
        <v>43729</v>
      </c>
      <c r="B15" s="55">
        <v>43731</v>
      </c>
      <c r="C15" s="29" t="s">
        <v>171</v>
      </c>
      <c r="D15" s="40" t="s">
        <v>289</v>
      </c>
      <c r="E15" s="37" t="s">
        <v>396</v>
      </c>
      <c r="F15" s="37">
        <v>200</v>
      </c>
      <c r="G15" s="37">
        <v>0</v>
      </c>
      <c r="H15">
        <f t="shared" si="0"/>
        <v>12015</v>
      </c>
    </row>
    <row r="16" spans="1:8" ht="15.75" customHeight="1">
      <c r="A16" s="55">
        <v>43729</v>
      </c>
      <c r="B16" s="55">
        <v>43731</v>
      </c>
      <c r="C16" s="29" t="s">
        <v>171</v>
      </c>
      <c r="D16" s="40" t="s">
        <v>270</v>
      </c>
      <c r="E16" s="37" t="s">
        <v>396</v>
      </c>
      <c r="F16" s="37">
        <v>200</v>
      </c>
      <c r="G16" s="37">
        <v>0</v>
      </c>
      <c r="H16">
        <f t="shared" si="0"/>
        <v>12215</v>
      </c>
    </row>
    <row r="17" spans="1:8" ht="15.75" customHeight="1">
      <c r="A17" s="55">
        <v>43729</v>
      </c>
      <c r="B17" s="55">
        <v>43731</v>
      </c>
      <c r="C17" s="29" t="s">
        <v>171</v>
      </c>
      <c r="D17" s="40" t="s">
        <v>333</v>
      </c>
      <c r="E17" s="37" t="s">
        <v>396</v>
      </c>
      <c r="F17" s="37">
        <v>200</v>
      </c>
      <c r="G17" s="37">
        <v>0</v>
      </c>
      <c r="H17">
        <f t="shared" si="0"/>
        <v>12415</v>
      </c>
    </row>
    <row r="18" spans="1:8" ht="15.75" customHeight="1">
      <c r="A18" s="55">
        <v>43729</v>
      </c>
      <c r="B18" s="55">
        <v>43731</v>
      </c>
      <c r="C18" s="29" t="s">
        <v>171</v>
      </c>
      <c r="D18" s="40" t="s">
        <v>334</v>
      </c>
      <c r="E18" s="37" t="s">
        <v>396</v>
      </c>
      <c r="F18" s="37">
        <v>200</v>
      </c>
      <c r="G18" s="37">
        <v>0</v>
      </c>
      <c r="H18">
        <f t="shared" si="0"/>
        <v>12615</v>
      </c>
    </row>
    <row r="19" spans="1:8" ht="15.75" customHeight="1">
      <c r="A19" s="55">
        <v>43729</v>
      </c>
      <c r="B19" s="55">
        <v>43731</v>
      </c>
      <c r="C19" s="29" t="s">
        <v>171</v>
      </c>
      <c r="D19" s="40" t="s">
        <v>300</v>
      </c>
      <c r="E19" s="37" t="s">
        <v>396</v>
      </c>
      <c r="F19" s="37">
        <v>200</v>
      </c>
      <c r="G19" s="37">
        <v>0</v>
      </c>
      <c r="H19">
        <f t="shared" si="0"/>
        <v>12815</v>
      </c>
    </row>
    <row r="20" spans="1:8" ht="15.75" customHeight="1">
      <c r="A20" s="55">
        <v>43729</v>
      </c>
      <c r="B20" s="55">
        <v>43731</v>
      </c>
      <c r="C20" s="29" t="s">
        <v>171</v>
      </c>
      <c r="D20" s="40" t="s">
        <v>278</v>
      </c>
      <c r="E20" s="37" t="s">
        <v>396</v>
      </c>
      <c r="F20" s="37">
        <v>200</v>
      </c>
      <c r="G20" s="37">
        <v>0</v>
      </c>
      <c r="H20">
        <f t="shared" si="0"/>
        <v>13015</v>
      </c>
    </row>
    <row r="21" spans="1:8" ht="15.75" customHeight="1">
      <c r="A21" s="55">
        <v>43729</v>
      </c>
      <c r="B21" s="55">
        <v>43731</v>
      </c>
      <c r="C21" s="29" t="s">
        <v>171</v>
      </c>
      <c r="D21" s="40" t="s">
        <v>269</v>
      </c>
      <c r="E21" s="37" t="s">
        <v>396</v>
      </c>
      <c r="F21" s="37">
        <v>200</v>
      </c>
      <c r="G21" s="37">
        <v>0</v>
      </c>
      <c r="H21">
        <f t="shared" si="0"/>
        <v>13215</v>
      </c>
    </row>
    <row r="22" spans="1:8" ht="15.75" customHeight="1">
      <c r="A22" s="55">
        <v>43729</v>
      </c>
      <c r="B22" s="55">
        <v>43731</v>
      </c>
      <c r="C22" s="29" t="s">
        <v>171</v>
      </c>
      <c r="D22" s="40" t="s">
        <v>293</v>
      </c>
      <c r="E22" s="37" t="s">
        <v>396</v>
      </c>
      <c r="F22" s="37">
        <v>200</v>
      </c>
      <c r="G22" s="37">
        <v>0</v>
      </c>
      <c r="H22">
        <f t="shared" si="0"/>
        <v>13415</v>
      </c>
    </row>
    <row r="23" spans="1:8" ht="15.75" customHeight="1">
      <c r="A23" s="55">
        <v>43734</v>
      </c>
      <c r="B23" s="55">
        <v>43735</v>
      </c>
      <c r="C23" s="37" t="s">
        <v>183</v>
      </c>
      <c r="D23" s="37" t="s">
        <v>289</v>
      </c>
      <c r="E23" s="37" t="s">
        <v>395</v>
      </c>
      <c r="F23" s="37">
        <v>1690</v>
      </c>
      <c r="G23" s="37">
        <v>0</v>
      </c>
      <c r="H23">
        <f t="shared" si="0"/>
        <v>15105</v>
      </c>
    </row>
    <row r="24" spans="1:8" ht="12.75">
      <c r="A24" s="55">
        <v>43741</v>
      </c>
      <c r="B24" s="55">
        <v>43741</v>
      </c>
      <c r="C24" s="37" t="s">
        <v>191</v>
      </c>
      <c r="D24" s="37" t="s">
        <v>277</v>
      </c>
      <c r="E24" s="37" t="s">
        <v>395</v>
      </c>
      <c r="F24" s="37">
        <v>1410</v>
      </c>
      <c r="G24" s="37">
        <v>0</v>
      </c>
      <c r="H24">
        <f t="shared" si="0"/>
        <v>16515</v>
      </c>
    </row>
    <row r="25" spans="1:8" ht="12.75">
      <c r="A25" s="55">
        <v>43755</v>
      </c>
      <c r="B25" s="55">
        <v>43755</v>
      </c>
      <c r="C25" s="37" t="s">
        <v>194</v>
      </c>
      <c r="D25" s="37" t="s">
        <v>277</v>
      </c>
      <c r="E25" s="37" t="s">
        <v>395</v>
      </c>
      <c r="F25" s="37">
        <v>1585</v>
      </c>
      <c r="G25" s="37">
        <v>0</v>
      </c>
      <c r="H25">
        <f t="shared" si="0"/>
        <v>18100</v>
      </c>
    </row>
    <row r="26" spans="1:8" ht="12.75">
      <c r="A26" s="55">
        <v>43762</v>
      </c>
      <c r="B26" s="55">
        <v>43762</v>
      </c>
      <c r="C26" s="29" t="s">
        <v>203</v>
      </c>
      <c r="D26" s="37" t="s">
        <v>277</v>
      </c>
      <c r="E26" s="37" t="s">
        <v>395</v>
      </c>
      <c r="F26" s="37">
        <v>1650</v>
      </c>
      <c r="G26" s="37">
        <v>0</v>
      </c>
      <c r="H26">
        <f t="shared" si="0"/>
        <v>19750</v>
      </c>
    </row>
    <row r="27" spans="1:8" ht="12.75">
      <c r="A27" s="55">
        <v>43769</v>
      </c>
      <c r="B27" s="55">
        <v>43771</v>
      </c>
      <c r="C27" s="37" t="s">
        <v>212</v>
      </c>
      <c r="D27" s="37" t="s">
        <v>277</v>
      </c>
      <c r="E27" s="37" t="s">
        <v>395</v>
      </c>
      <c r="F27" s="37">
        <v>1530</v>
      </c>
      <c r="G27" s="37">
        <v>0</v>
      </c>
      <c r="H27">
        <f t="shared" si="0"/>
        <v>21280</v>
      </c>
    </row>
    <row r="28" spans="1:8" ht="12.75">
      <c r="A28" s="55">
        <v>43774</v>
      </c>
      <c r="B28" s="55">
        <v>43774</v>
      </c>
      <c r="C28" s="37" t="s">
        <v>346</v>
      </c>
      <c r="D28" s="37" t="s">
        <v>293</v>
      </c>
      <c r="E28" s="37" t="s">
        <v>347</v>
      </c>
      <c r="F28" s="37">
        <v>800</v>
      </c>
      <c r="G28" s="37">
        <v>0</v>
      </c>
      <c r="H28">
        <f t="shared" si="0"/>
        <v>22080</v>
      </c>
    </row>
    <row r="29" spans="1:8" ht="12.75">
      <c r="A29" s="55">
        <v>43774</v>
      </c>
      <c r="B29" s="55">
        <v>43782</v>
      </c>
      <c r="C29" s="37" t="s">
        <v>349</v>
      </c>
      <c r="D29" s="37" t="s">
        <v>350</v>
      </c>
      <c r="E29" s="37" t="s">
        <v>351</v>
      </c>
      <c r="F29" s="37">
        <v>1408</v>
      </c>
      <c r="G29" s="37">
        <v>0</v>
      </c>
      <c r="H29">
        <f t="shared" si="0"/>
        <v>23488</v>
      </c>
    </row>
    <row r="30" spans="1:8" ht="12.75">
      <c r="A30" s="55">
        <v>43774</v>
      </c>
      <c r="B30" s="55">
        <v>43782</v>
      </c>
      <c r="C30" s="37" t="s">
        <v>352</v>
      </c>
      <c r="D30" s="37" t="s">
        <v>350</v>
      </c>
      <c r="E30" s="37" t="s">
        <v>351</v>
      </c>
      <c r="F30" s="37">
        <v>0</v>
      </c>
      <c r="G30" s="37">
        <v>59</v>
      </c>
      <c r="H30">
        <f t="shared" si="0"/>
        <v>23429</v>
      </c>
    </row>
    <row r="31" spans="1:8" ht="12.75">
      <c r="A31" s="55">
        <v>43774</v>
      </c>
      <c r="B31" s="55">
        <v>43783</v>
      </c>
      <c r="C31" s="47" t="s">
        <v>213</v>
      </c>
      <c r="D31" s="37" t="s">
        <v>333</v>
      </c>
      <c r="E31" s="37" t="s">
        <v>353</v>
      </c>
      <c r="F31" s="37">
        <v>300</v>
      </c>
      <c r="G31" s="37">
        <v>0</v>
      </c>
      <c r="H31">
        <f t="shared" si="0"/>
        <v>23729</v>
      </c>
    </row>
    <row r="32" spans="1:8" ht="12.75">
      <c r="A32" s="55">
        <v>43783</v>
      </c>
      <c r="B32" s="55">
        <v>43796</v>
      </c>
      <c r="C32" s="37" t="s">
        <v>220</v>
      </c>
      <c r="D32" s="37" t="s">
        <v>277</v>
      </c>
      <c r="E32" s="37" t="s">
        <v>395</v>
      </c>
      <c r="F32" s="37">
        <v>1730</v>
      </c>
      <c r="G32" s="37">
        <v>0</v>
      </c>
      <c r="H32">
        <f t="shared" si="0"/>
        <v>25459</v>
      </c>
    </row>
    <row r="33" spans="1:8" ht="12.75">
      <c r="A33" s="55">
        <v>43790</v>
      </c>
      <c r="B33" s="55">
        <v>43796</v>
      </c>
      <c r="C33" s="37" t="s">
        <v>222</v>
      </c>
      <c r="D33" s="37" t="s">
        <v>277</v>
      </c>
      <c r="E33" s="37" t="s">
        <v>395</v>
      </c>
      <c r="F33" s="37">
        <v>1480</v>
      </c>
      <c r="G33" s="37">
        <v>0</v>
      </c>
      <c r="H33">
        <f t="shared" si="0"/>
        <v>26939</v>
      </c>
    </row>
    <row r="34" spans="1:8" ht="12.75">
      <c r="A34" s="55">
        <v>43795</v>
      </c>
      <c r="B34" s="55">
        <v>43796</v>
      </c>
      <c r="C34" s="37" t="s">
        <v>224</v>
      </c>
      <c r="D34" s="37" t="s">
        <v>407</v>
      </c>
      <c r="E34" s="37" t="s">
        <v>408</v>
      </c>
      <c r="F34" s="37">
        <v>2598</v>
      </c>
      <c r="G34" s="37">
        <v>0</v>
      </c>
      <c r="H34">
        <f t="shared" si="0"/>
        <v>29537</v>
      </c>
    </row>
    <row r="35" spans="1:8" ht="12.75">
      <c r="A35" s="55">
        <v>43795</v>
      </c>
      <c r="B35" s="55">
        <v>43796</v>
      </c>
      <c r="C35" s="37" t="s">
        <v>225</v>
      </c>
      <c r="D35" s="37" t="s">
        <v>278</v>
      </c>
      <c r="F35" s="37">
        <v>656</v>
      </c>
      <c r="G35" s="37">
        <v>0</v>
      </c>
      <c r="H35">
        <f t="shared" si="0"/>
        <v>30193</v>
      </c>
    </row>
    <row r="36" spans="1:8" ht="12.75">
      <c r="A36" s="55">
        <v>43795</v>
      </c>
      <c r="B36" s="55">
        <v>43796</v>
      </c>
      <c r="C36" s="37" t="s">
        <v>226</v>
      </c>
      <c r="D36" s="37" t="s">
        <v>333</v>
      </c>
      <c r="E36" s="37" t="s">
        <v>131</v>
      </c>
      <c r="F36" s="37">
        <v>270</v>
      </c>
      <c r="G36" s="37">
        <v>0</v>
      </c>
      <c r="H36">
        <f t="shared" si="0"/>
        <v>30463</v>
      </c>
    </row>
    <row r="37" spans="1:8" ht="12.75">
      <c r="A37" s="55">
        <v>43795</v>
      </c>
      <c r="B37" s="55">
        <v>43796</v>
      </c>
      <c r="C37" s="29" t="s">
        <v>229</v>
      </c>
      <c r="D37" s="37" t="s">
        <v>409</v>
      </c>
      <c r="E37" s="37" t="s">
        <v>410</v>
      </c>
      <c r="F37" s="37">
        <v>939</v>
      </c>
      <c r="G37" s="37">
        <v>0</v>
      </c>
      <c r="H37">
        <f t="shared" si="0"/>
        <v>31402</v>
      </c>
    </row>
    <row r="38" spans="1:8" ht="12.75">
      <c r="A38" s="55">
        <v>43797</v>
      </c>
      <c r="B38" s="55">
        <v>43797</v>
      </c>
      <c r="C38" s="29" t="s">
        <v>231</v>
      </c>
      <c r="D38" s="37" t="s">
        <v>277</v>
      </c>
      <c r="E38" s="37" t="s">
        <v>395</v>
      </c>
      <c r="F38" s="37">
        <v>1330</v>
      </c>
      <c r="G38" s="37">
        <v>0</v>
      </c>
      <c r="H38">
        <f t="shared" si="0"/>
        <v>32732</v>
      </c>
    </row>
    <row r="39" spans="1:8" ht="12.75">
      <c r="A39" s="55">
        <v>43804</v>
      </c>
      <c r="B39" s="55">
        <v>43804</v>
      </c>
      <c r="C39" s="29" t="s">
        <v>232</v>
      </c>
      <c r="D39" s="37" t="s">
        <v>277</v>
      </c>
      <c r="E39" s="37" t="s">
        <v>395</v>
      </c>
      <c r="F39" s="37">
        <v>1605</v>
      </c>
      <c r="G39" s="37">
        <v>0</v>
      </c>
      <c r="H39">
        <f t="shared" si="0"/>
        <v>34337</v>
      </c>
    </row>
    <row r="40" spans="1:8" ht="12.75">
      <c r="A40" s="55">
        <v>43811</v>
      </c>
      <c r="B40" s="55">
        <v>43818</v>
      </c>
      <c r="C40" s="29" t="s">
        <v>234</v>
      </c>
      <c r="D40" s="37" t="s">
        <v>277</v>
      </c>
      <c r="E40" s="37" t="s">
        <v>395</v>
      </c>
      <c r="F40" s="37">
        <v>1355</v>
      </c>
      <c r="G40" s="37">
        <v>0</v>
      </c>
      <c r="H40">
        <f t="shared" si="0"/>
        <v>35692</v>
      </c>
    </row>
    <row r="41" spans="1:8" ht="12.75">
      <c r="A41" s="55">
        <v>43818</v>
      </c>
      <c r="B41" s="55">
        <v>43818</v>
      </c>
      <c r="C41" s="29" t="s">
        <v>235</v>
      </c>
      <c r="D41" s="37" t="s">
        <v>277</v>
      </c>
      <c r="E41" s="37" t="s">
        <v>395</v>
      </c>
      <c r="F41" s="37">
        <v>1305</v>
      </c>
      <c r="G41" s="37">
        <v>0</v>
      </c>
      <c r="H41">
        <f t="shared" si="0"/>
        <v>36997</v>
      </c>
    </row>
    <row r="42" spans="1:8" ht="12.75">
      <c r="A42" s="55">
        <v>43825</v>
      </c>
      <c r="B42" s="55">
        <v>43825</v>
      </c>
      <c r="C42" s="37" t="s">
        <v>236</v>
      </c>
      <c r="D42" s="37" t="s">
        <v>277</v>
      </c>
      <c r="E42" s="37" t="s">
        <v>395</v>
      </c>
      <c r="F42" s="37">
        <v>1215</v>
      </c>
      <c r="G42" s="37">
        <v>0</v>
      </c>
      <c r="H42">
        <f t="shared" si="0"/>
        <v>38212</v>
      </c>
    </row>
    <row r="43" spans="1:8" ht="12.75">
      <c r="A43" s="55">
        <v>43823</v>
      </c>
      <c r="B43" s="55">
        <v>43828</v>
      </c>
      <c r="C43" s="29" t="s">
        <v>237</v>
      </c>
      <c r="D43" s="37" t="s">
        <v>399</v>
      </c>
      <c r="E43" s="37" t="s">
        <v>398</v>
      </c>
      <c r="F43" s="37">
        <v>954</v>
      </c>
      <c r="G43" s="37">
        <v>0</v>
      </c>
      <c r="H43">
        <f t="shared" si="0"/>
        <v>39166</v>
      </c>
    </row>
    <row r="44" spans="1:8" ht="12.75">
      <c r="A44" s="55">
        <v>43823</v>
      </c>
      <c r="B44" s="55">
        <v>43828</v>
      </c>
      <c r="C44" s="29" t="s">
        <v>238</v>
      </c>
      <c r="D44" s="37" t="s">
        <v>333</v>
      </c>
      <c r="E44" s="37" t="s">
        <v>398</v>
      </c>
      <c r="F44" s="37">
        <v>269</v>
      </c>
      <c r="G44" s="37">
        <v>0</v>
      </c>
      <c r="H44">
        <f t="shared" si="0"/>
        <v>39435</v>
      </c>
    </row>
    <row r="45" spans="1:8" ht="12.75">
      <c r="A45" s="55">
        <v>43815</v>
      </c>
      <c r="B45" s="55">
        <v>43828</v>
      </c>
      <c r="C45" s="29" t="s">
        <v>239</v>
      </c>
      <c r="D45" s="37" t="s">
        <v>362</v>
      </c>
      <c r="E45" s="37" t="s">
        <v>363</v>
      </c>
      <c r="F45" s="37">
        <v>624</v>
      </c>
      <c r="G45" s="37">
        <v>0</v>
      </c>
      <c r="H45">
        <f t="shared" si="0"/>
        <v>40059</v>
      </c>
    </row>
    <row r="46" spans="1:8" ht="12.75">
      <c r="A46" s="55">
        <v>43818</v>
      </c>
      <c r="B46" s="55">
        <v>43828</v>
      </c>
      <c r="C46" s="29" t="s">
        <v>242</v>
      </c>
      <c r="D46" s="37" t="s">
        <v>362</v>
      </c>
      <c r="E46" s="37" t="s">
        <v>364</v>
      </c>
      <c r="F46" s="37">
        <v>1260</v>
      </c>
      <c r="G46" s="37">
        <v>0</v>
      </c>
      <c r="H46">
        <f t="shared" si="0"/>
        <v>41319</v>
      </c>
    </row>
    <row r="47" spans="1:8" ht="12.75">
      <c r="A47" s="55">
        <v>43823</v>
      </c>
      <c r="B47" s="55">
        <v>43828</v>
      </c>
      <c r="C47" s="56" t="s">
        <v>245</v>
      </c>
      <c r="D47" s="37" t="s">
        <v>399</v>
      </c>
      <c r="E47" s="37" t="s">
        <v>400</v>
      </c>
      <c r="F47" s="37">
        <v>3474</v>
      </c>
      <c r="G47" s="37">
        <v>0</v>
      </c>
      <c r="H47">
        <f t="shared" si="0"/>
        <v>44793</v>
      </c>
    </row>
    <row r="48" spans="1:8" ht="12.75">
      <c r="A48" s="55">
        <v>43815</v>
      </c>
      <c r="B48" s="55">
        <v>43828</v>
      </c>
      <c r="C48" s="56" t="s">
        <v>247</v>
      </c>
      <c r="D48" s="37" t="s">
        <v>300</v>
      </c>
      <c r="E48" s="37" t="s">
        <v>361</v>
      </c>
      <c r="F48" s="37">
        <v>937</v>
      </c>
      <c r="G48" s="37">
        <v>0</v>
      </c>
      <c r="H48">
        <f t="shared" si="0"/>
        <v>45730</v>
      </c>
    </row>
    <row r="49" spans="1:8" ht="12.75">
      <c r="A49" s="55">
        <v>43822</v>
      </c>
      <c r="B49" s="55">
        <v>43828</v>
      </c>
      <c r="C49" s="56" t="s">
        <v>248</v>
      </c>
      <c r="D49" s="37" t="s">
        <v>300</v>
      </c>
      <c r="E49" s="37" t="s">
        <v>361</v>
      </c>
      <c r="F49" s="37">
        <v>1144</v>
      </c>
      <c r="G49" s="37">
        <v>0</v>
      </c>
      <c r="H49">
        <f t="shared" si="0"/>
        <v>46874</v>
      </c>
    </row>
    <row r="50" spans="1:8" ht="12.75">
      <c r="A50" s="55">
        <v>43832</v>
      </c>
      <c r="B50" s="55">
        <v>43832</v>
      </c>
      <c r="C50" s="37" t="s">
        <v>252</v>
      </c>
      <c r="D50" s="37" t="s">
        <v>277</v>
      </c>
      <c r="E50" s="37" t="s">
        <v>395</v>
      </c>
      <c r="F50" s="37">
        <v>1005</v>
      </c>
      <c r="G50" s="37">
        <v>0</v>
      </c>
      <c r="H50">
        <f t="shared" si="0"/>
        <v>47879</v>
      </c>
    </row>
    <row r="51" spans="1:8" ht="12.75">
      <c r="A51" s="55">
        <v>43837</v>
      </c>
      <c r="B51" s="55">
        <v>43837</v>
      </c>
      <c r="C51" s="29" t="s">
        <v>254</v>
      </c>
      <c r="D51" s="37" t="s">
        <v>278</v>
      </c>
      <c r="E51" s="37" t="s">
        <v>351</v>
      </c>
      <c r="F51" s="37">
        <v>1302</v>
      </c>
      <c r="G51" s="37">
        <v>0</v>
      </c>
      <c r="H51">
        <f t="shared" si="0"/>
        <v>49181</v>
      </c>
    </row>
    <row r="52" spans="1:8" ht="12.75">
      <c r="A52" s="55">
        <v>43895</v>
      </c>
      <c r="B52" s="55">
        <v>43895</v>
      </c>
      <c r="C52" s="37" t="s">
        <v>257</v>
      </c>
      <c r="D52" s="37" t="s">
        <v>289</v>
      </c>
      <c r="E52" s="37" t="s">
        <v>395</v>
      </c>
      <c r="F52" s="37">
        <v>1595</v>
      </c>
      <c r="G52" s="37">
        <v>0</v>
      </c>
      <c r="H52">
        <f t="shared" si="0"/>
        <v>50776</v>
      </c>
    </row>
    <row r="53" spans="1:8" ht="12.75">
      <c r="A53" s="55">
        <v>43902</v>
      </c>
      <c r="B53" s="57">
        <v>43904</v>
      </c>
      <c r="C53" s="29" t="s">
        <v>258</v>
      </c>
      <c r="D53" s="37" t="s">
        <v>277</v>
      </c>
      <c r="E53" s="37" t="s">
        <v>395</v>
      </c>
      <c r="F53" s="37">
        <v>1230</v>
      </c>
      <c r="G53" s="37">
        <v>0</v>
      </c>
      <c r="H53">
        <f t="shared" si="0"/>
        <v>52006</v>
      </c>
    </row>
    <row r="54" spans="1:8" ht="12.75">
      <c r="A54" s="55">
        <v>43909</v>
      </c>
      <c r="B54" s="55">
        <v>43910</v>
      </c>
      <c r="C54" s="37" t="s">
        <v>259</v>
      </c>
      <c r="D54" s="37" t="s">
        <v>289</v>
      </c>
      <c r="E54" s="37" t="s">
        <v>395</v>
      </c>
      <c r="F54" s="37">
        <v>1110</v>
      </c>
      <c r="G54" s="37">
        <v>0</v>
      </c>
      <c r="H54">
        <f t="shared" si="0"/>
        <v>53116</v>
      </c>
    </row>
    <row r="55" spans="1:8" ht="12.75">
      <c r="A55" s="55">
        <v>43916</v>
      </c>
      <c r="B55" s="55">
        <v>43916</v>
      </c>
      <c r="C55" s="37" t="s">
        <v>260</v>
      </c>
      <c r="D55" s="37" t="s">
        <v>289</v>
      </c>
      <c r="E55" s="37" t="s">
        <v>395</v>
      </c>
      <c r="F55" s="37">
        <v>1090</v>
      </c>
      <c r="G55" s="37">
        <v>0</v>
      </c>
      <c r="H55">
        <f t="shared" si="0"/>
        <v>54206</v>
      </c>
    </row>
    <row r="56" spans="1:8" ht="12.75">
      <c r="H56">
        <f t="shared" si="0"/>
        <v>54206</v>
      </c>
    </row>
    <row r="57" spans="1:8" ht="12.75">
      <c r="H57">
        <f t="shared" si="0"/>
        <v>54206</v>
      </c>
    </row>
    <row r="58" spans="1:8" ht="12.75">
      <c r="H58">
        <f t="shared" si="0"/>
        <v>54206</v>
      </c>
    </row>
    <row r="59" spans="1:8" ht="12.75">
      <c r="H59">
        <f t="shared" si="0"/>
        <v>54206</v>
      </c>
    </row>
    <row r="60" spans="1:8" ht="12.75">
      <c r="H60">
        <f t="shared" si="0"/>
        <v>54206</v>
      </c>
    </row>
    <row r="61" spans="1:8" ht="12.75">
      <c r="H61">
        <f t="shared" si="0"/>
        <v>54206</v>
      </c>
    </row>
    <row r="62" spans="1:8" ht="12.75">
      <c r="H62">
        <f t="shared" si="0"/>
        <v>54206</v>
      </c>
    </row>
    <row r="63" spans="1:8" ht="12.75">
      <c r="H63">
        <f t="shared" si="0"/>
        <v>54206</v>
      </c>
    </row>
    <row r="64" spans="1:8" ht="12.75">
      <c r="H64">
        <f t="shared" si="0"/>
        <v>54206</v>
      </c>
    </row>
    <row r="65" spans="8:8" ht="12.75">
      <c r="H65">
        <f t="shared" si="0"/>
        <v>54206</v>
      </c>
    </row>
    <row r="66" spans="8:8" ht="12.75">
      <c r="H66">
        <f t="shared" si="0"/>
        <v>54206</v>
      </c>
    </row>
    <row r="67" spans="8:8" ht="12.75">
      <c r="H67">
        <f t="shared" si="0"/>
        <v>54206</v>
      </c>
    </row>
    <row r="68" spans="8:8" ht="12.75">
      <c r="H68">
        <f t="shared" si="0"/>
        <v>54206</v>
      </c>
    </row>
    <row r="69" spans="8:8" ht="12.75">
      <c r="H69">
        <f t="shared" si="0"/>
        <v>54206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/>
  </sheetViews>
  <sheetFormatPr defaultColWidth="14.42578125" defaultRowHeight="15.75" customHeight="1"/>
  <cols>
    <col min="2" max="2" width="16.5703125" customWidth="1"/>
    <col min="3" max="3" width="30.8554687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55">
        <v>43710</v>
      </c>
      <c r="B3" s="55">
        <v>43710</v>
      </c>
      <c r="C3" s="37" t="s">
        <v>371</v>
      </c>
      <c r="D3" s="37" t="s">
        <v>270</v>
      </c>
      <c r="E3" s="37" t="s">
        <v>372</v>
      </c>
      <c r="F3" s="37">
        <v>875</v>
      </c>
      <c r="G3" s="37">
        <v>0</v>
      </c>
      <c r="H3">
        <f t="shared" ref="H3:H48" si="0">H2+F3-G3</f>
        <v>875</v>
      </c>
    </row>
    <row r="4" spans="1:8" ht="15.75" customHeight="1">
      <c r="A4" s="55">
        <v>43711</v>
      </c>
      <c r="B4" s="55">
        <v>43712</v>
      </c>
      <c r="C4" s="37" t="s">
        <v>375</v>
      </c>
      <c r="D4" s="37" t="s">
        <v>270</v>
      </c>
      <c r="E4" s="37" t="s">
        <v>341</v>
      </c>
      <c r="F4" s="37">
        <v>80</v>
      </c>
      <c r="G4" s="37">
        <v>0</v>
      </c>
      <c r="H4">
        <f t="shared" si="0"/>
        <v>955</v>
      </c>
    </row>
    <row r="5" spans="1:8" ht="15.75" customHeight="1">
      <c r="A5" s="37" t="s">
        <v>131</v>
      </c>
      <c r="B5" s="55">
        <v>43712</v>
      </c>
      <c r="C5" s="37" t="s">
        <v>377</v>
      </c>
      <c r="D5" s="37" t="s">
        <v>270</v>
      </c>
      <c r="E5" s="37" t="s">
        <v>341</v>
      </c>
      <c r="F5" s="37">
        <v>70</v>
      </c>
      <c r="G5" s="37">
        <v>0</v>
      </c>
      <c r="H5">
        <f t="shared" si="0"/>
        <v>1025</v>
      </c>
    </row>
    <row r="6" spans="1:8" ht="15.75" customHeight="1">
      <c r="A6" s="55">
        <v>43679</v>
      </c>
      <c r="B6" s="55">
        <v>43717</v>
      </c>
      <c r="C6" s="37" t="s">
        <v>133</v>
      </c>
      <c r="D6" s="37" t="s">
        <v>275</v>
      </c>
      <c r="E6" s="37" t="s">
        <v>319</v>
      </c>
      <c r="F6" s="37">
        <v>8850</v>
      </c>
      <c r="G6" s="37">
        <v>0</v>
      </c>
      <c r="H6">
        <f t="shared" si="0"/>
        <v>9875</v>
      </c>
    </row>
    <row r="7" spans="1:8" ht="15.75" customHeight="1">
      <c r="A7" s="55">
        <v>43362</v>
      </c>
      <c r="B7" s="55">
        <v>43717</v>
      </c>
      <c r="C7" s="40" t="s">
        <v>283</v>
      </c>
      <c r="D7" s="37" t="s">
        <v>272</v>
      </c>
      <c r="E7" s="37" t="s">
        <v>341</v>
      </c>
      <c r="F7" s="37">
        <v>38</v>
      </c>
      <c r="G7" s="37">
        <v>0</v>
      </c>
      <c r="H7">
        <f t="shared" si="0"/>
        <v>9913</v>
      </c>
    </row>
    <row r="8" spans="1:8" ht="15.75" customHeight="1">
      <c r="A8" s="55">
        <v>43717</v>
      </c>
      <c r="B8" s="55">
        <v>43717</v>
      </c>
      <c r="C8" s="40" t="s">
        <v>149</v>
      </c>
      <c r="D8" s="37" t="s">
        <v>272</v>
      </c>
      <c r="E8" s="37" t="s">
        <v>389</v>
      </c>
      <c r="F8" s="37">
        <v>265</v>
      </c>
      <c r="G8" s="37">
        <v>0</v>
      </c>
      <c r="H8">
        <f t="shared" si="0"/>
        <v>10178</v>
      </c>
    </row>
    <row r="9" spans="1:8" ht="15.75" customHeight="1">
      <c r="A9" s="37" t="s">
        <v>131</v>
      </c>
      <c r="B9" s="55">
        <v>43732</v>
      </c>
      <c r="C9" s="37" t="s">
        <v>331</v>
      </c>
      <c r="D9" s="37" t="s">
        <v>269</v>
      </c>
      <c r="E9" s="37" t="s">
        <v>332</v>
      </c>
      <c r="F9" s="37">
        <v>500</v>
      </c>
      <c r="G9" s="37">
        <v>0</v>
      </c>
      <c r="H9">
        <f t="shared" si="0"/>
        <v>10678</v>
      </c>
    </row>
    <row r="10" spans="1:8" ht="15.75" customHeight="1">
      <c r="A10" s="55">
        <v>43739</v>
      </c>
      <c r="B10" s="55">
        <v>43738</v>
      </c>
      <c r="C10" s="37" t="s">
        <v>188</v>
      </c>
      <c r="D10" s="37" t="s">
        <v>270</v>
      </c>
      <c r="E10" s="37" t="s">
        <v>406</v>
      </c>
      <c r="F10" s="37">
        <v>1000</v>
      </c>
      <c r="G10" s="37">
        <v>0</v>
      </c>
      <c r="H10">
        <f t="shared" si="0"/>
        <v>11678</v>
      </c>
    </row>
    <row r="11" spans="1:8" ht="15.75" customHeight="1">
      <c r="A11" s="55">
        <v>43753</v>
      </c>
      <c r="B11" s="55">
        <v>43753</v>
      </c>
      <c r="C11" s="37" t="s">
        <v>190</v>
      </c>
      <c r="D11" s="37" t="s">
        <v>302</v>
      </c>
      <c r="E11" s="37" t="s">
        <v>337</v>
      </c>
      <c r="F11" s="37">
        <v>1000</v>
      </c>
      <c r="G11" s="37">
        <v>0</v>
      </c>
      <c r="H11">
        <f t="shared" si="0"/>
        <v>12678</v>
      </c>
    </row>
    <row r="12" spans="1:8" ht="15.75" customHeight="1">
      <c r="A12" s="55">
        <v>43767</v>
      </c>
      <c r="B12" s="55">
        <v>43767</v>
      </c>
      <c r="C12" s="37" t="s">
        <v>205</v>
      </c>
      <c r="D12" s="37" t="s">
        <v>334</v>
      </c>
      <c r="E12" s="37" t="s">
        <v>397</v>
      </c>
      <c r="F12" s="37">
        <v>1000</v>
      </c>
      <c r="G12" s="37">
        <v>0</v>
      </c>
      <c r="H12">
        <f t="shared" si="0"/>
        <v>13678</v>
      </c>
    </row>
    <row r="13" spans="1:8" ht="15.75" customHeight="1">
      <c r="A13" s="55">
        <v>43733</v>
      </c>
      <c r="B13" s="55">
        <v>43767</v>
      </c>
      <c r="C13" s="29" t="s">
        <v>208</v>
      </c>
      <c r="D13" s="37" t="s">
        <v>278</v>
      </c>
      <c r="E13" s="37" t="s">
        <v>341</v>
      </c>
      <c r="F13" s="37">
        <v>35</v>
      </c>
      <c r="G13" s="37">
        <v>0</v>
      </c>
      <c r="H13">
        <f t="shared" si="0"/>
        <v>13713</v>
      </c>
    </row>
    <row r="14" spans="1:8" ht="15.75" customHeight="1">
      <c r="A14" s="55">
        <v>43788</v>
      </c>
      <c r="B14" s="55">
        <v>43788</v>
      </c>
      <c r="C14" s="37" t="s">
        <v>288</v>
      </c>
      <c r="D14" s="37" t="s">
        <v>267</v>
      </c>
      <c r="E14" s="37" t="s">
        <v>131</v>
      </c>
      <c r="F14" s="37">
        <v>1000</v>
      </c>
      <c r="G14" s="37">
        <v>0</v>
      </c>
      <c r="H14">
        <f t="shared" si="0"/>
        <v>14713</v>
      </c>
    </row>
    <row r="15" spans="1:8" ht="15.75" customHeight="1">
      <c r="A15" s="55">
        <v>43792</v>
      </c>
      <c r="B15" s="55">
        <v>43796</v>
      </c>
      <c r="C15" s="29" t="s">
        <v>227</v>
      </c>
      <c r="D15" s="37" t="s">
        <v>278</v>
      </c>
      <c r="E15" s="37" t="s">
        <v>359</v>
      </c>
      <c r="F15" s="37">
        <v>195</v>
      </c>
      <c r="G15" s="37">
        <v>0</v>
      </c>
      <c r="H15">
        <f t="shared" si="0"/>
        <v>14908</v>
      </c>
    </row>
    <row r="16" spans="1:8" ht="15.75" customHeight="1">
      <c r="A16" s="55">
        <v>43795</v>
      </c>
      <c r="B16" s="55">
        <v>43796</v>
      </c>
      <c r="C16" s="29" t="s">
        <v>228</v>
      </c>
      <c r="D16" s="37" t="s">
        <v>333</v>
      </c>
      <c r="E16" s="37" t="s">
        <v>374</v>
      </c>
      <c r="F16" s="37">
        <v>90</v>
      </c>
      <c r="G16" s="37">
        <v>0</v>
      </c>
      <c r="H16">
        <f t="shared" si="0"/>
        <v>14998</v>
      </c>
    </row>
    <row r="17" spans="1:8" ht="15.75" customHeight="1">
      <c r="A17" s="55">
        <v>43768</v>
      </c>
      <c r="B17" s="55">
        <v>43796</v>
      </c>
      <c r="C17" s="29" t="s">
        <v>230</v>
      </c>
      <c r="D17" s="37" t="s">
        <v>278</v>
      </c>
      <c r="E17" s="37" t="s">
        <v>341</v>
      </c>
      <c r="F17" s="37">
        <v>30</v>
      </c>
      <c r="G17" s="37">
        <v>0</v>
      </c>
      <c r="H17">
        <f t="shared" si="0"/>
        <v>15028</v>
      </c>
    </row>
    <row r="18" spans="1:8" ht="15.75" customHeight="1">
      <c r="A18" s="37" t="s">
        <v>131</v>
      </c>
      <c r="B18" s="55">
        <v>43804</v>
      </c>
      <c r="C18" s="40" t="s">
        <v>233</v>
      </c>
      <c r="D18" s="37" t="s">
        <v>295</v>
      </c>
      <c r="E18" s="37" t="s">
        <v>411</v>
      </c>
      <c r="F18" s="37">
        <v>1600</v>
      </c>
      <c r="G18" s="37">
        <v>0</v>
      </c>
      <c r="H18">
        <f t="shared" si="0"/>
        <v>16628</v>
      </c>
    </row>
    <row r="19" spans="1:8" ht="15.75" customHeight="1">
      <c r="A19" s="55">
        <v>43809</v>
      </c>
      <c r="B19" s="55">
        <v>43809</v>
      </c>
      <c r="C19" s="37" t="s">
        <v>412</v>
      </c>
      <c r="D19" s="37" t="s">
        <v>295</v>
      </c>
      <c r="E19" s="37" t="s">
        <v>413</v>
      </c>
      <c r="F19" s="37">
        <v>2000</v>
      </c>
      <c r="G19" s="37">
        <v>0</v>
      </c>
      <c r="H19">
        <f t="shared" si="0"/>
        <v>18628</v>
      </c>
    </row>
    <row r="20" spans="1:8" ht="15.75" customHeight="1">
      <c r="A20" s="55">
        <v>43809</v>
      </c>
      <c r="B20" s="55">
        <v>43809</v>
      </c>
      <c r="C20" s="37" t="s">
        <v>414</v>
      </c>
      <c r="D20" s="37" t="s">
        <v>295</v>
      </c>
      <c r="E20" s="37" t="s">
        <v>298</v>
      </c>
      <c r="F20" s="37">
        <v>30</v>
      </c>
      <c r="G20" s="37">
        <v>0</v>
      </c>
      <c r="H20">
        <f t="shared" si="0"/>
        <v>18658</v>
      </c>
    </row>
    <row r="21" spans="1:8" ht="15.75" customHeight="1">
      <c r="A21" s="55">
        <v>43803</v>
      </c>
      <c r="B21" s="55">
        <v>43826</v>
      </c>
      <c r="C21" s="29" t="s">
        <v>240</v>
      </c>
      <c r="D21" s="37" t="s">
        <v>270</v>
      </c>
      <c r="E21" s="37" t="s">
        <v>391</v>
      </c>
      <c r="F21" s="37">
        <v>336</v>
      </c>
      <c r="G21" s="37">
        <v>0</v>
      </c>
      <c r="H21">
        <f t="shared" si="0"/>
        <v>18994</v>
      </c>
    </row>
    <row r="22" spans="1:8" ht="15.75" customHeight="1">
      <c r="A22" s="55">
        <v>43822</v>
      </c>
      <c r="B22" s="55">
        <v>43828</v>
      </c>
      <c r="C22" s="29" t="s">
        <v>241</v>
      </c>
      <c r="D22" s="37" t="s">
        <v>362</v>
      </c>
      <c r="E22" s="37" t="s">
        <v>341</v>
      </c>
      <c r="F22" s="37">
        <v>90</v>
      </c>
      <c r="G22" s="37">
        <v>0</v>
      </c>
      <c r="H22">
        <f t="shared" si="0"/>
        <v>19084</v>
      </c>
    </row>
    <row r="23" spans="1:8" ht="15.75" customHeight="1">
      <c r="A23" s="37" t="s">
        <v>131</v>
      </c>
      <c r="B23" s="55">
        <v>43828</v>
      </c>
      <c r="C23" s="56" t="s">
        <v>243</v>
      </c>
      <c r="D23" s="37" t="s">
        <v>362</v>
      </c>
      <c r="E23" s="37" t="s">
        <v>359</v>
      </c>
      <c r="F23" s="37">
        <v>15</v>
      </c>
      <c r="G23" s="37">
        <v>0</v>
      </c>
      <c r="H23">
        <f t="shared" si="0"/>
        <v>19099</v>
      </c>
    </row>
    <row r="24" spans="1:8" ht="12.75">
      <c r="A24" s="55">
        <v>43818</v>
      </c>
      <c r="B24" s="55">
        <v>43828</v>
      </c>
      <c r="C24" s="56" t="s">
        <v>244</v>
      </c>
      <c r="D24" s="37" t="s">
        <v>362</v>
      </c>
      <c r="E24" s="37" t="s">
        <v>364</v>
      </c>
      <c r="F24" s="37">
        <v>60</v>
      </c>
      <c r="G24" s="37">
        <v>0</v>
      </c>
      <c r="H24">
        <f t="shared" si="0"/>
        <v>19159</v>
      </c>
    </row>
    <row r="25" spans="1:8" ht="12.75">
      <c r="A25" s="55">
        <v>43810</v>
      </c>
      <c r="B25" s="55">
        <v>43828</v>
      </c>
      <c r="C25" s="56" t="s">
        <v>246</v>
      </c>
      <c r="D25" s="37" t="s">
        <v>300</v>
      </c>
      <c r="E25" s="37" t="s">
        <v>359</v>
      </c>
      <c r="F25" s="37">
        <v>243</v>
      </c>
      <c r="G25" s="37">
        <v>0</v>
      </c>
      <c r="H25">
        <f t="shared" si="0"/>
        <v>19402</v>
      </c>
    </row>
    <row r="26" spans="1:8" ht="12.75">
      <c r="A26" s="37" t="s">
        <v>131</v>
      </c>
      <c r="B26" s="55">
        <v>43828</v>
      </c>
      <c r="C26" s="56" t="s">
        <v>249</v>
      </c>
      <c r="D26" s="37" t="s">
        <v>300</v>
      </c>
      <c r="E26" s="37" t="s">
        <v>360</v>
      </c>
      <c r="F26" s="37">
        <v>526</v>
      </c>
      <c r="G26" s="37">
        <v>0</v>
      </c>
      <c r="H26">
        <f t="shared" si="0"/>
        <v>19928</v>
      </c>
    </row>
    <row r="27" spans="1:8" ht="12.75">
      <c r="A27" s="55">
        <v>43821</v>
      </c>
      <c r="B27" s="55">
        <v>43829</v>
      </c>
      <c r="C27" s="37" t="s">
        <v>83</v>
      </c>
      <c r="D27" s="37" t="s">
        <v>275</v>
      </c>
      <c r="E27" s="37" t="s">
        <v>316</v>
      </c>
      <c r="F27" s="37">
        <v>16000</v>
      </c>
      <c r="G27" s="37">
        <v>0</v>
      </c>
      <c r="H27">
        <f t="shared" si="0"/>
        <v>35928</v>
      </c>
    </row>
    <row r="28" spans="1:8" ht="12.75">
      <c r="A28" s="55">
        <v>43893</v>
      </c>
      <c r="B28" s="55">
        <v>43893</v>
      </c>
      <c r="C28" s="37" t="s">
        <v>255</v>
      </c>
      <c r="D28" s="37" t="s">
        <v>302</v>
      </c>
      <c r="E28" s="37" t="s">
        <v>401</v>
      </c>
      <c r="F28" s="37">
        <v>1000</v>
      </c>
      <c r="G28" s="37">
        <v>0</v>
      </c>
      <c r="H28">
        <f t="shared" si="0"/>
        <v>36928</v>
      </c>
    </row>
    <row r="29" spans="1:8" ht="12.75">
      <c r="A29" s="55">
        <v>43893</v>
      </c>
      <c r="B29" s="55">
        <v>43893</v>
      </c>
      <c r="C29" s="37" t="s">
        <v>256</v>
      </c>
      <c r="D29" s="37" t="s">
        <v>302</v>
      </c>
      <c r="E29" s="37" t="s">
        <v>359</v>
      </c>
      <c r="F29" s="37">
        <v>67</v>
      </c>
      <c r="G29" s="37">
        <v>0</v>
      </c>
      <c r="H29">
        <f t="shared" si="0"/>
        <v>36995</v>
      </c>
    </row>
    <row r="30" spans="1:8" ht="14.25">
      <c r="A30" s="55">
        <v>43914</v>
      </c>
      <c r="B30" s="55">
        <v>43916</v>
      </c>
      <c r="C30" s="37" t="s">
        <v>262</v>
      </c>
      <c r="D30" s="37" t="s">
        <v>278</v>
      </c>
      <c r="E30" s="40" t="s">
        <v>415</v>
      </c>
      <c r="F30" s="37">
        <v>2000</v>
      </c>
      <c r="G30" s="37">
        <v>0</v>
      </c>
      <c r="H30">
        <f t="shared" si="0"/>
        <v>38995</v>
      </c>
    </row>
    <row r="31" spans="1:8" ht="12.75">
      <c r="A31" s="55">
        <v>43949</v>
      </c>
      <c r="B31" s="55">
        <v>43949</v>
      </c>
      <c r="C31" s="37" t="s">
        <v>261</v>
      </c>
      <c r="D31" s="37" t="s">
        <v>300</v>
      </c>
      <c r="E31" s="37" t="s">
        <v>416</v>
      </c>
      <c r="F31" s="37">
        <v>1000</v>
      </c>
      <c r="G31" s="37">
        <v>0</v>
      </c>
      <c r="H31">
        <f t="shared" si="0"/>
        <v>39995</v>
      </c>
    </row>
    <row r="32" spans="1:8" ht="12.75">
      <c r="A32" s="58">
        <v>43891</v>
      </c>
      <c r="B32" s="55">
        <v>43951</v>
      </c>
      <c r="C32" s="29" t="s">
        <v>240</v>
      </c>
      <c r="D32" s="37" t="s">
        <v>275</v>
      </c>
      <c r="E32" s="37" t="s">
        <v>391</v>
      </c>
      <c r="F32" s="37">
        <v>574</v>
      </c>
      <c r="G32" s="37">
        <v>0</v>
      </c>
      <c r="H32">
        <f t="shared" si="0"/>
        <v>40569</v>
      </c>
    </row>
    <row r="33" spans="8:8" ht="12.75">
      <c r="H33">
        <f t="shared" si="0"/>
        <v>40569</v>
      </c>
    </row>
    <row r="34" spans="8:8" ht="12.75">
      <c r="H34">
        <f t="shared" si="0"/>
        <v>40569</v>
      </c>
    </row>
    <row r="35" spans="8:8" ht="12.75">
      <c r="H35">
        <f t="shared" si="0"/>
        <v>40569</v>
      </c>
    </row>
    <row r="36" spans="8:8" ht="12.75">
      <c r="H36">
        <f t="shared" si="0"/>
        <v>40569</v>
      </c>
    </row>
    <row r="37" spans="8:8" ht="12.75">
      <c r="H37">
        <f t="shared" si="0"/>
        <v>40569</v>
      </c>
    </row>
    <row r="38" spans="8:8" ht="12.75">
      <c r="H38">
        <f t="shared" si="0"/>
        <v>40569</v>
      </c>
    </row>
    <row r="39" spans="8:8" ht="12.75">
      <c r="H39">
        <f t="shared" si="0"/>
        <v>40569</v>
      </c>
    </row>
    <row r="40" spans="8:8" ht="12.75">
      <c r="H40">
        <f t="shared" si="0"/>
        <v>40569</v>
      </c>
    </row>
    <row r="41" spans="8:8" ht="12.75">
      <c r="H41">
        <f t="shared" si="0"/>
        <v>40569</v>
      </c>
    </row>
    <row r="42" spans="8:8" ht="12.75">
      <c r="H42">
        <f t="shared" si="0"/>
        <v>40569</v>
      </c>
    </row>
    <row r="43" spans="8:8" ht="12.75">
      <c r="H43">
        <f t="shared" si="0"/>
        <v>40569</v>
      </c>
    </row>
    <row r="44" spans="8:8" ht="12.75">
      <c r="H44">
        <f t="shared" si="0"/>
        <v>40569</v>
      </c>
    </row>
    <row r="45" spans="8:8" ht="12.75">
      <c r="H45">
        <f t="shared" si="0"/>
        <v>40569</v>
      </c>
    </row>
    <row r="46" spans="8:8" ht="12.75">
      <c r="H46">
        <f t="shared" si="0"/>
        <v>40569</v>
      </c>
    </row>
    <row r="47" spans="8:8" ht="12.75">
      <c r="H47">
        <f t="shared" si="0"/>
        <v>40569</v>
      </c>
    </row>
    <row r="48" spans="8:8" ht="12.75">
      <c r="H48">
        <f t="shared" si="0"/>
        <v>40569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/>
  </sheetViews>
  <sheetFormatPr defaultColWidth="14.42578125" defaultRowHeight="15.75" customHeight="1"/>
  <cols>
    <col min="3" max="3" width="19.5703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43719</v>
      </c>
      <c r="C3" s="37" t="s">
        <v>130</v>
      </c>
      <c r="D3" s="37" t="s">
        <v>267</v>
      </c>
      <c r="E3" s="37" t="s">
        <v>131</v>
      </c>
      <c r="F3" s="16">
        <v>5293</v>
      </c>
      <c r="G3" s="37">
        <v>0</v>
      </c>
      <c r="H3" s="21">
        <f t="shared" ref="H3:H18" si="0">H2+F3-G3</f>
        <v>5293</v>
      </c>
    </row>
    <row r="4" spans="1:8" ht="15.75" customHeight="1">
      <c r="A4" s="37" t="s">
        <v>131</v>
      </c>
      <c r="B4" s="55">
        <v>43719</v>
      </c>
      <c r="C4" s="37" t="s">
        <v>135</v>
      </c>
      <c r="D4" s="37" t="s">
        <v>267</v>
      </c>
      <c r="E4" s="37" t="s">
        <v>131</v>
      </c>
      <c r="F4" s="16">
        <v>20000</v>
      </c>
      <c r="G4" s="37">
        <v>0</v>
      </c>
      <c r="H4" s="21">
        <f t="shared" si="0"/>
        <v>25293</v>
      </c>
    </row>
    <row r="5" spans="1:8" ht="15.75" customHeight="1">
      <c r="A5" s="37" t="s">
        <v>131</v>
      </c>
      <c r="B5" s="55">
        <v>43719</v>
      </c>
      <c r="C5" s="37" t="s">
        <v>137</v>
      </c>
      <c r="D5" s="37" t="s">
        <v>267</v>
      </c>
      <c r="E5" s="37" t="s">
        <v>131</v>
      </c>
      <c r="F5" s="16">
        <v>23400</v>
      </c>
      <c r="G5" s="37">
        <v>0</v>
      </c>
      <c r="H5" s="21">
        <f t="shared" si="0"/>
        <v>48693</v>
      </c>
    </row>
    <row r="6" spans="1:8" ht="15.75" customHeight="1">
      <c r="A6" s="37" t="s">
        <v>131</v>
      </c>
      <c r="B6" s="55">
        <v>43719</v>
      </c>
      <c r="C6" s="37" t="s">
        <v>138</v>
      </c>
      <c r="D6" s="37" t="s">
        <v>267</v>
      </c>
      <c r="E6" s="37" t="s">
        <v>320</v>
      </c>
      <c r="F6" s="16">
        <v>10000</v>
      </c>
      <c r="G6" s="37">
        <v>0</v>
      </c>
      <c r="H6" s="21">
        <f t="shared" si="0"/>
        <v>58693</v>
      </c>
    </row>
    <row r="7" spans="1:8" ht="15.75" customHeight="1">
      <c r="A7" s="37" t="s">
        <v>131</v>
      </c>
      <c r="B7" s="55">
        <v>43719</v>
      </c>
      <c r="C7" s="37" t="s">
        <v>139</v>
      </c>
      <c r="D7" s="37" t="s">
        <v>267</v>
      </c>
      <c r="E7" s="37" t="s">
        <v>131</v>
      </c>
      <c r="F7" s="16">
        <v>1600</v>
      </c>
      <c r="G7" s="37">
        <v>0</v>
      </c>
      <c r="H7" s="21">
        <f t="shared" si="0"/>
        <v>60293</v>
      </c>
    </row>
    <row r="8" spans="1:8" ht="15.75" customHeight="1">
      <c r="A8" s="37" t="s">
        <v>131</v>
      </c>
      <c r="B8" s="55">
        <v>43755</v>
      </c>
      <c r="C8" s="37" t="s">
        <v>197</v>
      </c>
      <c r="D8" s="37" t="s">
        <v>267</v>
      </c>
      <c r="E8" s="37" t="s">
        <v>343</v>
      </c>
      <c r="F8" s="37">
        <v>746</v>
      </c>
      <c r="G8" s="37">
        <v>0</v>
      </c>
      <c r="H8" s="21">
        <f t="shared" si="0"/>
        <v>61039</v>
      </c>
    </row>
    <row r="9" spans="1:8" ht="15.75" customHeight="1">
      <c r="A9" s="37" t="s">
        <v>131</v>
      </c>
      <c r="B9" s="55">
        <v>43755</v>
      </c>
      <c r="C9" s="37" t="s">
        <v>198</v>
      </c>
      <c r="D9" s="37" t="s">
        <v>267</v>
      </c>
      <c r="E9" s="37" t="s">
        <v>270</v>
      </c>
      <c r="F9" s="37">
        <v>680</v>
      </c>
      <c r="G9" s="37">
        <v>0</v>
      </c>
      <c r="H9" s="21">
        <f t="shared" si="0"/>
        <v>61719</v>
      </c>
    </row>
    <row r="10" spans="1:8" ht="15.75" customHeight="1">
      <c r="A10" s="37" t="s">
        <v>131</v>
      </c>
      <c r="B10" s="55">
        <v>43755</v>
      </c>
      <c r="C10" s="37" t="s">
        <v>199</v>
      </c>
      <c r="D10" s="37" t="s">
        <v>267</v>
      </c>
      <c r="E10" s="37" t="s">
        <v>334</v>
      </c>
      <c r="F10" s="37">
        <v>2670</v>
      </c>
      <c r="G10" s="37">
        <v>0</v>
      </c>
      <c r="H10" s="21">
        <f t="shared" si="0"/>
        <v>64389</v>
      </c>
    </row>
    <row r="11" spans="1:8" ht="15.75" customHeight="1">
      <c r="A11" s="37" t="s">
        <v>131</v>
      </c>
      <c r="B11" s="55">
        <v>43755</v>
      </c>
      <c r="C11" s="37" t="s">
        <v>200</v>
      </c>
      <c r="D11" s="37" t="s">
        <v>267</v>
      </c>
      <c r="E11" s="37" t="s">
        <v>315</v>
      </c>
      <c r="F11" s="37">
        <v>1636</v>
      </c>
      <c r="G11" s="37">
        <v>0</v>
      </c>
      <c r="H11" s="21">
        <f t="shared" si="0"/>
        <v>66025</v>
      </c>
    </row>
    <row r="12" spans="1:8" ht="15.75" customHeight="1">
      <c r="A12" s="37" t="s">
        <v>131</v>
      </c>
      <c r="B12" s="55">
        <v>43755</v>
      </c>
      <c r="C12" s="37" t="s">
        <v>201</v>
      </c>
      <c r="D12" s="37" t="s">
        <v>267</v>
      </c>
      <c r="E12" s="37" t="s">
        <v>344</v>
      </c>
      <c r="F12" s="37">
        <v>240</v>
      </c>
      <c r="G12" s="37">
        <v>0</v>
      </c>
      <c r="H12" s="21">
        <f t="shared" si="0"/>
        <v>66265</v>
      </c>
    </row>
    <row r="13" spans="1:8" ht="15.75" customHeight="1">
      <c r="H13" s="21">
        <f t="shared" si="0"/>
        <v>66265</v>
      </c>
    </row>
    <row r="14" spans="1:8" ht="15.75" customHeight="1">
      <c r="H14" s="21">
        <f t="shared" si="0"/>
        <v>66265</v>
      </c>
    </row>
    <row r="15" spans="1:8" ht="15.75" customHeight="1">
      <c r="H15" s="21">
        <f t="shared" si="0"/>
        <v>66265</v>
      </c>
    </row>
    <row r="16" spans="1:8" ht="15.75" customHeight="1">
      <c r="H16" s="21">
        <f t="shared" si="0"/>
        <v>66265</v>
      </c>
    </row>
    <row r="17" spans="8:8" ht="15.75" customHeight="1">
      <c r="H17" s="21">
        <f t="shared" si="0"/>
        <v>66265</v>
      </c>
    </row>
    <row r="18" spans="8:8" ht="15.75" customHeight="1">
      <c r="H18" s="21">
        <f t="shared" si="0"/>
        <v>66265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workbookViewId="0"/>
  </sheetViews>
  <sheetFormatPr defaultColWidth="14.42578125" defaultRowHeight="15.75" customHeight="1"/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H3">
        <f t="shared" ref="H3:H19" si="0">H2+F3-G3</f>
        <v>0</v>
      </c>
    </row>
    <row r="4" spans="1:8" ht="15.75" customHeight="1">
      <c r="H4">
        <f t="shared" si="0"/>
        <v>0</v>
      </c>
    </row>
    <row r="5" spans="1:8" ht="15.75" customHeight="1">
      <c r="H5">
        <f t="shared" si="0"/>
        <v>0</v>
      </c>
    </row>
    <row r="6" spans="1:8" ht="15.75" customHeight="1">
      <c r="H6">
        <f t="shared" si="0"/>
        <v>0</v>
      </c>
    </row>
    <row r="7" spans="1:8" ht="15.75" customHeight="1">
      <c r="H7">
        <f t="shared" si="0"/>
        <v>0</v>
      </c>
    </row>
    <row r="8" spans="1:8" ht="15.75" customHeight="1">
      <c r="H8">
        <f t="shared" si="0"/>
        <v>0</v>
      </c>
    </row>
    <row r="9" spans="1:8" ht="15.75" customHeight="1">
      <c r="H9">
        <f t="shared" si="0"/>
        <v>0</v>
      </c>
    </row>
    <row r="10" spans="1:8" ht="15.75" customHeight="1">
      <c r="H10">
        <f t="shared" si="0"/>
        <v>0</v>
      </c>
    </row>
    <row r="11" spans="1:8" ht="15.75" customHeight="1">
      <c r="H11">
        <f t="shared" si="0"/>
        <v>0</v>
      </c>
    </row>
    <row r="12" spans="1:8" ht="15.75" customHeight="1">
      <c r="H12">
        <f t="shared" si="0"/>
        <v>0</v>
      </c>
    </row>
    <row r="13" spans="1:8" ht="15.75" customHeight="1">
      <c r="H13">
        <f t="shared" si="0"/>
        <v>0</v>
      </c>
    </row>
    <row r="14" spans="1:8" ht="15.75" customHeight="1">
      <c r="H14">
        <f t="shared" si="0"/>
        <v>0</v>
      </c>
    </row>
    <row r="15" spans="1:8" ht="15.75" customHeight="1">
      <c r="H15">
        <f t="shared" si="0"/>
        <v>0</v>
      </c>
    </row>
    <row r="16" spans="1:8" ht="15.75" customHeight="1">
      <c r="H16">
        <f t="shared" si="0"/>
        <v>0</v>
      </c>
    </row>
    <row r="17" spans="8:8" ht="15.75" customHeight="1">
      <c r="H17">
        <f t="shared" si="0"/>
        <v>0</v>
      </c>
    </row>
    <row r="18" spans="8:8" ht="15.75" customHeight="1">
      <c r="H18">
        <f t="shared" si="0"/>
        <v>0</v>
      </c>
    </row>
    <row r="19" spans="8:8" ht="15.75" customHeight="1">
      <c r="H19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4.42578125" defaultRowHeight="15.75" customHeight="1"/>
  <cols>
    <col min="3" max="3" width="24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366</v>
      </c>
      <c r="G1" s="37" t="s">
        <v>367</v>
      </c>
      <c r="H1" s="37" t="s">
        <v>368</v>
      </c>
    </row>
    <row r="2" spans="1:8" ht="15.75" customHeight="1">
      <c r="A2" s="37" t="s">
        <v>292</v>
      </c>
      <c r="B2" s="55">
        <v>43718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43718</v>
      </c>
      <c r="C3" s="37" t="s">
        <v>133</v>
      </c>
      <c r="D3" s="37" t="s">
        <v>272</v>
      </c>
      <c r="E3" s="37" t="s">
        <v>316</v>
      </c>
      <c r="F3" s="37">
        <v>0</v>
      </c>
      <c r="G3" s="37">
        <v>600</v>
      </c>
      <c r="H3">
        <f t="shared" ref="H3:H37" si="0">H2+G3-F3</f>
        <v>600</v>
      </c>
    </row>
    <row r="4" spans="1:8" ht="15.75" customHeight="1">
      <c r="A4" s="55">
        <v>43637</v>
      </c>
      <c r="B4" s="55">
        <v>43719</v>
      </c>
      <c r="C4" s="37" t="s">
        <v>126</v>
      </c>
      <c r="D4" s="37" t="s">
        <v>292</v>
      </c>
      <c r="E4" s="37" t="s">
        <v>298</v>
      </c>
      <c r="F4" s="37">
        <v>0</v>
      </c>
      <c r="G4" s="37">
        <v>236</v>
      </c>
      <c r="H4">
        <f t="shared" si="0"/>
        <v>836</v>
      </c>
    </row>
    <row r="5" spans="1:8" ht="15.75" customHeight="1">
      <c r="A5" s="55">
        <v>43711</v>
      </c>
      <c r="B5" s="55">
        <v>43719</v>
      </c>
      <c r="C5" s="37" t="s">
        <v>140</v>
      </c>
      <c r="D5" s="37" t="s">
        <v>325</v>
      </c>
      <c r="E5" s="37" t="s">
        <v>326</v>
      </c>
      <c r="F5" s="37">
        <v>0</v>
      </c>
      <c r="G5" s="37">
        <v>110568</v>
      </c>
      <c r="H5">
        <f t="shared" si="0"/>
        <v>111404</v>
      </c>
    </row>
    <row r="6" spans="1:8" ht="15.75" customHeight="1">
      <c r="A6" s="37" t="s">
        <v>131</v>
      </c>
      <c r="B6" s="55">
        <v>43723</v>
      </c>
      <c r="C6" s="37" t="s">
        <v>133</v>
      </c>
      <c r="D6" s="37" t="s">
        <v>272</v>
      </c>
      <c r="E6" s="37" t="s">
        <v>316</v>
      </c>
      <c r="F6" s="37">
        <v>0</v>
      </c>
      <c r="G6" s="37">
        <v>200</v>
      </c>
      <c r="H6">
        <f t="shared" si="0"/>
        <v>111604</v>
      </c>
    </row>
    <row r="7" spans="1:8" ht="15.75" customHeight="1">
      <c r="A7" s="37" t="s">
        <v>131</v>
      </c>
      <c r="B7" s="55">
        <v>43731</v>
      </c>
      <c r="C7" s="40" t="s">
        <v>392</v>
      </c>
      <c r="D7" s="37" t="s">
        <v>275</v>
      </c>
      <c r="E7" s="37" t="s">
        <v>393</v>
      </c>
      <c r="F7" s="37">
        <v>0</v>
      </c>
      <c r="G7" s="37">
        <v>10000</v>
      </c>
      <c r="H7">
        <f t="shared" si="0"/>
        <v>121604</v>
      </c>
    </row>
    <row r="8" spans="1:8" ht="15.75" customHeight="1">
      <c r="A8" s="37" t="s">
        <v>417</v>
      </c>
      <c r="B8" s="55">
        <v>43740</v>
      </c>
      <c r="C8" s="37" t="s">
        <v>418</v>
      </c>
      <c r="D8" s="37" t="s">
        <v>269</v>
      </c>
      <c r="E8" s="37" t="s">
        <v>292</v>
      </c>
      <c r="F8" s="37">
        <v>0</v>
      </c>
      <c r="G8" s="37">
        <v>10000</v>
      </c>
      <c r="H8">
        <f t="shared" si="0"/>
        <v>131604</v>
      </c>
    </row>
    <row r="9" spans="1:8" ht="15.75" customHeight="1">
      <c r="A9" s="37" t="s">
        <v>417</v>
      </c>
      <c r="B9" s="55">
        <v>43740</v>
      </c>
      <c r="C9" s="37" t="s">
        <v>419</v>
      </c>
      <c r="D9" s="37" t="s">
        <v>269</v>
      </c>
      <c r="E9" s="37" t="s">
        <v>292</v>
      </c>
      <c r="F9" s="37">
        <v>0</v>
      </c>
      <c r="G9">
        <f>130*23</f>
        <v>2990</v>
      </c>
      <c r="H9">
        <f t="shared" si="0"/>
        <v>134594</v>
      </c>
    </row>
    <row r="10" spans="1:8" ht="15.75" customHeight="1">
      <c r="A10" s="37" t="s">
        <v>417</v>
      </c>
      <c r="B10" s="55">
        <v>43740</v>
      </c>
      <c r="C10" s="37" t="s">
        <v>335</v>
      </c>
      <c r="D10" s="37" t="s">
        <v>269</v>
      </c>
      <c r="E10" s="37" t="s">
        <v>292</v>
      </c>
      <c r="F10" s="37">
        <v>0</v>
      </c>
      <c r="G10" s="37">
        <v>2812</v>
      </c>
      <c r="H10">
        <f t="shared" si="0"/>
        <v>137406</v>
      </c>
    </row>
    <row r="11" spans="1:8" ht="15.75" customHeight="1">
      <c r="A11" s="55">
        <v>43741</v>
      </c>
      <c r="B11" s="55">
        <v>43744</v>
      </c>
      <c r="C11" s="37" t="s">
        <v>133</v>
      </c>
      <c r="D11" s="37" t="s">
        <v>270</v>
      </c>
      <c r="E11" s="37" t="s">
        <v>394</v>
      </c>
      <c r="F11" s="37">
        <v>0</v>
      </c>
      <c r="G11" s="37">
        <v>70</v>
      </c>
      <c r="H11">
        <f t="shared" si="0"/>
        <v>137476</v>
      </c>
    </row>
    <row r="12" spans="1:8" ht="15.75" customHeight="1">
      <c r="A12" s="55">
        <v>43733</v>
      </c>
      <c r="B12" s="55">
        <v>43766</v>
      </c>
      <c r="C12" s="37" t="s">
        <v>140</v>
      </c>
      <c r="D12" s="37" t="s">
        <v>267</v>
      </c>
      <c r="E12" s="37" t="s">
        <v>336</v>
      </c>
      <c r="F12" s="37">
        <v>0</v>
      </c>
      <c r="G12" s="37">
        <v>1602</v>
      </c>
      <c r="H12">
        <f t="shared" si="0"/>
        <v>139078</v>
      </c>
    </row>
    <row r="13" spans="1:8" ht="15.75" customHeight="1">
      <c r="A13" s="55">
        <v>43753</v>
      </c>
      <c r="B13" s="55">
        <v>43766</v>
      </c>
      <c r="C13" s="37" t="s">
        <v>140</v>
      </c>
      <c r="D13" s="37" t="s">
        <v>267</v>
      </c>
      <c r="E13" s="37" t="s">
        <v>338</v>
      </c>
      <c r="F13" s="37">
        <v>0</v>
      </c>
      <c r="G13" s="37">
        <v>40801</v>
      </c>
      <c r="H13">
        <f t="shared" si="0"/>
        <v>179879</v>
      </c>
    </row>
    <row r="14" spans="1:8" ht="15.75" customHeight="1">
      <c r="A14" s="55">
        <v>43774</v>
      </c>
      <c r="B14" s="55">
        <v>43774</v>
      </c>
      <c r="C14" s="37" t="s">
        <v>421</v>
      </c>
      <c r="D14" s="37" t="s">
        <v>269</v>
      </c>
      <c r="E14" s="37" t="s">
        <v>293</v>
      </c>
      <c r="F14" s="37">
        <v>0</v>
      </c>
      <c r="G14" s="37">
        <v>200</v>
      </c>
      <c r="H14">
        <f t="shared" si="0"/>
        <v>180079</v>
      </c>
    </row>
    <row r="15" spans="1:8" ht="15.75" customHeight="1">
      <c r="A15" s="37" t="s">
        <v>131</v>
      </c>
      <c r="B15" s="55">
        <v>43828</v>
      </c>
      <c r="C15" s="29" t="s">
        <v>250</v>
      </c>
      <c r="D15" s="37" t="s">
        <v>297</v>
      </c>
      <c r="E15" s="37" t="s">
        <v>358</v>
      </c>
      <c r="F15" s="37">
        <v>0</v>
      </c>
      <c r="G15" s="37">
        <v>4242</v>
      </c>
      <c r="H15">
        <f t="shared" si="0"/>
        <v>184321</v>
      </c>
    </row>
    <row r="16" spans="1:8" ht="15.75" customHeight="1">
      <c r="A16" s="37" t="s">
        <v>292</v>
      </c>
      <c r="B16" s="55">
        <v>43829</v>
      </c>
      <c r="C16" s="37" t="s">
        <v>425</v>
      </c>
      <c r="D16" s="37" t="s">
        <v>269</v>
      </c>
      <c r="E16" s="37" t="s">
        <v>295</v>
      </c>
      <c r="F16" s="37">
        <v>0</v>
      </c>
      <c r="G16" s="37">
        <v>2030</v>
      </c>
      <c r="H16">
        <f t="shared" si="0"/>
        <v>186351</v>
      </c>
    </row>
    <row r="17" spans="1:8" ht="15.75" customHeight="1">
      <c r="A17" s="55">
        <v>43820</v>
      </c>
      <c r="B17" s="55">
        <v>43829</v>
      </c>
      <c r="C17" s="29" t="s">
        <v>126</v>
      </c>
      <c r="D17" s="37" t="s">
        <v>292</v>
      </c>
      <c r="E17" s="37" t="s">
        <v>298</v>
      </c>
      <c r="F17" s="37">
        <v>0</v>
      </c>
      <c r="G17" s="37">
        <v>190</v>
      </c>
      <c r="H17">
        <f t="shared" si="0"/>
        <v>186541</v>
      </c>
    </row>
    <row r="18" spans="1:8" ht="15.75" customHeight="1">
      <c r="A18" s="55">
        <v>43830</v>
      </c>
      <c r="B18" s="55">
        <v>43830</v>
      </c>
      <c r="C18" s="37" t="s">
        <v>426</v>
      </c>
      <c r="D18" s="37" t="s">
        <v>277</v>
      </c>
      <c r="E18" s="37" t="s">
        <v>292</v>
      </c>
      <c r="F18" s="37">
        <v>0</v>
      </c>
      <c r="G18" s="37">
        <v>38800</v>
      </c>
      <c r="H18">
        <f t="shared" si="0"/>
        <v>225341</v>
      </c>
    </row>
    <row r="19" spans="1:8" ht="15.75" customHeight="1">
      <c r="A19" s="55">
        <v>43830</v>
      </c>
      <c r="B19" s="55">
        <v>43830</v>
      </c>
      <c r="C19" s="37" t="s">
        <v>427</v>
      </c>
      <c r="D19" s="37" t="s">
        <v>277</v>
      </c>
      <c r="E19" s="37" t="s">
        <v>292</v>
      </c>
      <c r="F19" s="37">
        <v>0</v>
      </c>
      <c r="G19" s="37">
        <v>85000</v>
      </c>
      <c r="H19">
        <f t="shared" si="0"/>
        <v>310341</v>
      </c>
    </row>
    <row r="20" spans="1:8" ht="15.75" customHeight="1">
      <c r="A20" s="55">
        <v>43921</v>
      </c>
      <c r="B20" s="55">
        <v>43951</v>
      </c>
      <c r="C20" s="37" t="s">
        <v>428</v>
      </c>
      <c r="D20" s="37" t="s">
        <v>277</v>
      </c>
      <c r="E20" s="37" t="s">
        <v>292</v>
      </c>
      <c r="F20" s="37">
        <v>0</v>
      </c>
      <c r="G20" s="37">
        <v>39000</v>
      </c>
      <c r="H20">
        <f t="shared" si="0"/>
        <v>349341</v>
      </c>
    </row>
    <row r="21" spans="1:8" ht="15.75" customHeight="1">
      <c r="A21" s="55"/>
      <c r="H21">
        <f t="shared" si="0"/>
        <v>349341</v>
      </c>
    </row>
    <row r="22" spans="1:8" ht="15.75" customHeight="1">
      <c r="A22" s="55"/>
      <c r="H22">
        <f t="shared" si="0"/>
        <v>349341</v>
      </c>
    </row>
    <row r="23" spans="1:8" ht="15.75" customHeight="1">
      <c r="A23" s="55"/>
      <c r="H23">
        <f t="shared" si="0"/>
        <v>349341</v>
      </c>
    </row>
    <row r="24" spans="1:8" ht="12.75">
      <c r="A24" s="55"/>
      <c r="H24">
        <f t="shared" si="0"/>
        <v>349341</v>
      </c>
    </row>
    <row r="25" spans="1:8" ht="12.75">
      <c r="A25" s="55"/>
      <c r="H25">
        <f t="shared" si="0"/>
        <v>349341</v>
      </c>
    </row>
    <row r="26" spans="1:8" ht="12.75">
      <c r="A26" s="55"/>
      <c r="H26">
        <f t="shared" si="0"/>
        <v>349341</v>
      </c>
    </row>
    <row r="27" spans="1:8" ht="12.75">
      <c r="A27" s="55"/>
      <c r="H27">
        <f t="shared" si="0"/>
        <v>349341</v>
      </c>
    </row>
    <row r="28" spans="1:8" ht="12.75">
      <c r="A28" s="55"/>
      <c r="H28">
        <f t="shared" si="0"/>
        <v>349341</v>
      </c>
    </row>
    <row r="29" spans="1:8" ht="12.75">
      <c r="A29" s="55"/>
      <c r="H29">
        <f t="shared" si="0"/>
        <v>349341</v>
      </c>
    </row>
    <row r="30" spans="1:8" ht="12.75">
      <c r="A30" s="55"/>
      <c r="H30">
        <f t="shared" si="0"/>
        <v>349341</v>
      </c>
    </row>
    <row r="31" spans="1:8" ht="12.75">
      <c r="A31" s="55"/>
      <c r="H31">
        <f t="shared" si="0"/>
        <v>349341</v>
      </c>
    </row>
    <row r="32" spans="1:8" ht="12.75">
      <c r="A32" s="55"/>
      <c r="H32">
        <f t="shared" si="0"/>
        <v>349341</v>
      </c>
    </row>
    <row r="33" spans="1:8" ht="12.75">
      <c r="A33" s="55"/>
      <c r="H33">
        <f t="shared" si="0"/>
        <v>349341</v>
      </c>
    </row>
    <row r="34" spans="1:8" ht="12.75">
      <c r="A34" s="55"/>
      <c r="H34">
        <f t="shared" si="0"/>
        <v>349341</v>
      </c>
    </row>
    <row r="35" spans="1:8" ht="12.75">
      <c r="A35" s="55"/>
      <c r="H35">
        <f t="shared" si="0"/>
        <v>349341</v>
      </c>
    </row>
    <row r="36" spans="1:8" ht="12.75">
      <c r="A36" s="55"/>
      <c r="H36">
        <f t="shared" si="0"/>
        <v>349341</v>
      </c>
    </row>
    <row r="37" spans="1:8" ht="12.75">
      <c r="A37" s="55"/>
      <c r="H37">
        <f t="shared" si="0"/>
        <v>349341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16.85546875" customWidth="1"/>
  </cols>
  <sheetData>
    <row r="1" spans="1:9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9" ht="15.75" customHeight="1">
      <c r="A2" s="55">
        <v>43719</v>
      </c>
      <c r="B2" s="37" t="s">
        <v>310</v>
      </c>
      <c r="C2" s="37" t="s">
        <v>269</v>
      </c>
      <c r="D2" s="37" t="s">
        <v>292</v>
      </c>
      <c r="E2" s="37">
        <v>15476</v>
      </c>
      <c r="F2" s="37">
        <v>0</v>
      </c>
      <c r="G2">
        <f>E2-F2</f>
        <v>15476</v>
      </c>
    </row>
    <row r="3" spans="1:9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0</v>
      </c>
      <c r="F3" s="37">
        <v>5158</v>
      </c>
      <c r="G3">
        <f t="shared" ref="G3:G30" si="0">G2+E3-F3</f>
        <v>10318</v>
      </c>
    </row>
    <row r="4" spans="1:9" ht="15.75" customHeight="1">
      <c r="A4" s="55">
        <v>43740</v>
      </c>
      <c r="B4" s="37" t="s">
        <v>418</v>
      </c>
      <c r="C4" s="37" t="s">
        <v>269</v>
      </c>
      <c r="D4" s="37" t="s">
        <v>292</v>
      </c>
      <c r="E4" s="37">
        <v>10000</v>
      </c>
      <c r="F4" s="37">
        <v>0</v>
      </c>
      <c r="G4">
        <f t="shared" si="0"/>
        <v>20318</v>
      </c>
    </row>
    <row r="5" spans="1:9" ht="15.75" customHeight="1">
      <c r="A5" s="55">
        <v>43740</v>
      </c>
      <c r="B5" s="37" t="s">
        <v>419</v>
      </c>
      <c r="C5" s="37" t="s">
        <v>269</v>
      </c>
      <c r="D5" s="37" t="s">
        <v>292</v>
      </c>
      <c r="E5" s="37">
        <v>2990</v>
      </c>
      <c r="F5" s="37">
        <v>0</v>
      </c>
      <c r="G5">
        <f t="shared" si="0"/>
        <v>23308</v>
      </c>
    </row>
    <row r="6" spans="1:9" ht="15.75" customHeight="1">
      <c r="A6" s="55">
        <v>43744</v>
      </c>
      <c r="B6" s="37" t="s">
        <v>133</v>
      </c>
      <c r="C6" s="37" t="s">
        <v>270</v>
      </c>
      <c r="D6" s="37" t="s">
        <v>394</v>
      </c>
      <c r="E6" s="37">
        <v>0</v>
      </c>
      <c r="F6" s="37">
        <v>130</v>
      </c>
      <c r="G6">
        <f t="shared" si="0"/>
        <v>23178</v>
      </c>
      <c r="I6" s="37" t="s">
        <v>422</v>
      </c>
    </row>
    <row r="7" spans="1:9" ht="15.75" customHeight="1">
      <c r="A7" s="55">
        <v>43830</v>
      </c>
      <c r="B7" s="37" t="s">
        <v>423</v>
      </c>
      <c r="C7" s="37" t="s">
        <v>269</v>
      </c>
      <c r="D7" s="37" t="s">
        <v>292</v>
      </c>
      <c r="E7" s="37">
        <v>0</v>
      </c>
      <c r="F7" s="37">
        <v>7726</v>
      </c>
      <c r="G7">
        <f t="shared" si="0"/>
        <v>15452</v>
      </c>
    </row>
    <row r="8" spans="1:9" ht="15.75" customHeight="1">
      <c r="A8" s="55">
        <v>43921</v>
      </c>
      <c r="B8" s="37" t="s">
        <v>424</v>
      </c>
      <c r="C8" s="37" t="s">
        <v>269</v>
      </c>
      <c r="D8" s="37" t="s">
        <v>292</v>
      </c>
      <c r="E8" s="37">
        <v>0</v>
      </c>
      <c r="F8" s="37">
        <v>5150</v>
      </c>
      <c r="G8">
        <f t="shared" si="0"/>
        <v>10302</v>
      </c>
    </row>
    <row r="9" spans="1:9" ht="15.75" customHeight="1">
      <c r="A9" s="37" t="s">
        <v>379</v>
      </c>
      <c r="B9" s="37" t="s">
        <v>380</v>
      </c>
      <c r="C9" s="37" t="s">
        <v>289</v>
      </c>
      <c r="D9" s="37" t="s">
        <v>381</v>
      </c>
      <c r="E9" s="37">
        <v>760</v>
      </c>
      <c r="F9" s="37">
        <v>0</v>
      </c>
      <c r="G9">
        <f t="shared" si="0"/>
        <v>11062</v>
      </c>
    </row>
    <row r="10" spans="1:9" ht="15.75" customHeight="1">
      <c r="A10" s="37" t="s">
        <v>382</v>
      </c>
      <c r="B10" s="37" t="s">
        <v>380</v>
      </c>
      <c r="C10" s="37" t="s">
        <v>289</v>
      </c>
      <c r="D10" s="37" t="s">
        <v>381</v>
      </c>
      <c r="E10" s="37">
        <v>3062</v>
      </c>
      <c r="F10" s="37">
        <v>0</v>
      </c>
      <c r="G10">
        <f t="shared" si="0"/>
        <v>14124</v>
      </c>
    </row>
    <row r="11" spans="1:9" ht="15.75" customHeight="1">
      <c r="A11" s="37" t="s">
        <v>383</v>
      </c>
      <c r="B11" s="37" t="s">
        <v>380</v>
      </c>
      <c r="C11" s="37" t="s">
        <v>289</v>
      </c>
      <c r="D11" s="37" t="s">
        <v>381</v>
      </c>
      <c r="E11" s="37">
        <v>256</v>
      </c>
      <c r="F11" s="37">
        <v>0</v>
      </c>
      <c r="G11">
        <f t="shared" si="0"/>
        <v>14380</v>
      </c>
    </row>
    <row r="12" spans="1:9" ht="15.75" customHeight="1">
      <c r="A12" s="55">
        <v>43949</v>
      </c>
      <c r="B12" s="37" t="s">
        <v>380</v>
      </c>
      <c r="C12" s="37" t="s">
        <v>289</v>
      </c>
      <c r="D12" s="37" t="s">
        <v>381</v>
      </c>
      <c r="E12" s="37">
        <v>512</v>
      </c>
      <c r="F12" s="37">
        <v>0</v>
      </c>
      <c r="G12">
        <f t="shared" si="0"/>
        <v>14892</v>
      </c>
    </row>
    <row r="13" spans="1:9" ht="15.75" customHeight="1">
      <c r="A13" s="37" t="s">
        <v>429</v>
      </c>
      <c r="B13" s="37" t="s">
        <v>384</v>
      </c>
      <c r="C13" s="37" t="s">
        <v>277</v>
      </c>
      <c r="D13" s="40" t="s">
        <v>270</v>
      </c>
      <c r="E13" s="37">
        <v>0</v>
      </c>
      <c r="F13" s="37">
        <v>270</v>
      </c>
      <c r="G13">
        <f t="shared" si="0"/>
        <v>14622</v>
      </c>
    </row>
    <row r="14" spans="1:9" ht="15.75" customHeight="1">
      <c r="A14" s="37" t="s">
        <v>429</v>
      </c>
      <c r="B14" s="37" t="s">
        <v>384</v>
      </c>
      <c r="C14" s="37" t="s">
        <v>277</v>
      </c>
      <c r="D14" s="40" t="s">
        <v>278</v>
      </c>
      <c r="E14" s="37">
        <v>0</v>
      </c>
      <c r="F14" s="37">
        <v>270</v>
      </c>
      <c r="G14">
        <f t="shared" si="0"/>
        <v>14352</v>
      </c>
    </row>
    <row r="15" spans="1:9" ht="15.75" customHeight="1">
      <c r="A15" s="37" t="s">
        <v>429</v>
      </c>
      <c r="B15" s="37" t="s">
        <v>384</v>
      </c>
      <c r="C15" s="37" t="s">
        <v>277</v>
      </c>
      <c r="D15" s="40" t="s">
        <v>340</v>
      </c>
      <c r="E15" s="37">
        <v>0</v>
      </c>
      <c r="F15" s="37">
        <v>270</v>
      </c>
      <c r="G15">
        <f t="shared" si="0"/>
        <v>14082</v>
      </c>
    </row>
    <row r="16" spans="1:9" ht="15.75" customHeight="1">
      <c r="A16" s="37" t="s">
        <v>429</v>
      </c>
      <c r="B16" s="37" t="s">
        <v>384</v>
      </c>
      <c r="C16" s="37" t="s">
        <v>277</v>
      </c>
      <c r="D16" s="40" t="s">
        <v>350</v>
      </c>
      <c r="E16" s="37">
        <v>0</v>
      </c>
      <c r="F16" s="37">
        <v>256</v>
      </c>
      <c r="G16">
        <f t="shared" si="0"/>
        <v>13826</v>
      </c>
    </row>
    <row r="17" spans="1:7" ht="15.75" customHeight="1">
      <c r="A17" s="37" t="s">
        <v>429</v>
      </c>
      <c r="B17" s="37" t="s">
        <v>384</v>
      </c>
      <c r="C17" s="37" t="s">
        <v>277</v>
      </c>
      <c r="D17" s="40" t="s">
        <v>295</v>
      </c>
      <c r="E17" s="37">
        <v>0</v>
      </c>
      <c r="F17" s="37">
        <v>256</v>
      </c>
      <c r="G17">
        <f t="shared" si="0"/>
        <v>13570</v>
      </c>
    </row>
    <row r="18" spans="1:7" ht="15.75" customHeight="1">
      <c r="A18" s="37" t="s">
        <v>429</v>
      </c>
      <c r="B18" s="37" t="s">
        <v>384</v>
      </c>
      <c r="C18" s="37" t="s">
        <v>277</v>
      </c>
      <c r="D18" s="40" t="s">
        <v>386</v>
      </c>
      <c r="E18" s="37">
        <v>0</v>
      </c>
      <c r="F18" s="37">
        <v>256</v>
      </c>
      <c r="G18">
        <f t="shared" si="0"/>
        <v>13314</v>
      </c>
    </row>
    <row r="19" spans="1:7" ht="15.75" customHeight="1">
      <c r="A19" s="37" t="s">
        <v>429</v>
      </c>
      <c r="B19" s="37" t="s">
        <v>384</v>
      </c>
      <c r="C19" s="37" t="s">
        <v>277</v>
      </c>
      <c r="D19" s="40" t="s">
        <v>334</v>
      </c>
      <c r="E19" s="37">
        <v>0</v>
      </c>
      <c r="F19" s="37">
        <v>256</v>
      </c>
      <c r="G19">
        <f t="shared" si="0"/>
        <v>13058</v>
      </c>
    </row>
    <row r="20" spans="1:7" ht="15.75" customHeight="1">
      <c r="A20" s="37" t="s">
        <v>429</v>
      </c>
      <c r="B20" s="37" t="s">
        <v>384</v>
      </c>
      <c r="C20" s="37" t="s">
        <v>277</v>
      </c>
      <c r="D20" s="40" t="s">
        <v>330</v>
      </c>
      <c r="E20" s="37">
        <v>0</v>
      </c>
      <c r="F20" s="37">
        <v>256</v>
      </c>
      <c r="G20">
        <f t="shared" si="0"/>
        <v>12802</v>
      </c>
    </row>
    <row r="21" spans="1:7" ht="15.75" customHeight="1">
      <c r="A21" s="37" t="s">
        <v>430</v>
      </c>
      <c r="B21" s="37" t="s">
        <v>384</v>
      </c>
      <c r="C21" s="37" t="s">
        <v>277</v>
      </c>
      <c r="D21" s="40" t="s">
        <v>387</v>
      </c>
      <c r="E21" s="37">
        <v>0</v>
      </c>
      <c r="F21" s="37">
        <v>256</v>
      </c>
      <c r="G21">
        <f t="shared" si="0"/>
        <v>12546</v>
      </c>
    </row>
    <row r="22" spans="1:7" ht="15.75" customHeight="1">
      <c r="A22" s="37" t="s">
        <v>429</v>
      </c>
      <c r="B22" s="37" t="s">
        <v>384</v>
      </c>
      <c r="C22" s="37" t="s">
        <v>277</v>
      </c>
      <c r="D22" s="40" t="s">
        <v>328</v>
      </c>
      <c r="E22" s="37">
        <v>0</v>
      </c>
      <c r="F22" s="37">
        <v>256</v>
      </c>
      <c r="G22">
        <f t="shared" si="0"/>
        <v>12290</v>
      </c>
    </row>
    <row r="23" spans="1:7" ht="15.75" customHeight="1">
      <c r="A23" s="37" t="s">
        <v>429</v>
      </c>
      <c r="B23" s="37" t="s">
        <v>384</v>
      </c>
      <c r="C23" s="37" t="s">
        <v>277</v>
      </c>
      <c r="D23" s="40" t="s">
        <v>388</v>
      </c>
      <c r="E23" s="37">
        <v>0</v>
      </c>
      <c r="F23" s="37">
        <v>256</v>
      </c>
      <c r="G23">
        <f t="shared" si="0"/>
        <v>12034</v>
      </c>
    </row>
    <row r="24" spans="1:7" ht="14.25">
      <c r="A24" s="37" t="s">
        <v>429</v>
      </c>
      <c r="B24" s="37" t="s">
        <v>384</v>
      </c>
      <c r="C24" s="37" t="s">
        <v>277</v>
      </c>
      <c r="D24" s="40" t="s">
        <v>344</v>
      </c>
      <c r="E24" s="37">
        <v>0</v>
      </c>
      <c r="F24" s="37">
        <v>256</v>
      </c>
      <c r="G24">
        <f t="shared" si="0"/>
        <v>11778</v>
      </c>
    </row>
    <row r="25" spans="1:7" ht="14.25">
      <c r="A25" s="37" t="s">
        <v>429</v>
      </c>
      <c r="B25" s="37" t="s">
        <v>384</v>
      </c>
      <c r="C25" s="37" t="s">
        <v>277</v>
      </c>
      <c r="D25" s="40" t="s">
        <v>333</v>
      </c>
      <c r="E25" s="37">
        <v>0</v>
      </c>
      <c r="F25" s="37">
        <v>234</v>
      </c>
      <c r="G25">
        <f t="shared" si="0"/>
        <v>11544</v>
      </c>
    </row>
    <row r="26" spans="1:7" ht="14.25">
      <c r="A26" s="37" t="s">
        <v>429</v>
      </c>
      <c r="B26" s="37" t="s">
        <v>384</v>
      </c>
      <c r="C26" s="37" t="s">
        <v>277</v>
      </c>
      <c r="D26" s="40" t="s">
        <v>300</v>
      </c>
      <c r="E26" s="37">
        <v>0</v>
      </c>
      <c r="F26" s="37">
        <v>234</v>
      </c>
      <c r="G26">
        <f t="shared" si="0"/>
        <v>11310</v>
      </c>
    </row>
    <row r="27" spans="1:7" ht="14.25">
      <c r="A27" s="37" t="s">
        <v>429</v>
      </c>
      <c r="B27" s="37" t="s">
        <v>384</v>
      </c>
      <c r="C27" s="37" t="s">
        <v>277</v>
      </c>
      <c r="D27" s="40" t="s">
        <v>277</v>
      </c>
      <c r="E27" s="37">
        <v>0</v>
      </c>
      <c r="F27" s="37">
        <v>234</v>
      </c>
      <c r="G27">
        <f t="shared" si="0"/>
        <v>11076</v>
      </c>
    </row>
    <row r="28" spans="1:7" ht="14.25">
      <c r="A28" s="37" t="s">
        <v>429</v>
      </c>
      <c r="B28" s="37" t="s">
        <v>384</v>
      </c>
      <c r="C28" s="37" t="s">
        <v>277</v>
      </c>
      <c r="D28" s="40" t="s">
        <v>390</v>
      </c>
      <c r="E28" s="37">
        <v>0</v>
      </c>
      <c r="F28" s="37">
        <v>234</v>
      </c>
      <c r="G28">
        <f t="shared" si="0"/>
        <v>10842</v>
      </c>
    </row>
    <row r="29" spans="1:7" ht="14.25">
      <c r="A29" s="37" t="s">
        <v>430</v>
      </c>
      <c r="B29" s="37" t="s">
        <v>384</v>
      </c>
      <c r="C29" s="37" t="s">
        <v>277</v>
      </c>
      <c r="D29" s="40" t="s">
        <v>362</v>
      </c>
      <c r="E29" s="37">
        <v>0</v>
      </c>
      <c r="F29" s="37">
        <v>270</v>
      </c>
      <c r="G29">
        <f t="shared" si="0"/>
        <v>10572</v>
      </c>
    </row>
    <row r="30" spans="1:7" ht="12.75">
      <c r="A30" s="37" t="s">
        <v>430</v>
      </c>
      <c r="B30" s="37" t="s">
        <v>384</v>
      </c>
      <c r="C30" s="37" t="s">
        <v>277</v>
      </c>
      <c r="D30" s="45" t="s">
        <v>272</v>
      </c>
      <c r="E30" s="37">
        <v>0</v>
      </c>
      <c r="F30" s="37">
        <v>270</v>
      </c>
      <c r="G30">
        <f t="shared" si="0"/>
        <v>10302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workbookViewId="0">
      <selection sqref="A1:D1"/>
    </sheetView>
  </sheetViews>
  <sheetFormatPr defaultColWidth="14.42578125" defaultRowHeight="15.75" customHeight="1"/>
  <cols>
    <col min="1" max="1" width="67.140625" customWidth="1"/>
    <col min="2" max="2" width="20.140625" customWidth="1"/>
    <col min="3" max="3" width="19.42578125" customWidth="1"/>
    <col min="4" max="4" width="20.28515625" customWidth="1"/>
    <col min="5" max="5" width="15.85546875" customWidth="1"/>
  </cols>
  <sheetData>
    <row r="1" spans="1:8" ht="15">
      <c r="A1" s="65" t="s">
        <v>1</v>
      </c>
      <c r="B1" s="66"/>
      <c r="C1" s="66"/>
      <c r="D1" s="66"/>
      <c r="E1" s="65" t="s">
        <v>5</v>
      </c>
      <c r="F1" s="66"/>
      <c r="G1" s="66"/>
      <c r="H1" s="66"/>
    </row>
    <row r="2" spans="1:8" ht="15">
      <c r="A2" s="3" t="s">
        <v>6</v>
      </c>
      <c r="B2" s="6">
        <v>43644</v>
      </c>
      <c r="C2" s="6">
        <v>43735</v>
      </c>
      <c r="D2" s="6">
        <v>43830</v>
      </c>
      <c r="E2" s="6">
        <v>43921</v>
      </c>
    </row>
    <row r="3" spans="1:8" ht="15">
      <c r="A3" s="8"/>
      <c r="B3" s="10" t="s">
        <v>17</v>
      </c>
      <c r="C3" s="10" t="s">
        <v>17</v>
      </c>
      <c r="D3" s="10" t="s">
        <v>17</v>
      </c>
      <c r="E3" s="10" t="s">
        <v>17</v>
      </c>
    </row>
    <row r="4" spans="1:8" ht="15.75" customHeight="1">
      <c r="A4" s="12" t="s">
        <v>18</v>
      </c>
      <c r="B4" s="13" t="s">
        <v>19</v>
      </c>
      <c r="C4" s="14" t="s">
        <v>20</v>
      </c>
      <c r="D4" s="14" t="s">
        <v>23</v>
      </c>
      <c r="E4" s="14" t="s">
        <v>25</v>
      </c>
    </row>
    <row r="5" spans="1:8" ht="15.75" customHeight="1">
      <c r="A5" s="12" t="s">
        <v>29</v>
      </c>
      <c r="B5" s="18" t="s">
        <v>30</v>
      </c>
      <c r="C5" s="14" t="s">
        <v>38</v>
      </c>
      <c r="D5" s="14" t="s">
        <v>39</v>
      </c>
      <c r="E5" s="14" t="s">
        <v>40</v>
      </c>
    </row>
    <row r="6" spans="1:8" ht="15.75" customHeight="1">
      <c r="A6" s="20" t="s">
        <v>41</v>
      </c>
      <c r="B6" s="24">
        <v>0</v>
      </c>
      <c r="C6" s="24">
        <v>0</v>
      </c>
      <c r="D6" s="24">
        <v>0</v>
      </c>
      <c r="E6" s="24">
        <v>0</v>
      </c>
    </row>
    <row r="7" spans="1:8" ht="15.75" customHeight="1">
      <c r="A7" s="27" t="s">
        <v>52</v>
      </c>
      <c r="B7" s="24">
        <v>0</v>
      </c>
      <c r="C7" s="30">
        <v>0</v>
      </c>
      <c r="D7" s="30">
        <v>0</v>
      </c>
      <c r="E7" s="30">
        <v>0</v>
      </c>
    </row>
    <row r="8" spans="1:8" ht="15.75" customHeight="1">
      <c r="A8" s="32" t="s">
        <v>70</v>
      </c>
      <c r="B8" s="24">
        <v>0</v>
      </c>
      <c r="C8" s="24">
        <v>0</v>
      </c>
      <c r="D8" s="24">
        <v>0</v>
      </c>
      <c r="E8" s="24" t="s">
        <v>78</v>
      </c>
    </row>
    <row r="9" spans="1:8" ht="15.75" customHeight="1">
      <c r="A9" s="35" t="s">
        <v>79</v>
      </c>
      <c r="B9" s="24">
        <v>0</v>
      </c>
      <c r="C9" s="30">
        <v>0</v>
      </c>
      <c r="D9" s="30">
        <v>0</v>
      </c>
      <c r="E9" s="30">
        <v>0</v>
      </c>
    </row>
    <row r="10" spans="1:8" ht="15.75" customHeight="1">
      <c r="A10" s="35" t="s">
        <v>88</v>
      </c>
      <c r="B10" s="24">
        <v>0</v>
      </c>
      <c r="C10" s="30" t="s">
        <v>89</v>
      </c>
      <c r="D10" s="30">
        <v>0</v>
      </c>
      <c r="E10" s="30">
        <v>0</v>
      </c>
    </row>
    <row r="11" spans="1:8" ht="15.75" customHeight="1">
      <c r="A11" s="32" t="s">
        <v>91</v>
      </c>
      <c r="B11" s="24">
        <v>0</v>
      </c>
      <c r="C11" s="24">
        <v>0</v>
      </c>
      <c r="D11" s="24">
        <v>0</v>
      </c>
      <c r="E11" s="24">
        <v>0</v>
      </c>
    </row>
    <row r="12" spans="1:8" ht="15.75" customHeight="1">
      <c r="A12" s="32" t="s">
        <v>92</v>
      </c>
      <c r="B12" s="24">
        <v>0</v>
      </c>
      <c r="C12" s="24">
        <v>0</v>
      </c>
      <c r="D12" s="24">
        <v>0</v>
      </c>
      <c r="E12" s="24">
        <v>0</v>
      </c>
    </row>
    <row r="13" spans="1:8" ht="15.75" customHeight="1">
      <c r="A13" s="20" t="s">
        <v>93</v>
      </c>
      <c r="B13" s="36">
        <v>0</v>
      </c>
      <c r="C13" s="36" t="s">
        <v>94</v>
      </c>
      <c r="D13" s="24" t="s">
        <v>95</v>
      </c>
      <c r="E13" s="24" t="s">
        <v>96</v>
      </c>
    </row>
    <row r="14" spans="1:8" ht="15.75" customHeight="1">
      <c r="A14" s="35" t="s">
        <v>97</v>
      </c>
      <c r="B14" s="36" t="s">
        <v>98</v>
      </c>
      <c r="C14" s="30" t="s">
        <v>99</v>
      </c>
      <c r="D14" s="30" t="s">
        <v>100</v>
      </c>
      <c r="E14" s="30" t="s">
        <v>101</v>
      </c>
    </row>
    <row r="15" spans="1:8" ht="15.75" customHeight="1">
      <c r="A15" s="12" t="s">
        <v>102</v>
      </c>
      <c r="B15" s="25" t="s">
        <v>103</v>
      </c>
      <c r="C15" s="25" t="s">
        <v>103</v>
      </c>
      <c r="D15" s="14" t="s">
        <v>104</v>
      </c>
      <c r="E15" s="14" t="s">
        <v>105</v>
      </c>
    </row>
    <row r="16" spans="1:8" ht="15.75" customHeight="1">
      <c r="A16" s="27" t="s">
        <v>106</v>
      </c>
      <c r="B16" s="30">
        <v>0</v>
      </c>
      <c r="C16" s="30">
        <v>0</v>
      </c>
      <c r="D16" s="30">
        <v>0</v>
      </c>
      <c r="E16" s="30">
        <v>0</v>
      </c>
    </row>
    <row r="17" spans="1:5" ht="15.75" customHeight="1">
      <c r="A17" s="20" t="s">
        <v>107</v>
      </c>
      <c r="B17" s="24">
        <v>0</v>
      </c>
      <c r="C17" s="24">
        <v>0</v>
      </c>
      <c r="D17" s="24">
        <v>0</v>
      </c>
      <c r="E17" s="24">
        <v>0</v>
      </c>
    </row>
    <row r="18" spans="1:5" ht="15.75" customHeight="1">
      <c r="A18" s="35" t="s">
        <v>108</v>
      </c>
      <c r="B18" s="30">
        <v>0</v>
      </c>
      <c r="C18" s="30">
        <v>0</v>
      </c>
      <c r="D18" s="30">
        <v>0</v>
      </c>
      <c r="E18" s="30">
        <v>0</v>
      </c>
    </row>
    <row r="19" spans="1:5" ht="15.75" customHeight="1">
      <c r="A19" s="32" t="s">
        <v>109</v>
      </c>
      <c r="B19" s="24" t="s">
        <v>103</v>
      </c>
      <c r="C19" s="24" t="s">
        <v>103</v>
      </c>
      <c r="D19" s="24" t="s">
        <v>110</v>
      </c>
      <c r="E19" s="24" t="s">
        <v>111</v>
      </c>
    </row>
    <row r="20" spans="1:5" ht="15.75" customHeight="1">
      <c r="A20" s="32" t="s">
        <v>112</v>
      </c>
      <c r="B20" s="24">
        <v>0</v>
      </c>
      <c r="C20" s="24">
        <v>0</v>
      </c>
      <c r="D20" s="24">
        <v>0</v>
      </c>
      <c r="E20" s="24">
        <v>0</v>
      </c>
    </row>
    <row r="21" spans="1:5" ht="15.75" customHeight="1">
      <c r="A21" s="32" t="s">
        <v>113</v>
      </c>
      <c r="B21" s="24">
        <v>0</v>
      </c>
      <c r="C21" s="24">
        <v>0</v>
      </c>
      <c r="D21" s="24" t="s">
        <v>114</v>
      </c>
      <c r="E21" s="36" t="s">
        <v>115</v>
      </c>
    </row>
    <row r="22" spans="1:5" ht="15.75" customHeight="1">
      <c r="A22" s="32" t="s">
        <v>116</v>
      </c>
      <c r="B22" s="24">
        <v>0</v>
      </c>
      <c r="C22" s="24">
        <v>0</v>
      </c>
      <c r="D22" s="24">
        <v>0</v>
      </c>
      <c r="E22" s="24">
        <v>0</v>
      </c>
    </row>
    <row r="23" spans="1:5" ht="15.75" customHeight="1">
      <c r="A23" s="35" t="s">
        <v>117</v>
      </c>
      <c r="B23" s="24">
        <v>0</v>
      </c>
      <c r="C23" s="24">
        <v>0</v>
      </c>
      <c r="D23" s="24">
        <v>0</v>
      </c>
      <c r="E23" s="24">
        <v>0</v>
      </c>
    </row>
    <row r="24" spans="1:5" ht="14.25">
      <c r="A24" s="12" t="s">
        <v>118</v>
      </c>
      <c r="B24" s="38" t="s">
        <v>119</v>
      </c>
      <c r="C24" s="14" t="s">
        <v>120</v>
      </c>
      <c r="D24" s="14" t="s">
        <v>121</v>
      </c>
      <c r="E24" s="14" t="s">
        <v>122</v>
      </c>
    </row>
    <row r="25" spans="1:5" ht="14.25">
      <c r="A25" s="12" t="s">
        <v>123</v>
      </c>
      <c r="B25" s="18" t="s">
        <v>124</v>
      </c>
      <c r="C25" s="14" t="s">
        <v>125</v>
      </c>
      <c r="D25" s="14" t="s">
        <v>127</v>
      </c>
      <c r="E25" s="14" t="s">
        <v>128</v>
      </c>
    </row>
    <row r="26" spans="1:5" ht="14.25">
      <c r="A26" s="12" t="s">
        <v>129</v>
      </c>
      <c r="B26" s="18">
        <v>0</v>
      </c>
      <c r="C26" s="14">
        <v>0</v>
      </c>
      <c r="D26" s="14">
        <v>0</v>
      </c>
      <c r="E26" s="14">
        <v>0</v>
      </c>
    </row>
    <row r="27" spans="1:5" ht="12.75">
      <c r="A27" s="27" t="s">
        <v>132</v>
      </c>
      <c r="B27" s="30">
        <v>0</v>
      </c>
      <c r="C27" s="30">
        <v>0</v>
      </c>
      <c r="D27" s="30">
        <v>0</v>
      </c>
      <c r="E27" s="30">
        <v>0</v>
      </c>
    </row>
    <row r="28" spans="1:5" ht="12.75">
      <c r="A28" s="20" t="s">
        <v>134</v>
      </c>
      <c r="B28" s="24">
        <v>0</v>
      </c>
      <c r="C28" s="24">
        <v>0</v>
      </c>
      <c r="D28" s="24">
        <v>0</v>
      </c>
      <c r="E28" s="24">
        <v>0</v>
      </c>
    </row>
    <row r="29" spans="1:5" ht="12.75">
      <c r="A29" s="35" t="s">
        <v>136</v>
      </c>
      <c r="B29" s="39" t="s">
        <v>124</v>
      </c>
      <c r="C29" s="30" t="s">
        <v>141</v>
      </c>
      <c r="D29" s="30" t="s">
        <v>127</v>
      </c>
      <c r="E29" s="30" t="s">
        <v>142</v>
      </c>
    </row>
    <row r="30" spans="1:5" ht="12.75">
      <c r="A30" s="32" t="s">
        <v>143</v>
      </c>
      <c r="B30" s="24">
        <v>0</v>
      </c>
      <c r="C30" s="24" t="s">
        <v>89</v>
      </c>
      <c r="D30" s="24">
        <v>0</v>
      </c>
      <c r="E30" s="24">
        <v>0</v>
      </c>
    </row>
    <row r="31" spans="1:5" ht="12.75">
      <c r="A31" s="35" t="s">
        <v>144</v>
      </c>
      <c r="B31" s="30">
        <v>0</v>
      </c>
      <c r="C31" s="30">
        <v>0</v>
      </c>
      <c r="D31" s="30">
        <v>0</v>
      </c>
      <c r="E31" s="30">
        <v>0</v>
      </c>
    </row>
    <row r="32" spans="1:5" ht="12.75">
      <c r="A32" s="35" t="s">
        <v>145</v>
      </c>
      <c r="B32" s="30">
        <v>0</v>
      </c>
      <c r="C32" s="30">
        <v>0</v>
      </c>
      <c r="D32" s="30">
        <v>0</v>
      </c>
      <c r="E32" s="30">
        <v>0</v>
      </c>
    </row>
    <row r="33" spans="1:5" ht="12.75">
      <c r="A33" s="35" t="s">
        <v>146</v>
      </c>
      <c r="B33" s="30">
        <v>0</v>
      </c>
      <c r="C33" s="30">
        <v>0</v>
      </c>
      <c r="D33" s="30">
        <v>0</v>
      </c>
      <c r="E33" s="30" t="s">
        <v>78</v>
      </c>
    </row>
    <row r="34" spans="1:5" ht="14.25">
      <c r="A34" s="12" t="s">
        <v>147</v>
      </c>
      <c r="B34" s="14">
        <v>0</v>
      </c>
      <c r="C34" s="14">
        <v>0</v>
      </c>
      <c r="D34" s="14">
        <v>0</v>
      </c>
      <c r="E34" s="14">
        <v>0</v>
      </c>
    </row>
    <row r="35" spans="1:5" ht="12.75">
      <c r="A35" s="20" t="s">
        <v>148</v>
      </c>
      <c r="B35" s="24">
        <v>0</v>
      </c>
      <c r="C35" s="24">
        <v>0</v>
      </c>
      <c r="D35" s="24">
        <v>0</v>
      </c>
      <c r="E35" s="24">
        <v>0</v>
      </c>
    </row>
    <row r="36" spans="1:5" ht="12.75">
      <c r="A36" s="35" t="s">
        <v>150</v>
      </c>
      <c r="B36" s="30">
        <v>0</v>
      </c>
      <c r="C36" s="30">
        <v>0</v>
      </c>
      <c r="D36" s="30">
        <v>0</v>
      </c>
      <c r="E36" s="30">
        <v>0</v>
      </c>
    </row>
    <row r="37" spans="1:5" ht="12.75">
      <c r="A37" s="32" t="s">
        <v>151</v>
      </c>
      <c r="B37" s="24">
        <v>0</v>
      </c>
      <c r="C37" s="24">
        <v>0</v>
      </c>
      <c r="D37" s="24">
        <v>0</v>
      </c>
      <c r="E37" s="24">
        <v>0</v>
      </c>
    </row>
    <row r="38" spans="1:5" ht="12.75">
      <c r="A38" s="27" t="s">
        <v>153</v>
      </c>
      <c r="B38" s="30">
        <v>0</v>
      </c>
      <c r="C38" s="30">
        <v>0</v>
      </c>
      <c r="D38" s="30">
        <v>0</v>
      </c>
      <c r="E38" s="30">
        <v>0</v>
      </c>
    </row>
    <row r="39" spans="1:5" ht="14.25">
      <c r="A39" s="12" t="s">
        <v>154</v>
      </c>
      <c r="B39" s="18" t="s">
        <v>124</v>
      </c>
      <c r="C39" s="14" t="s">
        <v>125</v>
      </c>
      <c r="D39" s="14" t="s">
        <v>127</v>
      </c>
      <c r="E39" s="14" t="s">
        <v>128</v>
      </c>
    </row>
    <row r="40" spans="1:5" ht="14.25">
      <c r="A40" s="12" t="s">
        <v>155</v>
      </c>
      <c r="B40" s="18" t="s">
        <v>156</v>
      </c>
      <c r="C40" s="14" t="s">
        <v>157</v>
      </c>
      <c r="D40" s="14" t="s">
        <v>158</v>
      </c>
      <c r="E40" s="14" t="s">
        <v>159</v>
      </c>
    </row>
    <row r="41" spans="1:5" ht="14.25">
      <c r="A41" s="12" t="s">
        <v>160</v>
      </c>
      <c r="B41" s="38">
        <v>0</v>
      </c>
      <c r="C41" s="14">
        <v>0</v>
      </c>
      <c r="D41" s="14">
        <v>0</v>
      </c>
      <c r="E41" s="14">
        <v>0</v>
      </c>
    </row>
    <row r="42" spans="1:5" ht="14.25">
      <c r="A42" s="20" t="s">
        <v>161</v>
      </c>
      <c r="B42" s="38">
        <v>0</v>
      </c>
      <c r="C42" s="14">
        <v>0</v>
      </c>
      <c r="D42" s="14">
        <v>0</v>
      </c>
      <c r="E42" s="14">
        <v>0</v>
      </c>
    </row>
    <row r="43" spans="1:5" ht="14.25">
      <c r="A43" s="12" t="s">
        <v>162</v>
      </c>
      <c r="B43" s="14" t="s">
        <v>156</v>
      </c>
      <c r="C43" s="14" t="s">
        <v>163</v>
      </c>
      <c r="D43" s="14" t="s">
        <v>164</v>
      </c>
      <c r="E43" s="14" t="s">
        <v>164</v>
      </c>
    </row>
    <row r="44" spans="1:5" ht="12.75">
      <c r="A44" s="27" t="s">
        <v>165</v>
      </c>
      <c r="B44" s="30">
        <v>0</v>
      </c>
      <c r="C44" s="30">
        <v>0</v>
      </c>
      <c r="D44" s="30">
        <v>0</v>
      </c>
      <c r="E44" s="30">
        <v>0</v>
      </c>
    </row>
    <row r="45" spans="1:5" ht="12.75">
      <c r="A45" s="20" t="s">
        <v>167</v>
      </c>
      <c r="B45" s="24">
        <v>0</v>
      </c>
      <c r="C45" s="24">
        <v>0</v>
      </c>
      <c r="D45" s="24">
        <v>0</v>
      </c>
      <c r="E45" s="24">
        <v>0</v>
      </c>
    </row>
    <row r="46" spans="1:5" ht="12.75">
      <c r="A46" s="32" t="s">
        <v>168</v>
      </c>
      <c r="B46" s="24" t="s">
        <v>156</v>
      </c>
      <c r="C46" s="24" t="s">
        <v>163</v>
      </c>
      <c r="D46" s="24" t="s">
        <v>164</v>
      </c>
      <c r="E46" s="24" t="s">
        <v>164</v>
      </c>
    </row>
    <row r="47" spans="1:5" ht="12.75">
      <c r="A47" s="35" t="s">
        <v>170</v>
      </c>
      <c r="B47" s="30">
        <v>0</v>
      </c>
      <c r="C47" s="30">
        <v>0</v>
      </c>
      <c r="D47" s="30">
        <v>0</v>
      </c>
      <c r="E47" s="30">
        <v>0</v>
      </c>
    </row>
    <row r="48" spans="1:5" ht="12.75">
      <c r="A48" s="35" t="s">
        <v>172</v>
      </c>
      <c r="B48" s="30">
        <v>0</v>
      </c>
      <c r="C48" s="30">
        <v>0</v>
      </c>
      <c r="D48" s="30">
        <v>0</v>
      </c>
      <c r="E48" s="30">
        <v>0</v>
      </c>
    </row>
    <row r="49" spans="1:5" ht="14.25">
      <c r="A49" s="12" t="s">
        <v>174</v>
      </c>
      <c r="B49" s="38">
        <v>0</v>
      </c>
      <c r="C49" s="14" t="s">
        <v>22</v>
      </c>
      <c r="D49" s="14" t="s">
        <v>175</v>
      </c>
      <c r="E49" s="14" t="s">
        <v>176</v>
      </c>
    </row>
    <row r="50" spans="1:5" ht="12.75">
      <c r="A50" s="20" t="s">
        <v>177</v>
      </c>
      <c r="B50" s="24">
        <v>0</v>
      </c>
      <c r="C50" s="24" t="s">
        <v>178</v>
      </c>
      <c r="D50" s="24" t="s">
        <v>179</v>
      </c>
      <c r="E50" s="24" t="s">
        <v>180</v>
      </c>
    </row>
    <row r="51" spans="1:5" ht="12.75">
      <c r="A51" s="27" t="s">
        <v>181</v>
      </c>
      <c r="B51" s="30">
        <v>0</v>
      </c>
      <c r="C51" s="30">
        <v>0</v>
      </c>
      <c r="D51" s="30">
        <v>0</v>
      </c>
      <c r="E51" s="30">
        <v>0</v>
      </c>
    </row>
    <row r="52" spans="1:5" ht="12.75">
      <c r="A52" s="32" t="s">
        <v>182</v>
      </c>
      <c r="B52" s="24">
        <v>0</v>
      </c>
      <c r="C52" s="24" t="s">
        <v>184</v>
      </c>
      <c r="D52" s="24" t="s">
        <v>185</v>
      </c>
      <c r="E52" s="24" t="s">
        <v>186</v>
      </c>
    </row>
    <row r="53" spans="1:5" ht="14.25">
      <c r="A53" s="12" t="s">
        <v>187</v>
      </c>
      <c r="B53" s="14">
        <v>0</v>
      </c>
      <c r="C53" s="14">
        <v>0</v>
      </c>
      <c r="D53" s="14">
        <v>0</v>
      </c>
      <c r="E53" s="14">
        <v>0</v>
      </c>
    </row>
    <row r="54" spans="1:5">
      <c r="A54" s="28" t="s">
        <v>189</v>
      </c>
      <c r="B54" s="42">
        <v>0</v>
      </c>
      <c r="C54" s="14">
        <v>0</v>
      </c>
      <c r="D54" s="14">
        <v>0</v>
      </c>
      <c r="E54" s="14">
        <v>0</v>
      </c>
    </row>
    <row r="55" spans="1:5">
      <c r="A55" s="28" t="s">
        <v>202</v>
      </c>
      <c r="B55" s="18" t="s">
        <v>156</v>
      </c>
      <c r="C55" s="14" t="s">
        <v>157</v>
      </c>
      <c r="D55" s="14" t="s">
        <v>158</v>
      </c>
      <c r="E55" s="14" t="s">
        <v>159</v>
      </c>
    </row>
    <row r="56" spans="1:5" ht="14.25">
      <c r="A56" s="12" t="s">
        <v>204</v>
      </c>
      <c r="B56" s="38" t="s">
        <v>119</v>
      </c>
      <c r="C56" s="14" t="s">
        <v>120</v>
      </c>
      <c r="D56" s="14" t="s">
        <v>121</v>
      </c>
      <c r="E56" s="14" t="s">
        <v>122</v>
      </c>
    </row>
    <row r="57" spans="1:5" ht="14.25">
      <c r="A57" s="44" t="s">
        <v>206</v>
      </c>
      <c r="B57" s="14" t="s">
        <v>86</v>
      </c>
      <c r="C57" s="14" t="s">
        <v>86</v>
      </c>
      <c r="D57" s="14" t="s">
        <v>86</v>
      </c>
      <c r="E57" s="14" t="s">
        <v>86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2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43830</v>
      </c>
      <c r="B2" s="37" t="s">
        <v>426</v>
      </c>
      <c r="C2" s="37" t="s">
        <v>277</v>
      </c>
      <c r="D2" s="37" t="s">
        <v>292</v>
      </c>
      <c r="E2" s="37">
        <v>38800</v>
      </c>
      <c r="F2" s="37">
        <v>0</v>
      </c>
      <c r="G2" s="37">
        <v>38800</v>
      </c>
    </row>
    <row r="3" spans="1:7" ht="15.75" customHeight="1">
      <c r="A3" s="55">
        <v>43830</v>
      </c>
      <c r="B3" s="37" t="s">
        <v>427</v>
      </c>
      <c r="C3" s="37" t="s">
        <v>277</v>
      </c>
      <c r="D3" s="37" t="s">
        <v>292</v>
      </c>
      <c r="E3" s="37">
        <v>85000</v>
      </c>
      <c r="F3" s="37">
        <v>0</v>
      </c>
      <c r="G3">
        <f t="shared" ref="G3:G19" si="0">G2+E3-F3</f>
        <v>123800</v>
      </c>
    </row>
    <row r="4" spans="1:7" ht="15.75" customHeight="1">
      <c r="A4" s="37" t="s">
        <v>431</v>
      </c>
      <c r="B4" s="37" t="s">
        <v>428</v>
      </c>
      <c r="C4" s="37" t="s">
        <v>277</v>
      </c>
      <c r="D4" s="37" t="s">
        <v>292</v>
      </c>
      <c r="E4" s="37">
        <v>39000</v>
      </c>
      <c r="F4" s="37">
        <v>0</v>
      </c>
      <c r="G4">
        <f t="shared" si="0"/>
        <v>162800</v>
      </c>
    </row>
    <row r="5" spans="1:7" ht="15.75" customHeight="1">
      <c r="G5">
        <f t="shared" si="0"/>
        <v>162800</v>
      </c>
    </row>
    <row r="6" spans="1:7" ht="15.75" customHeight="1">
      <c r="G6">
        <f t="shared" si="0"/>
        <v>162800</v>
      </c>
    </row>
    <row r="7" spans="1:7" ht="15.75" customHeight="1">
      <c r="G7">
        <f t="shared" si="0"/>
        <v>162800</v>
      </c>
    </row>
    <row r="8" spans="1:7" ht="15.75" customHeight="1">
      <c r="G8">
        <f t="shared" si="0"/>
        <v>162800</v>
      </c>
    </row>
    <row r="9" spans="1:7" ht="15.75" customHeight="1">
      <c r="G9">
        <f t="shared" si="0"/>
        <v>162800</v>
      </c>
    </row>
    <row r="10" spans="1:7" ht="15.75" customHeight="1">
      <c r="G10">
        <f t="shared" si="0"/>
        <v>162800</v>
      </c>
    </row>
    <row r="11" spans="1:7" ht="15.75" customHeight="1">
      <c r="G11">
        <f t="shared" si="0"/>
        <v>162800</v>
      </c>
    </row>
    <row r="12" spans="1:7" ht="15.75" customHeight="1">
      <c r="G12">
        <f t="shared" si="0"/>
        <v>162800</v>
      </c>
    </row>
    <row r="13" spans="1:7" ht="15.75" customHeight="1">
      <c r="G13">
        <f t="shared" si="0"/>
        <v>162800</v>
      </c>
    </row>
    <row r="14" spans="1:7" ht="15.75" customHeight="1">
      <c r="G14">
        <f t="shared" si="0"/>
        <v>162800</v>
      </c>
    </row>
    <row r="15" spans="1:7" ht="15.75" customHeight="1">
      <c r="G15">
        <f t="shared" si="0"/>
        <v>162800</v>
      </c>
    </row>
    <row r="16" spans="1:7" ht="15.75" customHeight="1">
      <c r="G16">
        <f t="shared" si="0"/>
        <v>162800</v>
      </c>
    </row>
    <row r="17" spans="7:7" ht="15.75" customHeight="1">
      <c r="G17">
        <f t="shared" si="0"/>
        <v>162800</v>
      </c>
    </row>
    <row r="18" spans="7:7" ht="15.75" customHeight="1">
      <c r="G18">
        <f t="shared" si="0"/>
        <v>162800</v>
      </c>
    </row>
    <row r="19" spans="7:7" ht="15.75" customHeight="1">
      <c r="G19">
        <f t="shared" si="0"/>
        <v>162800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1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43732</v>
      </c>
      <c r="B2" s="37" t="s">
        <v>405</v>
      </c>
      <c r="C2" s="37" t="s">
        <v>269</v>
      </c>
      <c r="D2" s="37" t="s">
        <v>292</v>
      </c>
      <c r="E2" s="37">
        <v>0</v>
      </c>
      <c r="F2" s="37">
        <v>0</v>
      </c>
      <c r="G2" s="37">
        <f>E2-F2</f>
        <v>0</v>
      </c>
    </row>
    <row r="3" spans="1:7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5158</v>
      </c>
      <c r="F3" s="37">
        <v>0</v>
      </c>
      <c r="G3">
        <f t="shared" ref="G3:G19" si="0">G2+E3-F3</f>
        <v>5158</v>
      </c>
    </row>
    <row r="4" spans="1:7" ht="15.75" customHeight="1">
      <c r="A4" s="55">
        <v>43830</v>
      </c>
      <c r="B4" s="37" t="s">
        <v>423</v>
      </c>
      <c r="C4" s="37" t="s">
        <v>269</v>
      </c>
      <c r="D4" s="37" t="s">
        <v>292</v>
      </c>
      <c r="E4" s="37">
        <v>7726</v>
      </c>
      <c r="F4" s="37">
        <v>0</v>
      </c>
      <c r="G4">
        <f t="shared" si="0"/>
        <v>12884</v>
      </c>
    </row>
    <row r="5" spans="1:7" ht="15.75" customHeight="1">
      <c r="A5" s="55">
        <v>43921</v>
      </c>
      <c r="B5" s="37" t="s">
        <v>424</v>
      </c>
      <c r="C5" s="37" t="s">
        <v>269</v>
      </c>
      <c r="D5" s="37" t="s">
        <v>292</v>
      </c>
      <c r="E5" s="37">
        <v>5150</v>
      </c>
      <c r="F5" s="37">
        <v>0</v>
      </c>
      <c r="G5">
        <f t="shared" si="0"/>
        <v>18034</v>
      </c>
    </row>
    <row r="6" spans="1:7" ht="15.75" customHeight="1">
      <c r="G6">
        <f t="shared" si="0"/>
        <v>18034</v>
      </c>
    </row>
    <row r="7" spans="1:7" ht="15.75" customHeight="1">
      <c r="G7">
        <f t="shared" si="0"/>
        <v>18034</v>
      </c>
    </row>
    <row r="8" spans="1:7" ht="15.75" customHeight="1">
      <c r="G8">
        <f t="shared" si="0"/>
        <v>18034</v>
      </c>
    </row>
    <row r="9" spans="1:7" ht="15.75" customHeight="1">
      <c r="G9">
        <f t="shared" si="0"/>
        <v>18034</v>
      </c>
    </row>
    <row r="10" spans="1:7" ht="15.75" customHeight="1">
      <c r="G10">
        <f t="shared" si="0"/>
        <v>18034</v>
      </c>
    </row>
    <row r="11" spans="1:7" ht="15.75" customHeight="1">
      <c r="G11">
        <f t="shared" si="0"/>
        <v>18034</v>
      </c>
    </row>
    <row r="12" spans="1:7" ht="15.75" customHeight="1">
      <c r="G12">
        <f t="shared" si="0"/>
        <v>18034</v>
      </c>
    </row>
    <row r="13" spans="1:7" ht="15.75" customHeight="1">
      <c r="G13">
        <f t="shared" si="0"/>
        <v>18034</v>
      </c>
    </row>
    <row r="14" spans="1:7" ht="15.75" customHeight="1">
      <c r="G14">
        <f t="shared" si="0"/>
        <v>18034</v>
      </c>
    </row>
    <row r="15" spans="1:7" ht="15.75" customHeight="1">
      <c r="G15">
        <f t="shared" si="0"/>
        <v>18034</v>
      </c>
    </row>
    <row r="16" spans="1:7" ht="15.75" customHeight="1">
      <c r="G16">
        <f t="shared" si="0"/>
        <v>18034</v>
      </c>
    </row>
    <row r="17" spans="7:7" ht="15.75" customHeight="1">
      <c r="G17">
        <f t="shared" si="0"/>
        <v>18034</v>
      </c>
    </row>
    <row r="18" spans="7:7" ht="15.75" customHeight="1">
      <c r="G18">
        <f t="shared" si="0"/>
        <v>18034</v>
      </c>
    </row>
    <row r="19" spans="7:7" ht="15.75" customHeight="1">
      <c r="G19">
        <f t="shared" si="0"/>
        <v>18034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/>
  </sheetViews>
  <sheetFormatPr defaultColWidth="14.42578125" defaultRowHeight="15.75" customHeight="1"/>
  <cols>
    <col min="3" max="3" width="13" customWidth="1"/>
    <col min="4" max="4" width="16" customWidth="1"/>
    <col min="5" max="5" width="15.85546875" customWidth="1"/>
    <col min="6" max="6" width="16.42578125" customWidth="1"/>
    <col min="7" max="7" width="16.28515625" customWidth="1"/>
    <col min="8" max="8" width="16.140625" customWidth="1"/>
    <col min="9" max="9" width="16.28515625" customWidth="1"/>
    <col min="10" max="10" width="15.85546875" customWidth="1"/>
    <col min="11" max="13" width="16.42578125" customWidth="1"/>
    <col min="14" max="15" width="16.85546875" customWidth="1"/>
  </cols>
  <sheetData>
    <row r="1" spans="1:17" ht="15.75" customHeight="1">
      <c r="A1" s="37" t="s">
        <v>303</v>
      </c>
      <c r="B1" s="37" t="s">
        <v>304</v>
      </c>
      <c r="C1" s="37" t="s">
        <v>432</v>
      </c>
      <c r="D1" s="37" t="s">
        <v>433</v>
      </c>
      <c r="E1" s="37" t="s">
        <v>434</v>
      </c>
      <c r="F1" s="37" t="s">
        <v>435</v>
      </c>
      <c r="G1" s="37" t="s">
        <v>436</v>
      </c>
      <c r="H1" s="37" t="s">
        <v>437</v>
      </c>
      <c r="I1" s="37" t="s">
        <v>438</v>
      </c>
      <c r="J1" s="37" t="s">
        <v>439</v>
      </c>
      <c r="K1" s="37" t="s">
        <v>440</v>
      </c>
      <c r="L1" s="37" t="s">
        <v>441</v>
      </c>
      <c r="M1" s="37" t="s">
        <v>442</v>
      </c>
      <c r="N1" s="37" t="s">
        <v>443</v>
      </c>
      <c r="O1" s="37" t="s">
        <v>444</v>
      </c>
      <c r="P1" s="37" t="s">
        <v>445</v>
      </c>
      <c r="Q1" s="37" t="s">
        <v>309</v>
      </c>
    </row>
    <row r="2" spans="1:17" ht="15.75" customHeight="1">
      <c r="A2" s="55">
        <v>43733</v>
      </c>
      <c r="B2" s="37" t="s">
        <v>446</v>
      </c>
      <c r="C2" s="37">
        <v>3871</v>
      </c>
      <c r="D2" s="37">
        <v>195812</v>
      </c>
      <c r="E2" s="37">
        <v>-2600</v>
      </c>
      <c r="F2" s="37">
        <v>0</v>
      </c>
      <c r="G2" s="37">
        <v>0</v>
      </c>
      <c r="H2" s="37">
        <v>0</v>
      </c>
      <c r="I2" s="37">
        <v>13415</v>
      </c>
      <c r="J2" s="37">
        <v>10678</v>
      </c>
      <c r="K2" s="37">
        <v>60293</v>
      </c>
      <c r="L2" s="37">
        <v>0</v>
      </c>
      <c r="M2" s="37">
        <v>0</v>
      </c>
      <c r="N2" s="37">
        <v>-121604</v>
      </c>
      <c r="O2" s="37">
        <v>15476</v>
      </c>
      <c r="P2">
        <f>-8083-156834-15476+5052</f>
        <v>-175341</v>
      </c>
      <c r="Q2" s="37">
        <f t="shared" ref="Q2:Q18" si="0">SUM(C2:P2)</f>
        <v>0</v>
      </c>
    </row>
    <row r="3" spans="1:17" ht="15.75" customHeight="1">
      <c r="A3" s="55">
        <v>43738</v>
      </c>
      <c r="B3" s="37" t="s">
        <v>447</v>
      </c>
      <c r="C3" s="37">
        <v>3871</v>
      </c>
      <c r="D3" s="37">
        <v>195812</v>
      </c>
      <c r="E3" s="37">
        <v>-5290</v>
      </c>
      <c r="F3" s="37">
        <v>0</v>
      </c>
      <c r="G3" s="37">
        <v>0</v>
      </c>
      <c r="H3" s="37">
        <v>0</v>
      </c>
      <c r="I3" s="37">
        <v>15105</v>
      </c>
      <c r="J3" s="37">
        <v>11678</v>
      </c>
      <c r="K3" s="37">
        <v>60293</v>
      </c>
      <c r="L3" s="37">
        <v>0</v>
      </c>
      <c r="M3" s="37">
        <v>5158</v>
      </c>
      <c r="N3" s="37">
        <v>-121604</v>
      </c>
      <c r="O3" s="37">
        <v>10318</v>
      </c>
      <c r="P3">
        <f>P2</f>
        <v>-175341</v>
      </c>
      <c r="Q3" s="37">
        <f t="shared" si="0"/>
        <v>0</v>
      </c>
    </row>
    <row r="4" spans="1:17" ht="15.75" customHeight="1">
      <c r="A4" s="37" t="s">
        <v>448</v>
      </c>
      <c r="B4" s="37" t="s">
        <v>449</v>
      </c>
      <c r="C4" s="37">
        <v>3871</v>
      </c>
      <c r="D4" s="37">
        <f>198624-236</f>
        <v>198388</v>
      </c>
      <c r="E4" s="37">
        <f>-5290-40801+1000</f>
        <v>-45091</v>
      </c>
      <c r="F4" s="37">
        <v>40801</v>
      </c>
      <c r="G4" s="37">
        <v>0</v>
      </c>
      <c r="H4" s="37">
        <v>0</v>
      </c>
      <c r="I4" s="37">
        <f>15105-2290</f>
        <v>12815</v>
      </c>
      <c r="J4" s="37">
        <f>10678-38</f>
        <v>10640</v>
      </c>
      <c r="K4" s="37">
        <f>60293+40801</f>
        <v>101094</v>
      </c>
      <c r="L4" s="37">
        <v>0</v>
      </c>
      <c r="M4" s="37">
        <v>5158</v>
      </c>
      <c r="N4">
        <f>-137406-40801+236+10000</f>
        <v>-167971</v>
      </c>
      <c r="O4" s="37">
        <v>23308</v>
      </c>
      <c r="P4">
        <f>P3+2290+38-10000</f>
        <v>-183013</v>
      </c>
      <c r="Q4" s="37">
        <f t="shared" si="0"/>
        <v>0</v>
      </c>
    </row>
    <row r="5" spans="1:17" ht="15.75" customHeight="1">
      <c r="A5" s="55">
        <v>43800</v>
      </c>
      <c r="B5" s="37" t="s">
        <v>450</v>
      </c>
      <c r="C5" s="37">
        <v>4759</v>
      </c>
      <c r="D5" s="37">
        <v>213118</v>
      </c>
      <c r="E5" s="37">
        <v>-4818</v>
      </c>
      <c r="F5" s="37">
        <v>0</v>
      </c>
      <c r="G5" s="37">
        <v>0</v>
      </c>
      <c r="H5" s="37">
        <v>0</v>
      </c>
      <c r="I5" s="37">
        <v>32732</v>
      </c>
      <c r="J5" s="37">
        <v>15028</v>
      </c>
      <c r="K5" s="37">
        <v>66265</v>
      </c>
      <c r="L5" s="37">
        <v>0</v>
      </c>
      <c r="M5" s="37">
        <v>5158</v>
      </c>
      <c r="N5" s="37">
        <v>-180209</v>
      </c>
      <c r="O5" s="37">
        <v>23308</v>
      </c>
      <c r="P5">
        <f>P3</f>
        <v>-175341</v>
      </c>
      <c r="Q5" s="37">
        <f t="shared" si="0"/>
        <v>0</v>
      </c>
    </row>
    <row r="6" spans="1:17" ht="15.75" customHeight="1">
      <c r="A6" s="55">
        <v>43830</v>
      </c>
      <c r="B6" s="37" t="s">
        <v>451</v>
      </c>
      <c r="C6" s="37">
        <v>5103</v>
      </c>
      <c r="D6" s="37">
        <v>183208</v>
      </c>
      <c r="E6" s="37">
        <v>-3832</v>
      </c>
      <c r="F6" s="37">
        <v>0</v>
      </c>
      <c r="G6" s="37">
        <v>0</v>
      </c>
      <c r="H6" s="37">
        <v>0</v>
      </c>
      <c r="I6" s="37">
        <v>46874</v>
      </c>
      <c r="J6" s="37">
        <v>35928</v>
      </c>
      <c r="K6" s="37">
        <v>66265</v>
      </c>
      <c r="L6" s="37">
        <v>0</v>
      </c>
      <c r="M6" s="37">
        <v>12884</v>
      </c>
      <c r="N6" s="37">
        <v>-310341</v>
      </c>
      <c r="O6" s="37">
        <v>139252</v>
      </c>
      <c r="P6">
        <f>P5</f>
        <v>-175341</v>
      </c>
      <c r="Q6" s="37">
        <f t="shared" si="0"/>
        <v>0</v>
      </c>
    </row>
    <row r="7" spans="1:17" ht="15.75" customHeight="1">
      <c r="A7" s="37" t="s">
        <v>452</v>
      </c>
      <c r="B7" s="37" t="s">
        <v>453</v>
      </c>
      <c r="C7" s="37">
        <v>5103</v>
      </c>
      <c r="D7" s="37">
        <v>183208</v>
      </c>
      <c r="E7" s="37">
        <v>-3832</v>
      </c>
      <c r="F7" s="37">
        <v>0</v>
      </c>
      <c r="G7" s="37">
        <v>0</v>
      </c>
      <c r="H7" s="37">
        <v>0</v>
      </c>
      <c r="I7" s="37">
        <f>46874-2290</f>
        <v>44584</v>
      </c>
      <c r="J7">
        <f>J6-38</f>
        <v>35890</v>
      </c>
      <c r="K7" s="37">
        <v>66265</v>
      </c>
      <c r="L7" s="37">
        <v>0</v>
      </c>
      <c r="M7" s="37">
        <v>12884</v>
      </c>
      <c r="N7" s="37">
        <f>-310341+10000+236</f>
        <v>-300105</v>
      </c>
      <c r="O7" s="37">
        <v>139252</v>
      </c>
      <c r="P7">
        <f>P4-236</f>
        <v>-183249</v>
      </c>
      <c r="Q7" s="37">
        <f t="shared" si="0"/>
        <v>0</v>
      </c>
    </row>
    <row r="8" spans="1:17" ht="15.75" customHeight="1">
      <c r="A8" s="37" t="s">
        <v>454</v>
      </c>
      <c r="B8" s="37" t="s">
        <v>455</v>
      </c>
      <c r="C8" s="37">
        <v>1296</v>
      </c>
      <c r="D8" s="37">
        <v>174809</v>
      </c>
      <c r="E8" s="37">
        <v>-2025</v>
      </c>
      <c r="F8" s="37">
        <v>0</v>
      </c>
      <c r="G8" s="37">
        <v>0</v>
      </c>
      <c r="H8" s="37">
        <v>0</v>
      </c>
      <c r="I8" s="37">
        <v>54206</v>
      </c>
      <c r="J8" s="37">
        <v>38995</v>
      </c>
      <c r="K8" s="37">
        <v>66265</v>
      </c>
      <c r="L8" s="37">
        <v>0</v>
      </c>
      <c r="M8" s="37">
        <v>18034</v>
      </c>
      <c r="N8" s="37">
        <f>-310341-39000</f>
        <v>-349341</v>
      </c>
      <c r="O8" s="37">
        <f t="shared" ref="O8:O9" si="1">10302+123800+39000</f>
        <v>173102</v>
      </c>
      <c r="P8">
        <f t="shared" ref="P8:P9" si="2">P6</f>
        <v>-175341</v>
      </c>
      <c r="Q8" s="37">
        <f t="shared" si="0"/>
        <v>0</v>
      </c>
    </row>
    <row r="9" spans="1:17" ht="15.75" customHeight="1">
      <c r="A9" s="37" t="s">
        <v>454</v>
      </c>
      <c r="B9" s="37" t="s">
        <v>456</v>
      </c>
      <c r="C9" s="37">
        <v>1296</v>
      </c>
      <c r="D9" s="37">
        <v>174809</v>
      </c>
      <c r="E9" s="37">
        <f>-2025-574</f>
        <v>-2599</v>
      </c>
      <c r="F9" s="37">
        <v>0</v>
      </c>
      <c r="G9" s="37">
        <v>0</v>
      </c>
      <c r="H9" s="37">
        <v>0</v>
      </c>
      <c r="I9">
        <f>I8-2290</f>
        <v>51916</v>
      </c>
      <c r="J9" s="37">
        <f>38995-38+574</f>
        <v>39531</v>
      </c>
      <c r="K9" s="37">
        <v>66265</v>
      </c>
      <c r="L9" s="37">
        <v>0</v>
      </c>
      <c r="M9" s="37">
        <v>18034</v>
      </c>
      <c r="N9" s="37">
        <f>-310341-39000+10000+236</f>
        <v>-339105</v>
      </c>
      <c r="O9" s="37">
        <f t="shared" si="1"/>
        <v>173102</v>
      </c>
      <c r="P9">
        <f t="shared" si="2"/>
        <v>-183249</v>
      </c>
      <c r="Q9" s="37">
        <f t="shared" si="0"/>
        <v>0</v>
      </c>
    </row>
    <row r="10" spans="1:17" ht="15.75" customHeight="1">
      <c r="Q10" s="37">
        <f t="shared" si="0"/>
        <v>0</v>
      </c>
    </row>
    <row r="11" spans="1:17" ht="15.75" customHeight="1">
      <c r="F11" s="37"/>
      <c r="Q11" s="37">
        <f t="shared" si="0"/>
        <v>0</v>
      </c>
    </row>
    <row r="12" spans="1:17" ht="15.75" customHeight="1">
      <c r="Q12" s="37">
        <f t="shared" si="0"/>
        <v>0</v>
      </c>
    </row>
    <row r="13" spans="1:17" ht="15.75" customHeight="1">
      <c r="Q13" s="37">
        <f t="shared" si="0"/>
        <v>0</v>
      </c>
    </row>
    <row r="14" spans="1:17" ht="15.75" customHeight="1">
      <c r="Q14" s="37">
        <f t="shared" si="0"/>
        <v>0</v>
      </c>
    </row>
    <row r="15" spans="1:17" ht="15.75" customHeight="1">
      <c r="Q15" s="37">
        <f t="shared" si="0"/>
        <v>0</v>
      </c>
    </row>
    <row r="16" spans="1:17" ht="15.75" customHeight="1">
      <c r="Q16" s="37">
        <f t="shared" si="0"/>
        <v>0</v>
      </c>
    </row>
    <row r="17" spans="17:17" ht="15.75" customHeight="1">
      <c r="Q17" s="37">
        <f t="shared" si="0"/>
        <v>0</v>
      </c>
    </row>
    <row r="18" spans="17:17" ht="15.75" customHeight="1">
      <c r="Q18" s="37">
        <f t="shared" si="0"/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/>
  <cols>
    <col min="1" max="1" width="37" customWidth="1"/>
    <col min="2" max="2" width="34.140625" customWidth="1"/>
    <col min="4" max="4" width="29.28515625" customWidth="1"/>
    <col min="5" max="5" width="34.5703125" customWidth="1"/>
    <col min="7" max="7" width="29.28515625" customWidth="1"/>
    <col min="8" max="8" width="34.42578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7" t="s">
        <v>9</v>
      </c>
      <c r="D2" s="3" t="s">
        <v>6</v>
      </c>
      <c r="E2" s="7" t="s">
        <v>15</v>
      </c>
      <c r="G2" s="3" t="s">
        <v>6</v>
      </c>
      <c r="H2" s="7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 ht="15.75" customHeight="1">
      <c r="A4" s="12" t="s">
        <v>21</v>
      </c>
      <c r="B4" s="14" t="s">
        <v>22</v>
      </c>
      <c r="D4" s="12" t="s">
        <v>21</v>
      </c>
      <c r="E4" s="14" t="s">
        <v>24</v>
      </c>
      <c r="G4" s="12" t="s">
        <v>21</v>
      </c>
      <c r="H4" s="14" t="s">
        <v>26</v>
      </c>
    </row>
    <row r="5" spans="1:8" ht="15.75" customHeight="1">
      <c r="A5" s="12" t="s">
        <v>27</v>
      </c>
      <c r="B5" s="15" t="s">
        <v>28</v>
      </c>
      <c r="D5" s="12" t="s">
        <v>27</v>
      </c>
      <c r="E5" s="15" t="s">
        <v>31</v>
      </c>
      <c r="G5" s="12" t="s">
        <v>27</v>
      </c>
      <c r="H5" s="15" t="s">
        <v>32</v>
      </c>
    </row>
    <row r="6" spans="1:8" ht="15.75" customHeight="1">
      <c r="A6" s="12" t="s">
        <v>33</v>
      </c>
      <c r="B6" s="17" t="s">
        <v>34</v>
      </c>
      <c r="D6" s="12" t="s">
        <v>33</v>
      </c>
      <c r="E6" s="14" t="s">
        <v>35</v>
      </c>
      <c r="G6" s="12" t="s">
        <v>33</v>
      </c>
      <c r="H6" s="14" t="s">
        <v>36</v>
      </c>
    </row>
    <row r="7" spans="1:8" ht="15.75" customHeight="1">
      <c r="A7" s="12" t="s">
        <v>37</v>
      </c>
      <c r="B7" s="19">
        <v>0</v>
      </c>
      <c r="D7" s="12" t="s">
        <v>37</v>
      </c>
      <c r="E7" s="19">
        <v>0</v>
      </c>
      <c r="G7" s="12" t="s">
        <v>37</v>
      </c>
      <c r="H7" s="19">
        <v>0</v>
      </c>
    </row>
    <row r="8" spans="1:8" ht="15.75" customHeight="1">
      <c r="A8" s="22" t="s">
        <v>42</v>
      </c>
      <c r="B8" s="19">
        <v>0</v>
      </c>
      <c r="D8" s="22" t="s">
        <v>42</v>
      </c>
      <c r="E8" s="19">
        <v>0</v>
      </c>
      <c r="G8" s="22" t="s">
        <v>42</v>
      </c>
      <c r="H8" s="19">
        <v>0</v>
      </c>
    </row>
    <row r="9" spans="1:8" ht="15.75" customHeight="1">
      <c r="A9" s="12" t="s">
        <v>43</v>
      </c>
      <c r="B9" s="17" t="s">
        <v>34</v>
      </c>
      <c r="D9" s="12" t="s">
        <v>43</v>
      </c>
      <c r="E9" s="14" t="s">
        <v>35</v>
      </c>
      <c r="G9" s="12" t="s">
        <v>43</v>
      </c>
      <c r="H9" s="14" t="s">
        <v>36</v>
      </c>
    </row>
    <row r="10" spans="1:8" ht="15.75" customHeight="1">
      <c r="A10" s="12" t="s">
        <v>44</v>
      </c>
      <c r="B10" s="15" t="s">
        <v>45</v>
      </c>
      <c r="D10" s="12" t="s">
        <v>44</v>
      </c>
      <c r="E10" s="15" t="s">
        <v>46</v>
      </c>
      <c r="G10" s="12" t="s">
        <v>44</v>
      </c>
      <c r="H10" s="15" t="s">
        <v>47</v>
      </c>
    </row>
    <row r="11" spans="1:8" ht="15.75" customHeight="1">
      <c r="A11" s="12" t="s">
        <v>48</v>
      </c>
      <c r="B11" s="19">
        <v>0</v>
      </c>
      <c r="D11" s="12" t="s">
        <v>48</v>
      </c>
      <c r="E11" s="19">
        <v>0</v>
      </c>
      <c r="G11" s="12" t="s">
        <v>48</v>
      </c>
      <c r="H11" s="19">
        <v>0</v>
      </c>
    </row>
    <row r="12" spans="1:8" ht="15.75" customHeight="1">
      <c r="A12" s="12" t="s">
        <v>49</v>
      </c>
      <c r="B12" s="17" t="s">
        <v>50</v>
      </c>
      <c r="D12" s="12" t="s">
        <v>49</v>
      </c>
      <c r="E12" s="25" t="s">
        <v>51</v>
      </c>
      <c r="G12" s="12" t="s">
        <v>49</v>
      </c>
      <c r="H12" s="25" t="s">
        <v>53</v>
      </c>
    </row>
    <row r="13" spans="1:8" ht="15.75" customHeight="1">
      <c r="A13" s="12" t="s">
        <v>54</v>
      </c>
      <c r="B13" s="26" t="s">
        <v>55</v>
      </c>
      <c r="D13" s="12" t="s">
        <v>54</v>
      </c>
      <c r="E13" s="26" t="s">
        <v>56</v>
      </c>
      <c r="G13" s="12" t="s">
        <v>54</v>
      </c>
      <c r="H13" s="26" t="s">
        <v>57</v>
      </c>
    </row>
    <row r="14" spans="1:8">
      <c r="A14" s="28" t="s">
        <v>58</v>
      </c>
      <c r="B14" s="26" t="s">
        <v>59</v>
      </c>
      <c r="D14" s="28" t="s">
        <v>58</v>
      </c>
      <c r="E14" s="19" t="s">
        <v>60</v>
      </c>
      <c r="G14" s="28" t="s">
        <v>58</v>
      </c>
      <c r="H14" s="19" t="s">
        <v>61</v>
      </c>
    </row>
    <row r="15" spans="1:8" ht="15.75" customHeight="1">
      <c r="A15" s="12" t="s">
        <v>62</v>
      </c>
      <c r="B15" s="19">
        <v>0</v>
      </c>
      <c r="D15" s="12" t="s">
        <v>62</v>
      </c>
      <c r="E15" s="19">
        <v>0</v>
      </c>
      <c r="G15" s="12" t="s">
        <v>62</v>
      </c>
      <c r="H15" s="19">
        <v>0</v>
      </c>
    </row>
    <row r="16" spans="1:8" ht="15.75" customHeight="1">
      <c r="A16" s="12" t="s">
        <v>63</v>
      </c>
      <c r="B16" s="26" t="s">
        <v>59</v>
      </c>
      <c r="D16" s="12" t="s">
        <v>63</v>
      </c>
      <c r="E16" s="19" t="s">
        <v>60</v>
      </c>
      <c r="G16" s="12" t="s">
        <v>63</v>
      </c>
      <c r="H16" s="19" t="s">
        <v>61</v>
      </c>
    </row>
    <row r="17" spans="1:8">
      <c r="A17" s="28" t="s">
        <v>64</v>
      </c>
      <c r="B17" s="14">
        <v>0</v>
      </c>
      <c r="D17" s="28" t="s">
        <v>64</v>
      </c>
      <c r="E17" s="14">
        <v>0</v>
      </c>
      <c r="G17" s="28" t="s">
        <v>64</v>
      </c>
      <c r="H17" s="14">
        <v>0</v>
      </c>
    </row>
    <row r="18" spans="1:8" ht="15.75" customHeight="1">
      <c r="A18" s="12" t="s">
        <v>65</v>
      </c>
      <c r="B18" s="19" t="s">
        <v>59</v>
      </c>
      <c r="D18" s="12" t="s">
        <v>65</v>
      </c>
      <c r="E18" s="19" t="s">
        <v>60</v>
      </c>
      <c r="G18" s="12" t="s">
        <v>65</v>
      </c>
      <c r="H18" s="19" t="s">
        <v>61</v>
      </c>
    </row>
    <row r="19" spans="1:8" ht="15.75" customHeight="1">
      <c r="A19" s="12" t="s">
        <v>66</v>
      </c>
      <c r="B19" s="19" t="s">
        <v>67</v>
      </c>
      <c r="D19" s="12" t="s">
        <v>66</v>
      </c>
      <c r="E19" s="19" t="s">
        <v>68</v>
      </c>
      <c r="G19" s="12" t="s">
        <v>66</v>
      </c>
      <c r="H19" s="19">
        <v>0</v>
      </c>
    </row>
    <row r="20" spans="1:8" ht="15.75" customHeight="1">
      <c r="A20" s="31" t="s">
        <v>69</v>
      </c>
      <c r="B20" s="19">
        <v>0</v>
      </c>
      <c r="D20" s="31" t="s">
        <v>69</v>
      </c>
      <c r="E20" s="19" t="s">
        <v>71</v>
      </c>
      <c r="G20" s="31" t="s">
        <v>69</v>
      </c>
      <c r="H20" s="19">
        <v>0</v>
      </c>
    </row>
    <row r="21" spans="1:8" ht="15.75" customHeight="1">
      <c r="A21" s="31" t="s">
        <v>72</v>
      </c>
      <c r="B21" s="19" t="s">
        <v>67</v>
      </c>
      <c r="D21" s="31" t="s">
        <v>72</v>
      </c>
      <c r="E21" s="19" t="s">
        <v>73</v>
      </c>
      <c r="G21" s="31" t="s">
        <v>72</v>
      </c>
      <c r="H21" s="19">
        <v>0</v>
      </c>
    </row>
    <row r="22" spans="1:8" ht="15.75" customHeight="1">
      <c r="A22" s="12" t="s">
        <v>74</v>
      </c>
      <c r="B22" s="19" t="s">
        <v>75</v>
      </c>
      <c r="D22" s="12" t="s">
        <v>74</v>
      </c>
      <c r="E22" s="19" t="s">
        <v>76</v>
      </c>
      <c r="G22" s="12" t="s">
        <v>74</v>
      </c>
      <c r="H22" s="19" t="s">
        <v>61</v>
      </c>
    </row>
    <row r="23" spans="1:8" ht="15.75" customHeight="1">
      <c r="A23" s="12" t="s">
        <v>77</v>
      </c>
      <c r="B23" s="33"/>
      <c r="D23" s="12" t="s">
        <v>77</v>
      </c>
      <c r="E23" s="33"/>
      <c r="G23" s="12" t="s">
        <v>77</v>
      </c>
      <c r="H23" s="33"/>
    </row>
    <row r="24" spans="1:8" ht="14.25">
      <c r="A24" s="12" t="s">
        <v>80</v>
      </c>
      <c r="B24" s="19" t="s">
        <v>59</v>
      </c>
      <c r="D24" s="12" t="s">
        <v>80</v>
      </c>
      <c r="E24" s="19" t="s">
        <v>60</v>
      </c>
      <c r="G24" s="12" t="s">
        <v>80</v>
      </c>
      <c r="H24" s="19" t="s">
        <v>61</v>
      </c>
    </row>
    <row r="25" spans="1:8" ht="14.25">
      <c r="A25" s="12" t="s">
        <v>81</v>
      </c>
      <c r="B25" s="19">
        <v>0</v>
      </c>
      <c r="D25" s="12" t="s">
        <v>81</v>
      </c>
      <c r="E25" s="19">
        <v>0</v>
      </c>
      <c r="G25" s="12" t="s">
        <v>81</v>
      </c>
      <c r="H25" s="19">
        <v>0</v>
      </c>
    </row>
    <row r="26" spans="1:8" ht="14.25">
      <c r="A26" s="12" t="s">
        <v>82</v>
      </c>
      <c r="B26" s="19" t="s">
        <v>75</v>
      </c>
      <c r="D26" s="12" t="s">
        <v>82</v>
      </c>
      <c r="E26" s="19" t="s">
        <v>76</v>
      </c>
      <c r="G26" s="12" t="s">
        <v>82</v>
      </c>
      <c r="H26" s="19" t="s">
        <v>61</v>
      </c>
    </row>
    <row r="27" spans="1:8" ht="14.25">
      <c r="A27" s="12" t="s">
        <v>84</v>
      </c>
      <c r="B27" s="19">
        <v>0</v>
      </c>
      <c r="D27" s="12" t="s">
        <v>84</v>
      </c>
      <c r="E27" s="19">
        <v>0</v>
      </c>
      <c r="G27" s="12" t="s">
        <v>84</v>
      </c>
      <c r="H27" s="19">
        <v>0</v>
      </c>
    </row>
    <row r="28" spans="1:8" ht="14.25">
      <c r="A28" s="12" t="s">
        <v>85</v>
      </c>
      <c r="B28" s="19" t="s">
        <v>86</v>
      </c>
      <c r="D28" s="12" t="s">
        <v>85</v>
      </c>
      <c r="E28" s="19" t="s">
        <v>86</v>
      </c>
      <c r="G28" s="12" t="s">
        <v>85</v>
      </c>
      <c r="H28" s="19" t="s">
        <v>86</v>
      </c>
    </row>
    <row r="29" spans="1:8" ht="14.25">
      <c r="A29" s="12" t="s">
        <v>87</v>
      </c>
      <c r="B29" s="19" t="s">
        <v>86</v>
      </c>
      <c r="D29" s="12" t="s">
        <v>87</v>
      </c>
      <c r="E29" s="19" t="s">
        <v>86</v>
      </c>
      <c r="G29" s="12" t="s">
        <v>87</v>
      </c>
      <c r="H29" s="19" t="s">
        <v>86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sqref="A1:B1"/>
    </sheetView>
  </sheetViews>
  <sheetFormatPr defaultColWidth="14.42578125" defaultRowHeight="15.75" customHeight="1"/>
  <cols>
    <col min="1" max="1" width="41.42578125" customWidth="1"/>
    <col min="2" max="2" width="34.28515625" customWidth="1"/>
    <col min="4" max="4" width="34.42578125" customWidth="1"/>
    <col min="5" max="5" width="35.42578125" customWidth="1"/>
    <col min="7" max="7" width="33.7109375" customWidth="1"/>
    <col min="8" max="8" width="34.5703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41" t="s">
        <v>152</v>
      </c>
      <c r="D2" s="3" t="s">
        <v>6</v>
      </c>
      <c r="E2" s="41" t="s">
        <v>15</v>
      </c>
      <c r="G2" s="3" t="s">
        <v>6</v>
      </c>
      <c r="H2" s="41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>
      <c r="A4" s="28" t="s">
        <v>192</v>
      </c>
      <c r="B4" s="26" t="s">
        <v>193</v>
      </c>
      <c r="D4" s="28" t="s">
        <v>192</v>
      </c>
      <c r="E4" s="26" t="s">
        <v>195</v>
      </c>
      <c r="G4" s="28" t="s">
        <v>192</v>
      </c>
      <c r="H4" s="43" t="s">
        <v>196</v>
      </c>
    </row>
    <row r="5" spans="1:8" ht="15.75" customHeight="1">
      <c r="A5" s="12" t="s">
        <v>207</v>
      </c>
      <c r="B5" s="19">
        <v>0</v>
      </c>
      <c r="D5" s="12" t="s">
        <v>207</v>
      </c>
      <c r="E5" s="19" t="s">
        <v>209</v>
      </c>
      <c r="G5" s="12" t="s">
        <v>207</v>
      </c>
      <c r="H5" s="19">
        <v>0</v>
      </c>
    </row>
    <row r="6" spans="1:8" ht="15.75" customHeight="1">
      <c r="A6" s="12" t="s">
        <v>210</v>
      </c>
      <c r="B6" s="46" t="s">
        <v>211</v>
      </c>
      <c r="D6" s="12" t="s">
        <v>210</v>
      </c>
      <c r="E6" s="19" t="s">
        <v>214</v>
      </c>
      <c r="G6" s="12" t="s">
        <v>210</v>
      </c>
      <c r="H6" s="19">
        <v>0</v>
      </c>
    </row>
    <row r="7" spans="1:8" ht="15.75" customHeight="1">
      <c r="A7" s="12" t="s">
        <v>215</v>
      </c>
      <c r="B7" s="19">
        <v>0</v>
      </c>
      <c r="D7" s="12" t="s">
        <v>215</v>
      </c>
      <c r="E7" s="19">
        <v>0</v>
      </c>
      <c r="G7" s="12" t="s">
        <v>215</v>
      </c>
      <c r="H7" s="19">
        <v>0</v>
      </c>
    </row>
    <row r="8" spans="1:8" ht="15.75" customHeight="1">
      <c r="A8" s="12" t="s">
        <v>216</v>
      </c>
      <c r="B8" s="19" t="s">
        <v>217</v>
      </c>
      <c r="D8" s="12" t="s">
        <v>216</v>
      </c>
      <c r="E8" s="26" t="s">
        <v>218</v>
      </c>
      <c r="G8" s="12" t="s">
        <v>216</v>
      </c>
      <c r="H8" s="43" t="s">
        <v>196</v>
      </c>
    </row>
    <row r="9" spans="1:8" ht="15.75" customHeight="1">
      <c r="A9" s="12" t="s">
        <v>219</v>
      </c>
      <c r="B9" s="18" t="s">
        <v>30</v>
      </c>
      <c r="D9" s="12" t="s">
        <v>219</v>
      </c>
      <c r="E9" s="14" t="s">
        <v>38</v>
      </c>
      <c r="G9" s="12" t="s">
        <v>219</v>
      </c>
      <c r="H9" s="14" t="s">
        <v>39</v>
      </c>
    </row>
    <row r="10" spans="1:8" ht="15.75" customHeight="1">
      <c r="A10" s="12" t="s">
        <v>221</v>
      </c>
      <c r="B10" s="14" t="s">
        <v>38</v>
      </c>
      <c r="D10" s="12" t="s">
        <v>221</v>
      </c>
      <c r="E10" s="14" t="s">
        <v>39</v>
      </c>
      <c r="G10" s="12" t="s">
        <v>221</v>
      </c>
      <c r="H10" s="14" t="s">
        <v>40</v>
      </c>
    </row>
    <row r="11" spans="1:8" ht="15.75" customHeight="1">
      <c r="A11" s="12" t="s">
        <v>223</v>
      </c>
      <c r="B11" s="14" t="s">
        <v>38</v>
      </c>
      <c r="D11" s="12" t="s">
        <v>223</v>
      </c>
      <c r="E11" s="14" t="s">
        <v>39</v>
      </c>
      <c r="G11" s="12" t="s">
        <v>223</v>
      </c>
      <c r="H11" s="14" t="s">
        <v>40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29"/>
      <c r="E3" s="47" t="s">
        <v>276</v>
      </c>
      <c r="F3" s="47" t="s">
        <v>289</v>
      </c>
      <c r="G3" s="52">
        <v>1000</v>
      </c>
      <c r="H3" s="37">
        <v>1005</v>
      </c>
      <c r="I3" s="37" t="s">
        <v>291</v>
      </c>
    </row>
    <row r="4" spans="1:9" ht="15.75" customHeight="1">
      <c r="E4" s="29" t="s">
        <v>254</v>
      </c>
      <c r="F4" s="37" t="s">
        <v>278</v>
      </c>
      <c r="G4" s="37">
        <v>0</v>
      </c>
      <c r="H4" s="37">
        <v>1302</v>
      </c>
      <c r="I4" s="37" t="s">
        <v>294</v>
      </c>
    </row>
    <row r="6" spans="1:9" ht="15.75" customHeight="1">
      <c r="A6" s="37" t="s">
        <v>268</v>
      </c>
      <c r="B6" s="37" t="s">
        <v>269</v>
      </c>
      <c r="C6" s="37">
        <v>0</v>
      </c>
      <c r="D6" s="37">
        <v>0</v>
      </c>
      <c r="E6" s="37" t="s">
        <v>268</v>
      </c>
      <c r="F6" s="37" t="s">
        <v>269</v>
      </c>
      <c r="G6">
        <f t="shared" ref="G6:H6" si="0">SUM(G3:G4)</f>
        <v>1000</v>
      </c>
      <c r="H6">
        <f t="shared" si="0"/>
        <v>2307</v>
      </c>
    </row>
    <row r="8" spans="1:9" ht="15.75" customHeight="1">
      <c r="A8" s="67" t="s">
        <v>280</v>
      </c>
      <c r="B8" s="63"/>
      <c r="C8" s="67" t="s">
        <v>281</v>
      </c>
      <c r="D8" s="63"/>
      <c r="E8" s="67" t="s">
        <v>282</v>
      </c>
      <c r="F8" s="63"/>
      <c r="G8" s="67" t="s">
        <v>273</v>
      </c>
      <c r="H8" s="63"/>
    </row>
    <row r="9" spans="1:9" ht="15.75" customHeight="1">
      <c r="C9" s="50" t="s">
        <v>276</v>
      </c>
      <c r="D9" s="37">
        <v>280</v>
      </c>
      <c r="G9" s="51" t="s">
        <v>129</v>
      </c>
      <c r="H9" s="37">
        <v>1200</v>
      </c>
    </row>
    <row r="10" spans="1:9" ht="15.75" customHeight="1">
      <c r="C10" s="47" t="s">
        <v>299</v>
      </c>
      <c r="D10" s="37">
        <v>494</v>
      </c>
      <c r="G10" s="47"/>
    </row>
    <row r="11" spans="1:9" ht="15.75" customHeight="1">
      <c r="C11" s="40" t="s">
        <v>301</v>
      </c>
      <c r="D11" s="37">
        <v>1600</v>
      </c>
      <c r="G11" s="40"/>
    </row>
    <row r="12" spans="1:9" ht="15.75" customHeight="1">
      <c r="C12" s="37" t="s">
        <v>296</v>
      </c>
      <c r="D12" s="37">
        <v>1458</v>
      </c>
    </row>
    <row r="13" spans="1:9" ht="15.75" customHeight="1">
      <c r="A13" s="37" t="s">
        <v>268</v>
      </c>
      <c r="B13">
        <f>SUM(B9:B11)</f>
        <v>0</v>
      </c>
      <c r="C13" s="37" t="s">
        <v>268</v>
      </c>
      <c r="D13">
        <f>SUM(D9:D12)</f>
        <v>3832</v>
      </c>
      <c r="E13" s="37" t="s">
        <v>268</v>
      </c>
      <c r="F13">
        <f>SUM(F9:F11)</f>
        <v>0</v>
      </c>
      <c r="G13" s="37" t="s">
        <v>268</v>
      </c>
      <c r="H13">
        <f>SUM(H9:H11)</f>
        <v>1200</v>
      </c>
    </row>
    <row r="15" spans="1:9" ht="15.75" customHeight="1">
      <c r="A15" s="67" t="s">
        <v>284</v>
      </c>
      <c r="B15" s="63"/>
      <c r="C15" s="67" t="s">
        <v>285</v>
      </c>
      <c r="D15" s="63"/>
      <c r="E15" s="67" t="s">
        <v>286</v>
      </c>
      <c r="F15" s="63"/>
      <c r="G15" s="67" t="s">
        <v>287</v>
      </c>
      <c r="H15" s="63"/>
    </row>
    <row r="16" spans="1:9" ht="15.75" customHeight="1">
      <c r="A16" s="37" t="s">
        <v>268</v>
      </c>
      <c r="B16" s="37">
        <v>0</v>
      </c>
      <c r="C16" s="37" t="s">
        <v>268</v>
      </c>
      <c r="D16" s="37">
        <v>0</v>
      </c>
      <c r="E16" s="37" t="s">
        <v>268</v>
      </c>
      <c r="F16" s="37">
        <v>0</v>
      </c>
      <c r="G16" s="37" t="s">
        <v>268</v>
      </c>
      <c r="H16" s="37">
        <v>0</v>
      </c>
    </row>
    <row r="20" spans="1:2" ht="15.75" customHeight="1">
      <c r="A20" s="12" t="s">
        <v>271</v>
      </c>
      <c r="B20">
        <f>D6-H6+B13-D13-F13+H13+B16-D16-F16+H16</f>
        <v>-4939</v>
      </c>
    </row>
    <row r="21" spans="1:2" ht="15.75" customHeight="1">
      <c r="A21" s="12" t="s">
        <v>274</v>
      </c>
      <c r="B21" s="37">
        <v>188311</v>
      </c>
    </row>
    <row r="22" spans="1:2" ht="15.75" customHeight="1">
      <c r="A22" s="12" t="s">
        <v>279</v>
      </c>
      <c r="B22" s="37">
        <v>183372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37" t="s">
        <v>268</v>
      </c>
      <c r="B3" s="37" t="s">
        <v>269</v>
      </c>
      <c r="C3" s="37">
        <v>0</v>
      </c>
      <c r="D3" s="37">
        <v>0</v>
      </c>
      <c r="E3" s="37" t="s">
        <v>268</v>
      </c>
      <c r="F3" s="37" t="s">
        <v>269</v>
      </c>
      <c r="G3" s="37">
        <v>0</v>
      </c>
      <c r="H3" s="37">
        <v>0</v>
      </c>
      <c r="I3" s="37" t="s">
        <v>292</v>
      </c>
    </row>
  </sheetData>
  <mergeCells count="2">
    <mergeCell ref="A1:D1"/>
    <mergeCell ref="E1:I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2578125" defaultRowHeight="15.75" customHeight="1"/>
  <cols>
    <col min="5" max="5" width="16" customWidth="1"/>
    <col min="7" max="7" width="16" customWidth="1"/>
  </cols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E3" s="47" t="s">
        <v>288</v>
      </c>
      <c r="F3" s="47" t="s">
        <v>302</v>
      </c>
      <c r="G3" s="53">
        <v>1000</v>
      </c>
      <c r="H3" s="37">
        <v>1000</v>
      </c>
      <c r="I3" s="37" t="s">
        <v>292</v>
      </c>
    </row>
    <row r="4" spans="1:9" ht="15.75" customHeight="1">
      <c r="E4" s="37" t="s">
        <v>256</v>
      </c>
      <c r="F4" s="37" t="s">
        <v>302</v>
      </c>
      <c r="G4" s="37">
        <v>67</v>
      </c>
      <c r="H4" s="37">
        <v>67</v>
      </c>
      <c r="I4" s="37" t="s">
        <v>292</v>
      </c>
    </row>
    <row r="5" spans="1:9" ht="15.75" customHeight="1">
      <c r="E5" s="37" t="s">
        <v>276</v>
      </c>
      <c r="F5" s="37" t="s">
        <v>277</v>
      </c>
      <c r="G5" s="37">
        <v>5000</v>
      </c>
      <c r="H5" s="37">
        <v>5025</v>
      </c>
      <c r="I5" s="37" t="s">
        <v>291</v>
      </c>
    </row>
    <row r="6" spans="1:9" ht="15.75" customHeight="1">
      <c r="E6" s="47" t="s">
        <v>288</v>
      </c>
      <c r="F6" s="37" t="s">
        <v>278</v>
      </c>
      <c r="G6" s="37">
        <v>0</v>
      </c>
      <c r="H6" s="37">
        <v>2000</v>
      </c>
      <c r="I6" s="37" t="s">
        <v>294</v>
      </c>
    </row>
    <row r="7" spans="1:9" ht="15.75" customHeight="1">
      <c r="A7" s="37"/>
      <c r="B7" s="37"/>
      <c r="C7" s="37"/>
      <c r="D7" s="37"/>
      <c r="E7" s="29" t="s">
        <v>240</v>
      </c>
      <c r="F7" s="37" t="s">
        <v>275</v>
      </c>
      <c r="G7" s="37">
        <v>0</v>
      </c>
      <c r="H7" s="37">
        <v>574</v>
      </c>
      <c r="I7" s="37" t="s">
        <v>294</v>
      </c>
    </row>
    <row r="8" spans="1:9" ht="15.75" customHeight="1">
      <c r="A8" s="37" t="s">
        <v>268</v>
      </c>
      <c r="B8" s="37" t="s">
        <v>269</v>
      </c>
      <c r="C8" s="37">
        <v>0</v>
      </c>
      <c r="D8" s="37">
        <v>0</v>
      </c>
      <c r="E8" s="37" t="s">
        <v>268</v>
      </c>
      <c r="F8" s="37" t="s">
        <v>269</v>
      </c>
      <c r="G8">
        <f>SUM(G4:G5)</f>
        <v>5067</v>
      </c>
      <c r="H8">
        <f>SUM(H3:H7)</f>
        <v>8666</v>
      </c>
    </row>
    <row r="10" spans="1:9" ht="15.75" customHeight="1">
      <c r="A10" s="67" t="s">
        <v>280</v>
      </c>
      <c r="B10" s="63"/>
      <c r="C10" s="67" t="s">
        <v>281</v>
      </c>
      <c r="D10" s="63"/>
      <c r="E10" s="67" t="s">
        <v>282</v>
      </c>
      <c r="F10" s="63"/>
      <c r="G10" s="67" t="s">
        <v>273</v>
      </c>
      <c r="H10" s="63"/>
    </row>
    <row r="11" spans="1:9" ht="15.75" customHeight="1">
      <c r="C11" s="51" t="s">
        <v>129</v>
      </c>
      <c r="D11" s="37">
        <v>1200</v>
      </c>
      <c r="G11" s="37" t="s">
        <v>276</v>
      </c>
      <c r="H11" s="37">
        <v>25</v>
      </c>
    </row>
    <row r="12" spans="1:9" ht="15.75" customHeight="1">
      <c r="C12" s="47"/>
      <c r="D12" s="37"/>
      <c r="G12" s="47" t="s">
        <v>288</v>
      </c>
      <c r="H12" s="37">
        <v>2000</v>
      </c>
    </row>
    <row r="13" spans="1:9" ht="15.75" customHeight="1">
      <c r="G13" s="29" t="s">
        <v>240</v>
      </c>
      <c r="H13" s="37">
        <v>574</v>
      </c>
    </row>
    <row r="14" spans="1:9" ht="15.75" customHeight="1">
      <c r="A14" s="37" t="s">
        <v>268</v>
      </c>
      <c r="B14">
        <f>SUM(B11:B12)</f>
        <v>0</v>
      </c>
      <c r="C14" s="37" t="s">
        <v>268</v>
      </c>
      <c r="D14">
        <f>SUM(D11:D12)</f>
        <v>1200</v>
      </c>
      <c r="E14" s="37" t="s">
        <v>268</v>
      </c>
      <c r="F14">
        <f>SUM(F11:F12)</f>
        <v>0</v>
      </c>
      <c r="G14" s="37" t="s">
        <v>268</v>
      </c>
      <c r="H14">
        <f>SUM(H11:H13)</f>
        <v>2599</v>
      </c>
    </row>
    <row r="16" spans="1:9" ht="15.75" customHeight="1">
      <c r="A16" s="67" t="s">
        <v>284</v>
      </c>
      <c r="B16" s="63"/>
      <c r="C16" s="67" t="s">
        <v>285</v>
      </c>
      <c r="D16" s="63"/>
      <c r="E16" s="67" t="s">
        <v>286</v>
      </c>
      <c r="F16" s="63"/>
      <c r="G16" s="67" t="s">
        <v>287</v>
      </c>
      <c r="H16" s="63"/>
    </row>
    <row r="17" spans="1:8" ht="15.75" customHeight="1">
      <c r="A17" s="37" t="s">
        <v>268</v>
      </c>
      <c r="B17" s="37">
        <v>0</v>
      </c>
      <c r="C17" s="37" t="s">
        <v>268</v>
      </c>
      <c r="D17" s="37">
        <v>0</v>
      </c>
      <c r="E17" s="37" t="s">
        <v>268</v>
      </c>
      <c r="F17" s="37">
        <v>0</v>
      </c>
      <c r="G17" s="37" t="s">
        <v>268</v>
      </c>
      <c r="H17" s="37">
        <v>0</v>
      </c>
    </row>
    <row r="21" spans="1:8" ht="15.75" customHeight="1">
      <c r="A21" s="12" t="s">
        <v>271</v>
      </c>
      <c r="B21">
        <f>D8-H8+B14-D14-F14+H14+B17-D17-F17+H17</f>
        <v>-7267</v>
      </c>
    </row>
    <row r="22" spans="1:8" ht="15.75" customHeight="1">
      <c r="A22" s="12" t="s">
        <v>274</v>
      </c>
      <c r="B22" s="54">
        <v>183372</v>
      </c>
    </row>
    <row r="23" spans="1:8" ht="15.75" customHeight="1">
      <c r="A23" s="12" t="s">
        <v>279</v>
      </c>
      <c r="B23" s="37">
        <v>176105</v>
      </c>
    </row>
  </sheetData>
  <mergeCells count="10">
    <mergeCell ref="C16:D16"/>
    <mergeCell ref="E16:F16"/>
    <mergeCell ref="A1:D1"/>
    <mergeCell ref="E1:I1"/>
    <mergeCell ref="A10:B10"/>
    <mergeCell ref="C10:D10"/>
    <mergeCell ref="E10:F10"/>
    <mergeCell ref="G10:H10"/>
    <mergeCell ref="A16:B16"/>
    <mergeCell ref="G16:H16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4"/>
  <sheetViews>
    <sheetView workbookViewId="0"/>
  </sheetViews>
  <sheetFormatPr defaultColWidth="14.42578125" defaultRowHeight="15.75" customHeight="1"/>
  <cols>
    <col min="2" max="2" width="28.710937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43717</v>
      </c>
      <c r="B2" s="37" t="s">
        <v>310</v>
      </c>
      <c r="C2" s="37" t="s">
        <v>311</v>
      </c>
      <c r="D2" s="37" t="s">
        <v>292</v>
      </c>
      <c r="E2" s="16">
        <f>1271+183+436+912+5281</f>
        <v>8083</v>
      </c>
      <c r="F2" s="37">
        <v>0</v>
      </c>
      <c r="G2" s="21">
        <f>E2</f>
        <v>8083</v>
      </c>
    </row>
    <row r="3" spans="1:7" ht="15.75" customHeight="1">
      <c r="A3" s="55">
        <v>43717</v>
      </c>
      <c r="B3" s="37" t="s">
        <v>312</v>
      </c>
      <c r="C3" s="37" t="s">
        <v>311</v>
      </c>
      <c r="D3" s="37" t="s">
        <v>311</v>
      </c>
      <c r="E3" s="37">
        <v>676</v>
      </c>
      <c r="F3" s="37">
        <v>0</v>
      </c>
      <c r="G3" s="21">
        <f t="shared" ref="G3:G134" si="0">G2+E3-F3</f>
        <v>8759</v>
      </c>
    </row>
    <row r="4" spans="1:7" ht="15.75" customHeight="1">
      <c r="A4" s="55">
        <v>43717</v>
      </c>
      <c r="B4" s="37" t="s">
        <v>313</v>
      </c>
      <c r="C4" s="37" t="s">
        <v>311</v>
      </c>
      <c r="D4" s="37" t="s">
        <v>270</v>
      </c>
      <c r="E4" s="37">
        <v>0</v>
      </c>
      <c r="F4" s="37">
        <v>1375</v>
      </c>
      <c r="G4" s="21">
        <f t="shared" si="0"/>
        <v>7384</v>
      </c>
    </row>
    <row r="5" spans="1:7" ht="15.75" customHeight="1">
      <c r="A5" s="55">
        <v>43718</v>
      </c>
      <c r="B5" s="37" t="s">
        <v>313</v>
      </c>
      <c r="C5" s="37" t="s">
        <v>311</v>
      </c>
      <c r="D5" s="37" t="s">
        <v>314</v>
      </c>
      <c r="E5" s="37">
        <v>0</v>
      </c>
      <c r="F5" s="37">
        <v>436</v>
      </c>
      <c r="G5" s="21">
        <f t="shared" si="0"/>
        <v>6948</v>
      </c>
    </row>
    <row r="6" spans="1:7" ht="15.75" customHeight="1">
      <c r="A6" s="55">
        <v>43718</v>
      </c>
      <c r="B6" s="37" t="s">
        <v>313</v>
      </c>
      <c r="C6" s="37" t="s">
        <v>311</v>
      </c>
      <c r="D6" s="37" t="s">
        <v>315</v>
      </c>
      <c r="E6" s="37">
        <v>0</v>
      </c>
      <c r="F6" s="37">
        <v>912</v>
      </c>
      <c r="G6" s="21">
        <f t="shared" si="0"/>
        <v>6036</v>
      </c>
    </row>
    <row r="7" spans="1:7" ht="15.75" customHeight="1">
      <c r="A7" s="55">
        <v>43718</v>
      </c>
      <c r="B7" s="37" t="s">
        <v>313</v>
      </c>
      <c r="C7" s="37" t="s">
        <v>311</v>
      </c>
      <c r="D7" s="37" t="s">
        <v>272</v>
      </c>
      <c r="E7" s="37">
        <v>0</v>
      </c>
      <c r="F7" s="37">
        <v>486</v>
      </c>
      <c r="G7" s="21">
        <f t="shared" si="0"/>
        <v>5550</v>
      </c>
    </row>
    <row r="8" spans="1:7" ht="15.75" customHeight="1">
      <c r="A8" s="55">
        <v>43718</v>
      </c>
      <c r="B8" s="37" t="s">
        <v>133</v>
      </c>
      <c r="C8" s="37" t="s">
        <v>272</v>
      </c>
      <c r="D8" s="37" t="s">
        <v>316</v>
      </c>
      <c r="E8" s="37">
        <v>600</v>
      </c>
      <c r="F8" s="37">
        <v>0</v>
      </c>
      <c r="G8" s="21">
        <f t="shared" si="0"/>
        <v>6150</v>
      </c>
    </row>
    <row r="9" spans="1:7" ht="15.75" customHeight="1">
      <c r="A9" s="55">
        <v>43719</v>
      </c>
      <c r="B9" s="37" t="s">
        <v>317</v>
      </c>
      <c r="C9" s="37" t="s">
        <v>318</v>
      </c>
      <c r="D9" s="37" t="s">
        <v>298</v>
      </c>
      <c r="E9" s="37">
        <v>69143</v>
      </c>
      <c r="F9" s="37">
        <v>0</v>
      </c>
      <c r="G9" s="21">
        <f t="shared" si="0"/>
        <v>75293</v>
      </c>
    </row>
    <row r="10" spans="1:7" ht="15.75" customHeight="1">
      <c r="A10" s="55">
        <v>43719</v>
      </c>
      <c r="B10" s="37" t="s">
        <v>130</v>
      </c>
      <c r="C10" s="37" t="s">
        <v>267</v>
      </c>
      <c r="D10" s="37" t="s">
        <v>131</v>
      </c>
      <c r="E10" s="37">
        <v>0</v>
      </c>
      <c r="F10" s="16">
        <v>5293</v>
      </c>
      <c r="G10" s="21">
        <f t="shared" si="0"/>
        <v>70000</v>
      </c>
    </row>
    <row r="11" spans="1:7" ht="15.75" customHeight="1">
      <c r="A11" s="55">
        <v>43719</v>
      </c>
      <c r="B11" s="37" t="s">
        <v>133</v>
      </c>
      <c r="C11" s="37" t="s">
        <v>275</v>
      </c>
      <c r="D11" s="37" t="s">
        <v>319</v>
      </c>
      <c r="E11" s="37">
        <v>0</v>
      </c>
      <c r="F11" s="16">
        <v>8850</v>
      </c>
      <c r="G11" s="21">
        <f t="shared" si="0"/>
        <v>61150</v>
      </c>
    </row>
    <row r="12" spans="1:7" ht="15.75" customHeight="1">
      <c r="A12" s="55">
        <v>43719</v>
      </c>
      <c r="B12" s="37" t="s">
        <v>135</v>
      </c>
      <c r="C12" s="37" t="s">
        <v>267</v>
      </c>
      <c r="D12" s="37" t="s">
        <v>131</v>
      </c>
      <c r="E12" s="37">
        <v>0</v>
      </c>
      <c r="F12" s="16">
        <v>20000</v>
      </c>
      <c r="G12" s="21">
        <f t="shared" si="0"/>
        <v>41150</v>
      </c>
    </row>
    <row r="13" spans="1:7" ht="15.75" customHeight="1">
      <c r="A13" s="55">
        <v>43719</v>
      </c>
      <c r="B13" s="37" t="s">
        <v>137</v>
      </c>
      <c r="C13" s="37" t="s">
        <v>267</v>
      </c>
      <c r="D13" s="37" t="s">
        <v>131</v>
      </c>
      <c r="E13" s="37">
        <v>0</v>
      </c>
      <c r="F13" s="16">
        <v>23400</v>
      </c>
      <c r="G13" s="21">
        <f t="shared" si="0"/>
        <v>17750</v>
      </c>
    </row>
    <row r="14" spans="1:7" ht="15.75" customHeight="1">
      <c r="A14" s="55">
        <v>43719</v>
      </c>
      <c r="B14" s="37" t="s">
        <v>138</v>
      </c>
      <c r="C14" s="37" t="s">
        <v>267</v>
      </c>
      <c r="D14" s="37" t="s">
        <v>320</v>
      </c>
      <c r="E14" s="37">
        <v>0</v>
      </c>
      <c r="F14" s="16">
        <v>10000</v>
      </c>
      <c r="G14" s="21">
        <f t="shared" si="0"/>
        <v>7750</v>
      </c>
    </row>
    <row r="15" spans="1:7" ht="15.75" customHeight="1">
      <c r="A15" s="55">
        <v>43719</v>
      </c>
      <c r="B15" s="37" t="s">
        <v>139</v>
      </c>
      <c r="C15" s="37" t="s">
        <v>267</v>
      </c>
      <c r="D15" s="37" t="s">
        <v>131</v>
      </c>
      <c r="E15" s="37">
        <v>0</v>
      </c>
      <c r="F15" s="16">
        <v>1600</v>
      </c>
      <c r="G15" s="21">
        <f t="shared" si="0"/>
        <v>6150</v>
      </c>
    </row>
    <row r="16" spans="1:7" ht="15.75" customHeight="1">
      <c r="A16" s="55">
        <v>43719</v>
      </c>
      <c r="B16" s="37" t="s">
        <v>317</v>
      </c>
      <c r="C16" s="37" t="s">
        <v>311</v>
      </c>
      <c r="D16" s="37" t="s">
        <v>298</v>
      </c>
      <c r="E16" s="37">
        <v>1258</v>
      </c>
      <c r="F16" s="37">
        <v>0</v>
      </c>
      <c r="G16" s="21">
        <f t="shared" si="0"/>
        <v>7408</v>
      </c>
    </row>
    <row r="17" spans="1:7" ht="15.75" customHeight="1">
      <c r="A17" s="55">
        <v>43719</v>
      </c>
      <c r="B17" s="37" t="s">
        <v>313</v>
      </c>
      <c r="C17" s="37" t="s">
        <v>311</v>
      </c>
      <c r="D17" s="37" t="s">
        <v>295</v>
      </c>
      <c r="E17" s="37">
        <v>0</v>
      </c>
      <c r="F17" s="37">
        <v>5281</v>
      </c>
      <c r="G17" s="21">
        <f t="shared" si="0"/>
        <v>2127</v>
      </c>
    </row>
    <row r="18" spans="1:7" ht="15.75" customHeight="1">
      <c r="A18" s="55">
        <v>43725</v>
      </c>
      <c r="B18" s="37" t="s">
        <v>312</v>
      </c>
      <c r="C18" s="37" t="s">
        <v>311</v>
      </c>
      <c r="D18" s="37" t="s">
        <v>311</v>
      </c>
      <c r="E18" s="37">
        <v>5000</v>
      </c>
      <c r="F18" s="37">
        <v>0</v>
      </c>
      <c r="G18" s="21">
        <f t="shared" si="0"/>
        <v>7127</v>
      </c>
    </row>
    <row r="19" spans="1:7" ht="15.75" customHeight="1">
      <c r="A19" s="55">
        <v>43725</v>
      </c>
      <c r="B19" s="37" t="s">
        <v>166</v>
      </c>
      <c r="C19" s="37" t="s">
        <v>267</v>
      </c>
      <c r="D19" s="37" t="s">
        <v>323</v>
      </c>
      <c r="E19" s="37">
        <v>0</v>
      </c>
      <c r="F19" s="37">
        <v>6340</v>
      </c>
      <c r="G19" s="21">
        <f t="shared" si="0"/>
        <v>787</v>
      </c>
    </row>
    <row r="20" spans="1:7" ht="15.75" customHeight="1">
      <c r="A20" s="55">
        <v>43725</v>
      </c>
      <c r="B20" s="37" t="s">
        <v>324</v>
      </c>
      <c r="C20" s="37" t="s">
        <v>311</v>
      </c>
      <c r="D20" s="37" t="s">
        <v>272</v>
      </c>
      <c r="E20" s="37">
        <v>200</v>
      </c>
      <c r="F20" s="37">
        <v>0</v>
      </c>
      <c r="G20" s="21">
        <f t="shared" si="0"/>
        <v>987</v>
      </c>
    </row>
    <row r="21" spans="1:7" ht="15.75" customHeight="1">
      <c r="A21" s="55">
        <v>43732</v>
      </c>
      <c r="B21" s="37" t="s">
        <v>317</v>
      </c>
      <c r="C21" s="37" t="s">
        <v>311</v>
      </c>
      <c r="D21" s="37" t="s">
        <v>298</v>
      </c>
      <c r="E21" s="37">
        <v>10925</v>
      </c>
      <c r="F21" s="37">
        <v>0</v>
      </c>
      <c r="G21" s="21">
        <f t="shared" si="0"/>
        <v>11912</v>
      </c>
    </row>
    <row r="22" spans="1:7" ht="15.75" customHeight="1">
      <c r="A22" s="55">
        <v>43732</v>
      </c>
      <c r="B22" s="37" t="s">
        <v>313</v>
      </c>
      <c r="C22" s="37" t="s">
        <v>269</v>
      </c>
      <c r="D22" s="37" t="s">
        <v>311</v>
      </c>
      <c r="E22" s="37">
        <v>0</v>
      </c>
      <c r="F22" s="37">
        <v>6056</v>
      </c>
      <c r="G22" s="21">
        <f t="shared" si="0"/>
        <v>5856</v>
      </c>
    </row>
    <row r="23" spans="1:7" ht="15.75" customHeight="1">
      <c r="A23" s="55">
        <v>43732</v>
      </c>
      <c r="B23" s="37" t="s">
        <v>313</v>
      </c>
      <c r="C23" s="37" t="s">
        <v>269</v>
      </c>
      <c r="D23" s="37" t="s">
        <v>300</v>
      </c>
      <c r="E23" s="37">
        <v>0</v>
      </c>
      <c r="F23" s="37">
        <v>200</v>
      </c>
      <c r="G23" s="21">
        <f t="shared" si="0"/>
        <v>5656</v>
      </c>
    </row>
    <row r="24" spans="1:7" ht="14.25">
      <c r="A24" s="55">
        <v>43733</v>
      </c>
      <c r="B24" s="37" t="s">
        <v>313</v>
      </c>
      <c r="C24" s="37" t="s">
        <v>269</v>
      </c>
      <c r="D24" s="40" t="s">
        <v>289</v>
      </c>
      <c r="E24" s="37">
        <v>0</v>
      </c>
      <c r="F24" s="37">
        <v>1785</v>
      </c>
      <c r="G24" s="21">
        <f t="shared" si="0"/>
        <v>3871</v>
      </c>
    </row>
    <row r="25" spans="1:7" ht="12.75">
      <c r="A25" s="55">
        <v>43739</v>
      </c>
      <c r="B25" s="37" t="s">
        <v>313</v>
      </c>
      <c r="C25" s="37" t="s">
        <v>269</v>
      </c>
      <c r="D25" s="37" t="s">
        <v>270</v>
      </c>
      <c r="E25" s="37">
        <v>0</v>
      </c>
      <c r="F25" s="37">
        <v>1200</v>
      </c>
      <c r="G25" s="21">
        <f t="shared" si="0"/>
        <v>2671</v>
      </c>
    </row>
    <row r="26" spans="1:7" ht="14.25">
      <c r="A26" s="55">
        <v>43739</v>
      </c>
      <c r="B26" s="37" t="s">
        <v>313</v>
      </c>
      <c r="C26" s="37" t="s">
        <v>269</v>
      </c>
      <c r="D26" s="40" t="s">
        <v>327</v>
      </c>
      <c r="E26" s="37">
        <v>0</v>
      </c>
      <c r="F26" s="37">
        <v>200</v>
      </c>
      <c r="G26" s="21">
        <f t="shared" si="0"/>
        <v>2471</v>
      </c>
    </row>
    <row r="27" spans="1:7" ht="14.25">
      <c r="A27" s="55">
        <v>43739</v>
      </c>
      <c r="B27" s="37" t="s">
        <v>313</v>
      </c>
      <c r="C27" s="37" t="s">
        <v>269</v>
      </c>
      <c r="D27" s="40" t="s">
        <v>328</v>
      </c>
      <c r="E27" s="37">
        <v>0</v>
      </c>
      <c r="F27" s="37">
        <v>200</v>
      </c>
      <c r="G27" s="21">
        <f t="shared" si="0"/>
        <v>2271</v>
      </c>
    </row>
    <row r="28" spans="1:7" ht="14.25">
      <c r="A28" s="55">
        <v>43739</v>
      </c>
      <c r="B28" s="37" t="s">
        <v>313</v>
      </c>
      <c r="C28" s="37" t="s">
        <v>269</v>
      </c>
      <c r="D28" s="40" t="s">
        <v>329</v>
      </c>
      <c r="E28" s="37">
        <v>0</v>
      </c>
      <c r="F28" s="37">
        <v>200</v>
      </c>
      <c r="G28" s="21">
        <f t="shared" si="0"/>
        <v>2071</v>
      </c>
    </row>
    <row r="29" spans="1:7" ht="14.25">
      <c r="A29" s="55">
        <v>43739</v>
      </c>
      <c r="B29" s="37" t="s">
        <v>313</v>
      </c>
      <c r="C29" s="37" t="s">
        <v>269</v>
      </c>
      <c r="D29" s="40" t="s">
        <v>330</v>
      </c>
      <c r="E29" s="37">
        <v>0</v>
      </c>
      <c r="F29" s="37">
        <v>200</v>
      </c>
      <c r="G29" s="21">
        <f t="shared" si="0"/>
        <v>1871</v>
      </c>
    </row>
    <row r="30" spans="1:7" ht="14.25">
      <c r="A30" s="55">
        <v>43739</v>
      </c>
      <c r="B30" s="37" t="s">
        <v>313</v>
      </c>
      <c r="C30" s="37" t="s">
        <v>269</v>
      </c>
      <c r="D30" s="40" t="s">
        <v>333</v>
      </c>
      <c r="E30" s="37">
        <v>0</v>
      </c>
      <c r="F30" s="37">
        <v>200</v>
      </c>
      <c r="G30" s="21">
        <f t="shared" si="0"/>
        <v>1671</v>
      </c>
    </row>
    <row r="31" spans="1:7" ht="14.25">
      <c r="A31" s="55">
        <v>43739</v>
      </c>
      <c r="B31" s="37" t="s">
        <v>313</v>
      </c>
      <c r="C31" s="37" t="s">
        <v>269</v>
      </c>
      <c r="D31" s="40" t="s">
        <v>334</v>
      </c>
      <c r="E31" s="37">
        <v>0</v>
      </c>
      <c r="F31" s="37">
        <v>200</v>
      </c>
      <c r="G31" s="21">
        <f t="shared" si="0"/>
        <v>1471</v>
      </c>
    </row>
    <row r="32" spans="1:7" ht="12.75">
      <c r="A32" s="55">
        <v>43740</v>
      </c>
      <c r="B32" s="37" t="s">
        <v>312</v>
      </c>
      <c r="C32" s="37" t="s">
        <v>269</v>
      </c>
      <c r="D32" s="37" t="s">
        <v>311</v>
      </c>
      <c r="E32" s="37">
        <v>1690</v>
      </c>
      <c r="F32" s="37">
        <v>0</v>
      </c>
      <c r="G32" s="21">
        <f t="shared" si="0"/>
        <v>3161</v>
      </c>
    </row>
    <row r="33" spans="1:7" ht="12.75">
      <c r="A33" s="55">
        <v>43740</v>
      </c>
      <c r="B33" s="37" t="s">
        <v>313</v>
      </c>
      <c r="C33" s="37" t="s">
        <v>270</v>
      </c>
      <c r="D33" s="37" t="s">
        <v>289</v>
      </c>
      <c r="E33" s="37">
        <v>0</v>
      </c>
      <c r="F33" s="37">
        <v>1690</v>
      </c>
      <c r="G33" s="21">
        <f t="shared" si="0"/>
        <v>1471</v>
      </c>
    </row>
    <row r="34" spans="1:7" ht="12.75">
      <c r="A34" s="55">
        <v>43745</v>
      </c>
      <c r="B34" s="37" t="s">
        <v>324</v>
      </c>
      <c r="C34" s="37" t="s">
        <v>269</v>
      </c>
      <c r="D34" s="37" t="s">
        <v>270</v>
      </c>
      <c r="E34" s="37">
        <v>200</v>
      </c>
      <c r="F34" s="37">
        <v>0</v>
      </c>
      <c r="G34" s="21">
        <f t="shared" si="0"/>
        <v>1671</v>
      </c>
    </row>
    <row r="35" spans="1:7" ht="12.75">
      <c r="A35" s="55">
        <v>43746</v>
      </c>
      <c r="B35" s="37" t="s">
        <v>313</v>
      </c>
      <c r="C35" s="37" t="s">
        <v>269</v>
      </c>
      <c r="D35" s="37" t="s">
        <v>289</v>
      </c>
      <c r="E35" s="37">
        <v>0</v>
      </c>
      <c r="F35" s="37">
        <v>1410</v>
      </c>
      <c r="G35" s="21">
        <f t="shared" si="0"/>
        <v>261</v>
      </c>
    </row>
    <row r="36" spans="1:7" ht="12.75">
      <c r="A36" s="55">
        <v>43752</v>
      </c>
      <c r="B36" s="37" t="s">
        <v>312</v>
      </c>
      <c r="C36" s="37" t="s">
        <v>269</v>
      </c>
      <c r="D36" s="37" t="s">
        <v>311</v>
      </c>
      <c r="E36" s="37">
        <v>1000</v>
      </c>
      <c r="F36" s="37">
        <v>0</v>
      </c>
      <c r="G36" s="21">
        <f t="shared" si="0"/>
        <v>1261</v>
      </c>
    </row>
    <row r="37" spans="1:7" ht="12.75">
      <c r="A37" s="55">
        <v>43753</v>
      </c>
      <c r="B37" s="37" t="s">
        <v>190</v>
      </c>
      <c r="C37" s="37" t="s">
        <v>302</v>
      </c>
      <c r="D37" s="37" t="s">
        <v>337</v>
      </c>
      <c r="E37" s="37">
        <v>0</v>
      </c>
      <c r="F37" s="37">
        <v>1000</v>
      </c>
      <c r="G37" s="21">
        <f t="shared" si="0"/>
        <v>261</v>
      </c>
    </row>
    <row r="38" spans="1:7" ht="12.75">
      <c r="A38" s="55">
        <v>43756</v>
      </c>
      <c r="B38" s="37" t="s">
        <v>313</v>
      </c>
      <c r="C38" s="37" t="s">
        <v>269</v>
      </c>
      <c r="D38" s="37" t="s">
        <v>339</v>
      </c>
      <c r="E38" s="37">
        <v>0</v>
      </c>
      <c r="F38" s="37">
        <v>200</v>
      </c>
      <c r="G38" s="21">
        <f t="shared" si="0"/>
        <v>61</v>
      </c>
    </row>
    <row r="39" spans="1:7" ht="12.75">
      <c r="A39" s="55">
        <v>43757</v>
      </c>
      <c r="B39" s="37" t="s">
        <v>312</v>
      </c>
      <c r="C39" s="37" t="s">
        <v>269</v>
      </c>
      <c r="D39" s="37" t="s">
        <v>311</v>
      </c>
      <c r="E39" s="37">
        <v>200</v>
      </c>
      <c r="F39" s="37">
        <v>0</v>
      </c>
      <c r="G39" s="21">
        <f t="shared" si="0"/>
        <v>261</v>
      </c>
    </row>
    <row r="40" spans="1:7" ht="14.25">
      <c r="A40" s="55">
        <v>43757</v>
      </c>
      <c r="B40" s="37" t="s">
        <v>313</v>
      </c>
      <c r="C40" s="37" t="s">
        <v>269</v>
      </c>
      <c r="D40" s="40" t="s">
        <v>340</v>
      </c>
      <c r="E40" s="37">
        <v>0</v>
      </c>
      <c r="F40" s="37">
        <v>200</v>
      </c>
      <c r="G40" s="21">
        <f t="shared" si="0"/>
        <v>61</v>
      </c>
    </row>
    <row r="41" spans="1:7" ht="12.75">
      <c r="A41" s="55">
        <v>43766</v>
      </c>
      <c r="B41" s="37" t="s">
        <v>317</v>
      </c>
      <c r="C41" s="37" t="s">
        <v>311</v>
      </c>
      <c r="D41" s="37" t="s">
        <v>298</v>
      </c>
      <c r="E41" s="37">
        <v>15107</v>
      </c>
      <c r="F41" s="37">
        <v>0</v>
      </c>
      <c r="G41" s="21">
        <f t="shared" si="0"/>
        <v>15168</v>
      </c>
    </row>
    <row r="42" spans="1:7" ht="12.75">
      <c r="A42" s="55">
        <v>43766</v>
      </c>
      <c r="B42" s="37" t="s">
        <v>205</v>
      </c>
      <c r="C42" s="37" t="s">
        <v>311</v>
      </c>
      <c r="D42" s="37" t="s">
        <v>334</v>
      </c>
      <c r="E42" s="37">
        <v>0</v>
      </c>
      <c r="F42" s="37">
        <v>1000</v>
      </c>
      <c r="G42" s="21">
        <f t="shared" si="0"/>
        <v>14168</v>
      </c>
    </row>
    <row r="43" spans="1:7" ht="12.75">
      <c r="A43" s="55">
        <v>43766</v>
      </c>
      <c r="B43" s="37" t="s">
        <v>313</v>
      </c>
      <c r="C43" s="37" t="s">
        <v>269</v>
      </c>
      <c r="D43" s="37" t="s">
        <v>334</v>
      </c>
      <c r="E43" s="37">
        <v>0</v>
      </c>
      <c r="F43" s="37">
        <v>2670</v>
      </c>
      <c r="G43" s="21">
        <f t="shared" si="0"/>
        <v>11498</v>
      </c>
    </row>
    <row r="44" spans="1:7" ht="12.75">
      <c r="A44" s="55">
        <v>43766</v>
      </c>
      <c r="B44" s="37" t="s">
        <v>313</v>
      </c>
      <c r="C44" s="37" t="s">
        <v>269</v>
      </c>
      <c r="D44" s="37" t="s">
        <v>311</v>
      </c>
      <c r="E44" s="37">
        <v>0</v>
      </c>
      <c r="F44" s="37">
        <v>2890</v>
      </c>
      <c r="G44" s="21">
        <f t="shared" si="0"/>
        <v>8608</v>
      </c>
    </row>
    <row r="45" spans="1:7" ht="12.75">
      <c r="A45" s="55">
        <v>43767</v>
      </c>
      <c r="B45" s="37" t="s">
        <v>313</v>
      </c>
      <c r="C45" s="37" t="s">
        <v>269</v>
      </c>
      <c r="D45" s="37" t="s">
        <v>270</v>
      </c>
      <c r="E45" s="37">
        <v>0</v>
      </c>
      <c r="F45" s="37">
        <v>680</v>
      </c>
      <c r="G45" s="21">
        <f t="shared" si="0"/>
        <v>7928</v>
      </c>
    </row>
    <row r="46" spans="1:7" ht="12.75">
      <c r="A46" s="55">
        <v>43767</v>
      </c>
      <c r="B46" s="37" t="s">
        <v>313</v>
      </c>
      <c r="C46" s="37" t="s">
        <v>269</v>
      </c>
      <c r="D46" s="37" t="s">
        <v>277</v>
      </c>
      <c r="E46" s="37">
        <v>0</v>
      </c>
      <c r="F46" s="37">
        <v>3235</v>
      </c>
      <c r="G46" s="21">
        <f t="shared" si="0"/>
        <v>4693</v>
      </c>
    </row>
    <row r="47" spans="1:7" ht="12.75">
      <c r="A47" s="55">
        <v>43767</v>
      </c>
      <c r="B47" s="29" t="s">
        <v>208</v>
      </c>
      <c r="C47" s="37" t="s">
        <v>278</v>
      </c>
      <c r="D47" s="37" t="s">
        <v>341</v>
      </c>
      <c r="E47" s="37">
        <v>0</v>
      </c>
      <c r="F47" s="37">
        <v>35</v>
      </c>
      <c r="G47" s="21">
        <f t="shared" si="0"/>
        <v>4658</v>
      </c>
    </row>
    <row r="48" spans="1:7" ht="12.75">
      <c r="A48" s="55">
        <v>43767</v>
      </c>
      <c r="B48" s="37" t="s">
        <v>313</v>
      </c>
      <c r="C48" s="37" t="s">
        <v>269</v>
      </c>
      <c r="D48" s="37" t="s">
        <v>278</v>
      </c>
      <c r="E48" s="37">
        <v>0</v>
      </c>
      <c r="F48" s="37">
        <v>200</v>
      </c>
      <c r="G48" s="21">
        <f t="shared" si="0"/>
        <v>4458</v>
      </c>
    </row>
    <row r="49" spans="1:7" ht="12.75">
      <c r="A49" s="55">
        <v>43768</v>
      </c>
      <c r="B49" s="37" t="s">
        <v>342</v>
      </c>
      <c r="C49" s="37" t="s">
        <v>269</v>
      </c>
      <c r="D49" s="37" t="s">
        <v>343</v>
      </c>
      <c r="E49" s="37">
        <v>0</v>
      </c>
      <c r="F49" s="37">
        <v>1146</v>
      </c>
      <c r="G49" s="21">
        <f t="shared" si="0"/>
        <v>3312</v>
      </c>
    </row>
    <row r="50" spans="1:7" ht="12.75">
      <c r="A50" s="55">
        <v>43768</v>
      </c>
      <c r="B50" s="37" t="s">
        <v>313</v>
      </c>
      <c r="C50" s="37" t="s">
        <v>269</v>
      </c>
      <c r="D50" s="37" t="s">
        <v>344</v>
      </c>
      <c r="E50" s="37">
        <v>0</v>
      </c>
      <c r="F50" s="37">
        <v>240</v>
      </c>
      <c r="G50" s="21">
        <f t="shared" si="0"/>
        <v>3072</v>
      </c>
    </row>
    <row r="51" spans="1:7" ht="12.75">
      <c r="A51" s="55">
        <v>43769</v>
      </c>
      <c r="B51" s="37" t="s">
        <v>345</v>
      </c>
      <c r="C51" s="37" t="s">
        <v>269</v>
      </c>
      <c r="D51" s="37" t="s">
        <v>343</v>
      </c>
      <c r="E51" s="37">
        <v>200</v>
      </c>
      <c r="F51" s="37">
        <v>0</v>
      </c>
      <c r="G51" s="21">
        <f t="shared" si="0"/>
        <v>3272</v>
      </c>
    </row>
    <row r="52" spans="1:7" ht="12.75">
      <c r="A52" s="55">
        <v>43774</v>
      </c>
      <c r="B52" s="37" t="s">
        <v>346</v>
      </c>
      <c r="C52" s="37" t="s">
        <v>293</v>
      </c>
      <c r="D52" s="37" t="s">
        <v>347</v>
      </c>
      <c r="E52" s="37">
        <v>0</v>
      </c>
      <c r="F52" s="37">
        <v>800</v>
      </c>
      <c r="G52" s="21">
        <f t="shared" si="0"/>
        <v>2472</v>
      </c>
    </row>
    <row r="53" spans="1:7" ht="12.75">
      <c r="A53" s="55">
        <v>43774</v>
      </c>
      <c r="B53" s="37" t="s">
        <v>313</v>
      </c>
      <c r="C53" s="37" t="s">
        <v>269</v>
      </c>
      <c r="D53" s="37" t="s">
        <v>272</v>
      </c>
      <c r="E53" s="37">
        <v>0</v>
      </c>
      <c r="F53" s="37">
        <v>200</v>
      </c>
      <c r="G53" s="21">
        <f t="shared" si="0"/>
        <v>2272</v>
      </c>
    </row>
    <row r="54" spans="1:7" ht="12.75">
      <c r="A54" s="55">
        <v>43774</v>
      </c>
      <c r="B54" s="37" t="s">
        <v>313</v>
      </c>
      <c r="C54" s="37" t="s">
        <v>269</v>
      </c>
      <c r="D54" s="37" t="s">
        <v>315</v>
      </c>
      <c r="E54" s="37">
        <v>0</v>
      </c>
      <c r="F54" s="37">
        <v>1636</v>
      </c>
      <c r="G54" s="21">
        <f t="shared" si="0"/>
        <v>636</v>
      </c>
    </row>
    <row r="55" spans="1:7" ht="12.75">
      <c r="A55" s="55">
        <v>43781</v>
      </c>
      <c r="B55" s="37" t="s">
        <v>312</v>
      </c>
      <c r="C55" s="37" t="s">
        <v>269</v>
      </c>
      <c r="D55" s="37" t="s">
        <v>311</v>
      </c>
      <c r="E55" s="37">
        <v>1000</v>
      </c>
      <c r="F55" s="37">
        <v>0</v>
      </c>
      <c r="G55" s="21">
        <f t="shared" si="0"/>
        <v>1636</v>
      </c>
    </row>
    <row r="56" spans="1:7" ht="12.75">
      <c r="A56" s="55">
        <v>43781</v>
      </c>
      <c r="B56" s="37" t="s">
        <v>173</v>
      </c>
      <c r="C56" s="37" t="s">
        <v>295</v>
      </c>
      <c r="D56" s="37" t="s">
        <v>292</v>
      </c>
      <c r="E56" s="37">
        <v>0</v>
      </c>
      <c r="F56" s="37">
        <v>0</v>
      </c>
      <c r="G56" s="21">
        <f t="shared" si="0"/>
        <v>1636</v>
      </c>
    </row>
    <row r="57" spans="1:7" ht="12.75">
      <c r="A57" s="55">
        <v>43782</v>
      </c>
      <c r="B57" s="37" t="s">
        <v>312</v>
      </c>
      <c r="C57" s="37" t="s">
        <v>269</v>
      </c>
      <c r="D57" s="37" t="s">
        <v>269</v>
      </c>
      <c r="E57" s="37">
        <v>7000</v>
      </c>
      <c r="F57" s="37">
        <v>0</v>
      </c>
      <c r="G57" s="21">
        <f t="shared" si="0"/>
        <v>8636</v>
      </c>
    </row>
    <row r="58" spans="1:7" ht="12.75">
      <c r="A58" s="55">
        <v>43782</v>
      </c>
      <c r="B58" s="37" t="s">
        <v>348</v>
      </c>
      <c r="C58" s="37" t="s">
        <v>311</v>
      </c>
      <c r="D58" s="37" t="s">
        <v>289</v>
      </c>
      <c r="E58" s="37">
        <v>0</v>
      </c>
      <c r="F58" s="37">
        <v>3000</v>
      </c>
      <c r="G58" s="21">
        <f t="shared" si="0"/>
        <v>5636</v>
      </c>
    </row>
    <row r="59" spans="1:7" ht="12.75">
      <c r="A59" s="55">
        <v>43782</v>
      </c>
      <c r="B59" s="37" t="s">
        <v>313</v>
      </c>
      <c r="C59" s="37" t="s">
        <v>269</v>
      </c>
      <c r="D59" s="37" t="s">
        <v>277</v>
      </c>
      <c r="E59" s="37">
        <v>0</v>
      </c>
      <c r="F59" s="37">
        <v>1530</v>
      </c>
      <c r="G59" s="21">
        <f t="shared" si="0"/>
        <v>4106</v>
      </c>
    </row>
    <row r="60" spans="1:7" ht="12.75">
      <c r="A60" s="55">
        <v>43782</v>
      </c>
      <c r="B60" s="37" t="s">
        <v>312</v>
      </c>
      <c r="C60" s="37" t="s">
        <v>269</v>
      </c>
      <c r="D60" s="37" t="s">
        <v>269</v>
      </c>
      <c r="E60" s="37">
        <v>300</v>
      </c>
      <c r="F60" s="37">
        <v>0</v>
      </c>
      <c r="G60" s="21">
        <f t="shared" si="0"/>
        <v>4406</v>
      </c>
    </row>
    <row r="61" spans="1:7" ht="12.75">
      <c r="A61" s="55">
        <v>43782</v>
      </c>
      <c r="B61" s="37" t="s">
        <v>349</v>
      </c>
      <c r="C61" s="37" t="s">
        <v>350</v>
      </c>
      <c r="D61" s="37" t="s">
        <v>351</v>
      </c>
      <c r="E61" s="37">
        <v>0</v>
      </c>
      <c r="F61" s="37">
        <v>1408</v>
      </c>
      <c r="G61" s="21">
        <f t="shared" si="0"/>
        <v>2998</v>
      </c>
    </row>
    <row r="62" spans="1:7" ht="12.75">
      <c r="A62" s="55">
        <v>43782</v>
      </c>
      <c r="B62" s="37" t="s">
        <v>352</v>
      </c>
      <c r="C62" s="37" t="s">
        <v>350</v>
      </c>
      <c r="D62" s="37" t="s">
        <v>351</v>
      </c>
      <c r="E62" s="37">
        <v>59</v>
      </c>
      <c r="F62" s="37">
        <v>0</v>
      </c>
      <c r="G62" s="21">
        <f t="shared" si="0"/>
        <v>3057</v>
      </c>
    </row>
    <row r="63" spans="1:7" ht="12.75">
      <c r="A63" s="55">
        <v>43783</v>
      </c>
      <c r="B63" s="47" t="s">
        <v>213</v>
      </c>
      <c r="C63" s="37" t="s">
        <v>333</v>
      </c>
      <c r="D63" s="37" t="s">
        <v>353</v>
      </c>
      <c r="E63" s="37">
        <v>0</v>
      </c>
      <c r="F63" s="37">
        <v>300</v>
      </c>
      <c r="G63" s="21">
        <f t="shared" si="0"/>
        <v>2757</v>
      </c>
    </row>
    <row r="64" spans="1:7" ht="12.75">
      <c r="A64" s="55">
        <v>43788</v>
      </c>
      <c r="B64" s="37" t="s">
        <v>354</v>
      </c>
      <c r="C64" s="37" t="s">
        <v>269</v>
      </c>
      <c r="D64" s="37" t="s">
        <v>289</v>
      </c>
      <c r="E64" s="37">
        <v>0</v>
      </c>
      <c r="F64" s="37">
        <v>1500</v>
      </c>
      <c r="G64" s="21">
        <f t="shared" si="0"/>
        <v>1257</v>
      </c>
    </row>
    <row r="65" spans="1:7" ht="12.75">
      <c r="A65" s="55">
        <v>43788</v>
      </c>
      <c r="B65" s="37" t="s">
        <v>288</v>
      </c>
      <c r="C65" s="37" t="s">
        <v>267</v>
      </c>
      <c r="D65" s="37" t="s">
        <v>131</v>
      </c>
      <c r="E65" s="37">
        <v>0</v>
      </c>
      <c r="F65" s="37">
        <v>1000</v>
      </c>
      <c r="G65" s="21">
        <f t="shared" si="0"/>
        <v>257</v>
      </c>
    </row>
    <row r="66" spans="1:7" ht="12.75">
      <c r="A66" s="55">
        <v>43796</v>
      </c>
      <c r="B66" s="37" t="s">
        <v>317</v>
      </c>
      <c r="C66" s="37" t="s">
        <v>311</v>
      </c>
      <c r="D66" s="37" t="s">
        <v>298</v>
      </c>
      <c r="E66" s="37">
        <v>12802</v>
      </c>
      <c r="F66" s="37">
        <v>0</v>
      </c>
      <c r="G66" s="21">
        <f t="shared" si="0"/>
        <v>13059</v>
      </c>
    </row>
    <row r="67" spans="1:7" ht="12.75">
      <c r="A67" s="55">
        <v>43796</v>
      </c>
      <c r="B67" s="37" t="s">
        <v>313</v>
      </c>
      <c r="C67" s="37" t="s">
        <v>269</v>
      </c>
      <c r="D67" s="37" t="s">
        <v>269</v>
      </c>
      <c r="E67" s="37">
        <v>0</v>
      </c>
      <c r="F67" s="37">
        <v>8300</v>
      </c>
      <c r="G67" s="21">
        <f t="shared" si="0"/>
        <v>4759</v>
      </c>
    </row>
    <row r="68" spans="1:7" ht="12.75">
      <c r="A68" s="55">
        <v>43800</v>
      </c>
      <c r="B68" s="37" t="s">
        <v>312</v>
      </c>
      <c r="C68" s="37" t="s">
        <v>269</v>
      </c>
      <c r="D68" s="37" t="s">
        <v>269</v>
      </c>
      <c r="E68" s="37">
        <v>150</v>
      </c>
      <c r="F68" s="37">
        <v>0</v>
      </c>
      <c r="G68" s="21">
        <f t="shared" si="0"/>
        <v>4909</v>
      </c>
    </row>
    <row r="69" spans="1:7" ht="12.75">
      <c r="A69" s="55">
        <v>43800</v>
      </c>
      <c r="B69" s="37" t="s">
        <v>355</v>
      </c>
      <c r="C69" s="37" t="s">
        <v>269</v>
      </c>
      <c r="D69" s="37" t="s">
        <v>300</v>
      </c>
      <c r="E69" s="37">
        <v>0</v>
      </c>
      <c r="F69" s="37">
        <v>4860</v>
      </c>
      <c r="G69" s="21">
        <f t="shared" si="0"/>
        <v>49</v>
      </c>
    </row>
    <row r="70" spans="1:7" ht="12.75">
      <c r="A70" s="55">
        <v>43800</v>
      </c>
      <c r="B70" s="37" t="s">
        <v>312</v>
      </c>
      <c r="C70" s="37" t="s">
        <v>269</v>
      </c>
      <c r="D70" s="37" t="s">
        <v>269</v>
      </c>
      <c r="E70" s="37">
        <v>8000</v>
      </c>
      <c r="F70" s="37">
        <v>0</v>
      </c>
      <c r="G70" s="21">
        <f t="shared" si="0"/>
        <v>8049</v>
      </c>
    </row>
    <row r="71" spans="1:7" ht="12.75">
      <c r="A71" s="55">
        <v>43802</v>
      </c>
      <c r="B71" s="37" t="s">
        <v>356</v>
      </c>
      <c r="C71" s="37" t="s">
        <v>269</v>
      </c>
      <c r="D71" s="37" t="s">
        <v>289</v>
      </c>
      <c r="E71" s="37">
        <v>0</v>
      </c>
      <c r="F71" s="37">
        <v>40</v>
      </c>
      <c r="G71" s="21">
        <f t="shared" si="0"/>
        <v>8009</v>
      </c>
    </row>
    <row r="72" spans="1:7" ht="12.75">
      <c r="A72" s="55">
        <v>43802</v>
      </c>
      <c r="B72" s="37" t="s">
        <v>357</v>
      </c>
      <c r="C72" s="37" t="s">
        <v>269</v>
      </c>
      <c r="D72" s="37" t="s">
        <v>289</v>
      </c>
      <c r="E72" s="37">
        <v>0</v>
      </c>
      <c r="F72" s="37">
        <v>5200</v>
      </c>
      <c r="G72" s="21">
        <f t="shared" si="0"/>
        <v>2809</v>
      </c>
    </row>
    <row r="73" spans="1:7" ht="12.75">
      <c r="A73" s="55">
        <v>43807</v>
      </c>
      <c r="B73" s="37" t="s">
        <v>312</v>
      </c>
      <c r="C73" s="37" t="s">
        <v>269</v>
      </c>
      <c r="D73" s="37" t="s">
        <v>269</v>
      </c>
      <c r="E73" s="37">
        <v>1000</v>
      </c>
      <c r="F73" s="37">
        <v>0</v>
      </c>
      <c r="G73" s="21">
        <f t="shared" si="0"/>
        <v>3809</v>
      </c>
    </row>
    <row r="74" spans="1:7" ht="12.75">
      <c r="A74" s="55">
        <v>43807</v>
      </c>
      <c r="B74" s="37" t="s">
        <v>313</v>
      </c>
      <c r="C74" s="37" t="s">
        <v>269</v>
      </c>
      <c r="D74" s="37" t="s">
        <v>278</v>
      </c>
      <c r="E74" s="37">
        <v>0</v>
      </c>
      <c r="F74" s="37">
        <v>3320</v>
      </c>
      <c r="G74" s="21">
        <f t="shared" si="0"/>
        <v>489</v>
      </c>
    </row>
    <row r="75" spans="1:7" ht="12.75">
      <c r="A75" s="55">
        <v>43808</v>
      </c>
      <c r="B75" s="37" t="s">
        <v>173</v>
      </c>
      <c r="C75" s="37" t="s">
        <v>269</v>
      </c>
      <c r="D75" s="37" t="s">
        <v>269</v>
      </c>
      <c r="E75" s="37">
        <v>0</v>
      </c>
      <c r="F75" s="37">
        <v>0</v>
      </c>
      <c r="G75" s="21">
        <f t="shared" si="0"/>
        <v>489</v>
      </c>
    </row>
    <row r="76" spans="1:7" ht="12.75">
      <c r="A76" s="55">
        <v>43828</v>
      </c>
      <c r="B76" s="29" t="s">
        <v>250</v>
      </c>
      <c r="C76" s="37" t="s">
        <v>297</v>
      </c>
      <c r="D76" s="37" t="s">
        <v>358</v>
      </c>
      <c r="E76" s="37">
        <v>4242</v>
      </c>
      <c r="F76" s="37">
        <v>0</v>
      </c>
      <c r="G76" s="21">
        <f t="shared" si="0"/>
        <v>4731</v>
      </c>
    </row>
    <row r="77" spans="1:7" ht="12.75">
      <c r="A77" s="55">
        <v>43828</v>
      </c>
      <c r="B77" s="56" t="s">
        <v>246</v>
      </c>
      <c r="C77" s="37" t="s">
        <v>300</v>
      </c>
      <c r="D77" s="37" t="s">
        <v>359</v>
      </c>
      <c r="E77" s="37">
        <v>0</v>
      </c>
      <c r="F77" s="37">
        <v>243</v>
      </c>
      <c r="G77" s="21">
        <f t="shared" si="0"/>
        <v>4488</v>
      </c>
    </row>
    <row r="78" spans="1:7" ht="12.75">
      <c r="A78" s="55">
        <v>43828</v>
      </c>
      <c r="B78" s="56" t="s">
        <v>249</v>
      </c>
      <c r="C78" s="37" t="s">
        <v>300</v>
      </c>
      <c r="D78" s="37" t="s">
        <v>360</v>
      </c>
      <c r="E78" s="37">
        <v>0</v>
      </c>
      <c r="F78" s="37">
        <v>526</v>
      </c>
      <c r="G78" s="21">
        <f t="shared" si="0"/>
        <v>3962</v>
      </c>
    </row>
    <row r="79" spans="1:7" ht="12.75">
      <c r="A79" s="55">
        <v>43828</v>
      </c>
      <c r="B79" s="56" t="s">
        <v>247</v>
      </c>
      <c r="C79" s="37" t="s">
        <v>300</v>
      </c>
      <c r="D79" s="37" t="s">
        <v>361</v>
      </c>
      <c r="E79" s="37">
        <v>0</v>
      </c>
      <c r="F79" s="37">
        <v>937</v>
      </c>
      <c r="G79" s="21">
        <f t="shared" si="0"/>
        <v>3025</v>
      </c>
    </row>
    <row r="80" spans="1:7" ht="12.75">
      <c r="A80" s="55">
        <v>43828</v>
      </c>
      <c r="B80" s="56" t="s">
        <v>248</v>
      </c>
      <c r="C80" s="37" t="s">
        <v>300</v>
      </c>
      <c r="D80" s="37" t="s">
        <v>361</v>
      </c>
      <c r="E80" s="37">
        <v>0</v>
      </c>
      <c r="F80" s="37">
        <v>1144</v>
      </c>
      <c r="G80" s="21">
        <f t="shared" si="0"/>
        <v>1881</v>
      </c>
    </row>
    <row r="81" spans="1:7" ht="12.75">
      <c r="A81" s="55">
        <v>43828</v>
      </c>
      <c r="B81" s="29" t="s">
        <v>239</v>
      </c>
      <c r="C81" s="37" t="s">
        <v>362</v>
      </c>
      <c r="D81" s="37" t="s">
        <v>363</v>
      </c>
      <c r="E81" s="37">
        <v>0</v>
      </c>
      <c r="F81" s="37">
        <v>624</v>
      </c>
      <c r="G81" s="21">
        <f t="shared" si="0"/>
        <v>1257</v>
      </c>
    </row>
    <row r="82" spans="1:7" ht="12.75">
      <c r="A82" s="55">
        <v>43828</v>
      </c>
      <c r="B82" s="29" t="s">
        <v>242</v>
      </c>
      <c r="C82" s="37" t="s">
        <v>362</v>
      </c>
      <c r="D82" s="37" t="s">
        <v>364</v>
      </c>
      <c r="E82" s="37">
        <v>0</v>
      </c>
      <c r="F82" s="37">
        <v>1260</v>
      </c>
      <c r="G82" s="21">
        <f t="shared" si="0"/>
        <v>-3</v>
      </c>
    </row>
    <row r="83" spans="1:7" ht="12.75">
      <c r="A83" s="55">
        <v>43828</v>
      </c>
      <c r="B83" s="29" t="s">
        <v>241</v>
      </c>
      <c r="C83" s="37" t="s">
        <v>362</v>
      </c>
      <c r="D83" s="37" t="s">
        <v>341</v>
      </c>
      <c r="E83" s="37">
        <v>0</v>
      </c>
      <c r="F83" s="37">
        <v>90</v>
      </c>
      <c r="G83" s="21">
        <f t="shared" si="0"/>
        <v>-93</v>
      </c>
    </row>
    <row r="84" spans="1:7" ht="12.75">
      <c r="A84" s="55">
        <v>43828</v>
      </c>
      <c r="B84" s="56" t="s">
        <v>243</v>
      </c>
      <c r="C84" s="37" t="s">
        <v>362</v>
      </c>
      <c r="D84" s="37" t="s">
        <v>359</v>
      </c>
      <c r="E84" s="37">
        <v>0</v>
      </c>
      <c r="F84" s="37">
        <v>15</v>
      </c>
      <c r="G84" s="21">
        <f t="shared" si="0"/>
        <v>-108</v>
      </c>
    </row>
    <row r="85" spans="1:7" ht="12.75">
      <c r="A85" s="55">
        <v>43828</v>
      </c>
      <c r="B85" s="56" t="s">
        <v>244</v>
      </c>
      <c r="C85" s="37" t="s">
        <v>362</v>
      </c>
      <c r="D85" s="37" t="s">
        <v>364</v>
      </c>
      <c r="E85" s="37">
        <v>0</v>
      </c>
      <c r="F85" s="37">
        <v>60</v>
      </c>
      <c r="G85" s="21">
        <f t="shared" si="0"/>
        <v>-168</v>
      </c>
    </row>
    <row r="86" spans="1:7" ht="12.75">
      <c r="A86" s="55">
        <v>43828</v>
      </c>
      <c r="B86" s="37" t="s">
        <v>365</v>
      </c>
      <c r="C86" s="37" t="s">
        <v>269</v>
      </c>
      <c r="D86" s="37" t="s">
        <v>292</v>
      </c>
      <c r="E86" s="37">
        <v>657</v>
      </c>
      <c r="F86" s="37">
        <v>0</v>
      </c>
      <c r="G86" s="21">
        <f t="shared" si="0"/>
        <v>489</v>
      </c>
    </row>
    <row r="87" spans="1:7" ht="12.75">
      <c r="A87" s="55">
        <v>43829</v>
      </c>
      <c r="B87" s="37" t="s">
        <v>317</v>
      </c>
      <c r="C87" s="37" t="s">
        <v>311</v>
      </c>
      <c r="D87" s="37" t="s">
        <v>298</v>
      </c>
      <c r="E87" s="37">
        <v>30100</v>
      </c>
      <c r="F87" s="37">
        <v>0</v>
      </c>
      <c r="G87" s="21">
        <f t="shared" si="0"/>
        <v>30589</v>
      </c>
    </row>
    <row r="88" spans="1:7" ht="12.75">
      <c r="A88" s="55">
        <v>43829</v>
      </c>
      <c r="B88" s="37" t="s">
        <v>83</v>
      </c>
      <c r="C88" s="37" t="s">
        <v>275</v>
      </c>
      <c r="D88" s="37" t="s">
        <v>316</v>
      </c>
      <c r="E88" s="37">
        <v>0</v>
      </c>
      <c r="F88" s="37">
        <v>16000</v>
      </c>
      <c r="G88" s="21">
        <f t="shared" si="0"/>
        <v>14589</v>
      </c>
    </row>
    <row r="89" spans="1:7" ht="12.75">
      <c r="A89" s="55">
        <v>43828</v>
      </c>
      <c r="B89" s="37" t="s">
        <v>313</v>
      </c>
      <c r="C89" s="37" t="s">
        <v>275</v>
      </c>
      <c r="D89" s="37" t="s">
        <v>270</v>
      </c>
      <c r="E89" s="37">
        <v>0</v>
      </c>
      <c r="F89" s="37">
        <v>336</v>
      </c>
      <c r="G89" s="21">
        <f t="shared" si="0"/>
        <v>14253</v>
      </c>
    </row>
    <row r="90" spans="1:7" ht="12.75">
      <c r="A90" s="55">
        <v>43829</v>
      </c>
      <c r="B90" s="37" t="s">
        <v>313</v>
      </c>
      <c r="C90" s="37" t="s">
        <v>269</v>
      </c>
      <c r="D90" s="37" t="s">
        <v>269</v>
      </c>
      <c r="E90" s="37">
        <v>0</v>
      </c>
      <c r="F90" s="37">
        <v>9150</v>
      </c>
      <c r="G90" s="21">
        <f t="shared" si="0"/>
        <v>5103</v>
      </c>
    </row>
    <row r="91" spans="1:7" ht="12.75">
      <c r="A91" s="55">
        <v>43833</v>
      </c>
      <c r="B91" s="37" t="s">
        <v>370</v>
      </c>
      <c r="C91" s="37" t="s">
        <v>269</v>
      </c>
      <c r="D91" s="37" t="s">
        <v>289</v>
      </c>
      <c r="E91" s="37">
        <v>0</v>
      </c>
      <c r="F91" s="37">
        <v>280</v>
      </c>
      <c r="G91" s="21">
        <f t="shared" si="0"/>
        <v>4823</v>
      </c>
    </row>
    <row r="92" spans="1:7" ht="12.75">
      <c r="A92" s="55">
        <v>43833</v>
      </c>
      <c r="B92" s="37" t="s">
        <v>313</v>
      </c>
      <c r="C92" s="37" t="s">
        <v>269</v>
      </c>
      <c r="D92" s="37" t="s">
        <v>333</v>
      </c>
      <c r="E92" s="37">
        <v>0</v>
      </c>
      <c r="F92" s="37">
        <v>1458</v>
      </c>
      <c r="G92" s="21">
        <f t="shared" si="0"/>
        <v>3365</v>
      </c>
    </row>
    <row r="93" spans="1:7" ht="12.75">
      <c r="A93" s="55">
        <v>43833</v>
      </c>
      <c r="B93" s="37" t="s">
        <v>313</v>
      </c>
      <c r="C93" s="37" t="s">
        <v>269</v>
      </c>
      <c r="D93" s="37" t="s">
        <v>300</v>
      </c>
      <c r="E93" s="37">
        <v>0</v>
      </c>
      <c r="F93" s="37">
        <v>494</v>
      </c>
      <c r="G93" s="21">
        <f t="shared" si="0"/>
        <v>2871</v>
      </c>
    </row>
    <row r="94" spans="1:7" ht="12.75">
      <c r="A94" s="55">
        <v>43833</v>
      </c>
      <c r="B94" s="37" t="s">
        <v>312</v>
      </c>
      <c r="C94" s="37" t="s">
        <v>269</v>
      </c>
      <c r="D94" s="37" t="s">
        <v>269</v>
      </c>
      <c r="E94" s="37">
        <v>200</v>
      </c>
      <c r="F94" s="37">
        <v>0</v>
      </c>
      <c r="G94" s="21">
        <f t="shared" si="0"/>
        <v>3071</v>
      </c>
    </row>
    <row r="95" spans="1:7" ht="12.75">
      <c r="A95" s="55">
        <v>43837</v>
      </c>
      <c r="B95" s="37" t="s">
        <v>313</v>
      </c>
      <c r="C95" s="37" t="s">
        <v>300</v>
      </c>
      <c r="D95" s="37" t="s">
        <v>289</v>
      </c>
      <c r="E95" s="37">
        <v>0</v>
      </c>
      <c r="F95" s="37">
        <v>1005</v>
      </c>
      <c r="G95" s="21">
        <f t="shared" si="0"/>
        <v>2066</v>
      </c>
    </row>
    <row r="96" spans="1:7" ht="12.75">
      <c r="A96" s="55">
        <v>43837</v>
      </c>
      <c r="B96" s="29" t="s">
        <v>254</v>
      </c>
      <c r="C96" s="37" t="s">
        <v>278</v>
      </c>
      <c r="D96" s="37" t="s">
        <v>351</v>
      </c>
      <c r="E96" s="37">
        <v>0</v>
      </c>
      <c r="F96" s="37">
        <v>1302</v>
      </c>
      <c r="G96" s="21">
        <f t="shared" si="0"/>
        <v>764</v>
      </c>
    </row>
    <row r="97" spans="1:7" ht="12.75">
      <c r="A97" s="55">
        <v>43837</v>
      </c>
      <c r="B97" s="37" t="s">
        <v>312</v>
      </c>
      <c r="C97" s="37" t="s">
        <v>269</v>
      </c>
      <c r="D97" s="37" t="s">
        <v>269</v>
      </c>
      <c r="E97" s="37">
        <v>1000</v>
      </c>
      <c r="F97" s="37">
        <v>0</v>
      </c>
      <c r="G97" s="21">
        <f t="shared" si="0"/>
        <v>1764</v>
      </c>
    </row>
    <row r="98" spans="1:7" ht="12.75">
      <c r="A98" s="55">
        <v>43837</v>
      </c>
      <c r="B98" s="37" t="s">
        <v>313</v>
      </c>
      <c r="C98" s="37" t="s">
        <v>269</v>
      </c>
      <c r="D98" s="37" t="s">
        <v>295</v>
      </c>
      <c r="E98" s="37">
        <v>0</v>
      </c>
      <c r="F98" s="37">
        <v>1600</v>
      </c>
      <c r="G98" s="21">
        <f t="shared" si="0"/>
        <v>164</v>
      </c>
    </row>
    <row r="99" spans="1:7" ht="12.75">
      <c r="A99" s="55">
        <v>43892</v>
      </c>
      <c r="B99" s="37" t="s">
        <v>312</v>
      </c>
      <c r="C99" s="37" t="s">
        <v>269</v>
      </c>
      <c r="D99" s="37" t="s">
        <v>269</v>
      </c>
      <c r="E99" s="37">
        <v>1000</v>
      </c>
      <c r="F99" s="37">
        <v>0</v>
      </c>
      <c r="G99" s="21">
        <f t="shared" si="0"/>
        <v>1164</v>
      </c>
    </row>
    <row r="100" spans="1:7" ht="12.75">
      <c r="A100" s="55">
        <v>43892</v>
      </c>
      <c r="B100" s="37" t="s">
        <v>255</v>
      </c>
      <c r="C100" s="37" t="s">
        <v>269</v>
      </c>
      <c r="D100" s="37" t="s">
        <v>302</v>
      </c>
      <c r="E100" s="37">
        <v>0</v>
      </c>
      <c r="F100" s="37">
        <v>1000</v>
      </c>
      <c r="G100" s="21">
        <f t="shared" si="0"/>
        <v>164</v>
      </c>
    </row>
    <row r="101" spans="1:7" ht="12.75">
      <c r="A101" s="55">
        <v>43893</v>
      </c>
      <c r="B101" s="37" t="s">
        <v>256</v>
      </c>
      <c r="C101" s="37" t="s">
        <v>302</v>
      </c>
      <c r="D101" s="37" t="s">
        <v>359</v>
      </c>
      <c r="E101" s="37">
        <v>0</v>
      </c>
      <c r="F101" s="37">
        <v>67</v>
      </c>
      <c r="G101" s="21">
        <f t="shared" si="0"/>
        <v>97</v>
      </c>
    </row>
    <row r="102" spans="1:7" ht="12.75">
      <c r="A102" s="55">
        <v>43900</v>
      </c>
      <c r="B102" s="37" t="s">
        <v>312</v>
      </c>
      <c r="C102" s="37" t="s">
        <v>269</v>
      </c>
      <c r="D102" s="37" t="s">
        <v>269</v>
      </c>
      <c r="E102" s="37">
        <v>5000</v>
      </c>
      <c r="F102" s="37">
        <v>0</v>
      </c>
      <c r="G102" s="21">
        <f t="shared" si="0"/>
        <v>5097</v>
      </c>
    </row>
    <row r="103" spans="1:7" ht="12.75">
      <c r="A103" s="55">
        <v>43900</v>
      </c>
      <c r="B103" s="37" t="s">
        <v>376</v>
      </c>
      <c r="C103" s="37" t="s">
        <v>269</v>
      </c>
      <c r="D103" s="37" t="s">
        <v>289</v>
      </c>
      <c r="E103" s="37">
        <v>0</v>
      </c>
      <c r="F103" s="37">
        <v>5000</v>
      </c>
      <c r="G103" s="21">
        <f t="shared" si="0"/>
        <v>97</v>
      </c>
    </row>
    <row r="104" spans="1:7" ht="12.75">
      <c r="A104" s="55">
        <v>43916</v>
      </c>
      <c r="B104" s="37" t="s">
        <v>317</v>
      </c>
      <c r="C104" s="37" t="s">
        <v>311</v>
      </c>
      <c r="D104" s="37" t="s">
        <v>298</v>
      </c>
      <c r="E104" s="37">
        <v>8399</v>
      </c>
      <c r="F104" s="37">
        <v>0</v>
      </c>
      <c r="G104" s="21">
        <f t="shared" si="0"/>
        <v>8496</v>
      </c>
    </row>
    <row r="105" spans="1:7" ht="12.75">
      <c r="A105" s="55">
        <v>43916</v>
      </c>
      <c r="B105" s="37" t="s">
        <v>313</v>
      </c>
      <c r="C105" s="37" t="s">
        <v>269</v>
      </c>
      <c r="D105" s="37" t="s">
        <v>269</v>
      </c>
      <c r="E105" s="37">
        <v>0</v>
      </c>
      <c r="F105" s="37">
        <v>7200</v>
      </c>
      <c r="G105" s="21">
        <f t="shared" si="0"/>
        <v>1296</v>
      </c>
    </row>
    <row r="106" spans="1:7" ht="12.75">
      <c r="A106" s="55">
        <v>43935</v>
      </c>
      <c r="B106" s="37" t="s">
        <v>378</v>
      </c>
      <c r="C106" s="37" t="s">
        <v>269</v>
      </c>
      <c r="D106" s="37" t="s">
        <v>289</v>
      </c>
      <c r="E106" s="37">
        <v>0</v>
      </c>
      <c r="F106" s="37">
        <v>25</v>
      </c>
      <c r="G106" s="21">
        <f t="shared" si="0"/>
        <v>1271</v>
      </c>
    </row>
    <row r="107" spans="1:7" ht="12.75">
      <c r="A107" s="55">
        <v>43937</v>
      </c>
      <c r="B107" s="37" t="s">
        <v>312</v>
      </c>
      <c r="C107" s="37" t="s">
        <v>269</v>
      </c>
      <c r="D107" s="37" t="s">
        <v>269</v>
      </c>
      <c r="E107" s="37">
        <v>2000</v>
      </c>
      <c r="F107" s="37">
        <v>0</v>
      </c>
      <c r="G107" s="21">
        <f t="shared" si="0"/>
        <v>3271</v>
      </c>
    </row>
    <row r="108" spans="1:7" ht="12.75">
      <c r="A108" s="55">
        <v>43937</v>
      </c>
      <c r="B108" s="37" t="s">
        <v>313</v>
      </c>
      <c r="C108" s="37" t="s">
        <v>269</v>
      </c>
      <c r="D108" s="37" t="s">
        <v>278</v>
      </c>
      <c r="E108" s="37">
        <v>0</v>
      </c>
      <c r="F108" s="37">
        <v>2000</v>
      </c>
      <c r="G108" s="21">
        <f t="shared" si="0"/>
        <v>1271</v>
      </c>
    </row>
    <row r="109" spans="1:7" ht="12.75">
      <c r="A109" s="37" t="s">
        <v>379</v>
      </c>
      <c r="B109" s="37" t="s">
        <v>380</v>
      </c>
      <c r="C109" s="37" t="s">
        <v>289</v>
      </c>
      <c r="D109" s="37" t="s">
        <v>381</v>
      </c>
      <c r="E109" s="37">
        <v>0</v>
      </c>
      <c r="F109" s="37">
        <v>760</v>
      </c>
      <c r="G109" s="21">
        <f t="shared" si="0"/>
        <v>511</v>
      </c>
    </row>
    <row r="110" spans="1:7" ht="12.75">
      <c r="A110" s="37" t="s">
        <v>382</v>
      </c>
      <c r="B110" s="37" t="s">
        <v>380</v>
      </c>
      <c r="C110" s="37" t="s">
        <v>289</v>
      </c>
      <c r="D110" s="37" t="s">
        <v>381</v>
      </c>
      <c r="E110" s="37">
        <v>0</v>
      </c>
      <c r="F110" s="37">
        <v>3062</v>
      </c>
      <c r="G110" s="21">
        <f t="shared" si="0"/>
        <v>-2551</v>
      </c>
    </row>
    <row r="111" spans="1:7" ht="12.75">
      <c r="A111" s="37" t="s">
        <v>383</v>
      </c>
      <c r="B111" s="37" t="s">
        <v>380</v>
      </c>
      <c r="C111" s="37" t="s">
        <v>289</v>
      </c>
      <c r="D111" s="37" t="s">
        <v>381</v>
      </c>
      <c r="E111" s="37">
        <v>0</v>
      </c>
      <c r="F111" s="37">
        <v>256</v>
      </c>
      <c r="G111" s="21">
        <f t="shared" si="0"/>
        <v>-2807</v>
      </c>
    </row>
    <row r="112" spans="1:7" ht="12.75">
      <c r="A112" s="55">
        <v>43949</v>
      </c>
      <c r="B112" s="37" t="s">
        <v>380</v>
      </c>
      <c r="C112" s="37" t="s">
        <v>289</v>
      </c>
      <c r="D112" s="37" t="s">
        <v>381</v>
      </c>
      <c r="E112" s="37">
        <v>0</v>
      </c>
      <c r="F112" s="37">
        <v>512</v>
      </c>
      <c r="G112" s="21">
        <f t="shared" si="0"/>
        <v>-3319</v>
      </c>
    </row>
    <row r="113" spans="1:7" ht="14.25">
      <c r="A113" s="55">
        <v>43949</v>
      </c>
      <c r="B113" s="37" t="s">
        <v>384</v>
      </c>
      <c r="C113" s="37" t="s">
        <v>277</v>
      </c>
      <c r="D113" s="40" t="s">
        <v>270</v>
      </c>
      <c r="E113" s="37">
        <v>270</v>
      </c>
      <c r="F113" s="37">
        <v>0</v>
      </c>
      <c r="G113" s="21">
        <f t="shared" si="0"/>
        <v>-3049</v>
      </c>
    </row>
    <row r="114" spans="1:7" ht="14.25">
      <c r="A114" s="55">
        <v>43949</v>
      </c>
      <c r="B114" s="37" t="s">
        <v>384</v>
      </c>
      <c r="C114" s="37" t="s">
        <v>277</v>
      </c>
      <c r="D114" s="40" t="s">
        <v>278</v>
      </c>
      <c r="E114" s="37">
        <v>270</v>
      </c>
      <c r="F114" s="37">
        <v>0</v>
      </c>
      <c r="G114" s="21">
        <f t="shared" si="0"/>
        <v>-2779</v>
      </c>
    </row>
    <row r="115" spans="1:7" ht="14.25">
      <c r="A115" s="55">
        <v>43949</v>
      </c>
      <c r="B115" s="37" t="s">
        <v>384</v>
      </c>
      <c r="C115" s="37" t="s">
        <v>277</v>
      </c>
      <c r="D115" s="40" t="s">
        <v>340</v>
      </c>
      <c r="E115" s="37">
        <v>270</v>
      </c>
      <c r="F115" s="37">
        <v>0</v>
      </c>
      <c r="G115" s="21">
        <f t="shared" si="0"/>
        <v>-2509</v>
      </c>
    </row>
    <row r="116" spans="1:7" ht="14.25">
      <c r="A116" s="55">
        <v>43949</v>
      </c>
      <c r="B116" s="37" t="s">
        <v>384</v>
      </c>
      <c r="C116" s="37" t="s">
        <v>277</v>
      </c>
      <c r="D116" s="40" t="s">
        <v>350</v>
      </c>
      <c r="E116" s="37">
        <v>256</v>
      </c>
      <c r="F116" s="37">
        <v>0</v>
      </c>
      <c r="G116" s="21">
        <f t="shared" si="0"/>
        <v>-2253</v>
      </c>
    </row>
    <row r="117" spans="1:7" ht="14.25">
      <c r="A117" s="55">
        <v>43949</v>
      </c>
      <c r="B117" s="37" t="s">
        <v>384</v>
      </c>
      <c r="C117" s="37" t="s">
        <v>277</v>
      </c>
      <c r="D117" s="40" t="s">
        <v>295</v>
      </c>
      <c r="E117" s="37">
        <v>256</v>
      </c>
      <c r="F117" s="37">
        <v>0</v>
      </c>
      <c r="G117" s="21">
        <f t="shared" si="0"/>
        <v>-1997</v>
      </c>
    </row>
    <row r="118" spans="1:7" ht="14.25">
      <c r="A118" s="55">
        <v>43949</v>
      </c>
      <c r="B118" s="37" t="s">
        <v>384</v>
      </c>
      <c r="C118" s="37" t="s">
        <v>277</v>
      </c>
      <c r="D118" s="40" t="s">
        <v>386</v>
      </c>
      <c r="E118" s="37">
        <v>256</v>
      </c>
      <c r="F118" s="37">
        <v>0</v>
      </c>
      <c r="G118" s="21">
        <f t="shared" si="0"/>
        <v>-1741</v>
      </c>
    </row>
    <row r="119" spans="1:7" ht="14.25">
      <c r="A119" s="55">
        <v>43949</v>
      </c>
      <c r="B119" s="37" t="s">
        <v>384</v>
      </c>
      <c r="C119" s="37" t="s">
        <v>277</v>
      </c>
      <c r="D119" s="40" t="s">
        <v>334</v>
      </c>
      <c r="E119" s="37">
        <v>256</v>
      </c>
      <c r="F119" s="37">
        <v>0</v>
      </c>
      <c r="G119" s="21">
        <f t="shared" si="0"/>
        <v>-1485</v>
      </c>
    </row>
    <row r="120" spans="1:7" ht="14.25">
      <c r="A120" s="55">
        <v>43949</v>
      </c>
      <c r="B120" s="37" t="s">
        <v>384</v>
      </c>
      <c r="C120" s="37" t="s">
        <v>277</v>
      </c>
      <c r="D120" s="40" t="s">
        <v>330</v>
      </c>
      <c r="E120" s="37">
        <v>256</v>
      </c>
      <c r="F120" s="37">
        <v>0</v>
      </c>
      <c r="G120" s="21">
        <f t="shared" si="0"/>
        <v>-1229</v>
      </c>
    </row>
    <row r="121" spans="1:7" ht="14.25">
      <c r="A121" s="55">
        <v>43949</v>
      </c>
      <c r="B121" s="37" t="s">
        <v>384</v>
      </c>
      <c r="C121" s="37" t="s">
        <v>277</v>
      </c>
      <c r="D121" s="40" t="s">
        <v>387</v>
      </c>
      <c r="E121" s="37">
        <v>256</v>
      </c>
      <c r="F121" s="37">
        <v>0</v>
      </c>
      <c r="G121" s="21">
        <f t="shared" si="0"/>
        <v>-973</v>
      </c>
    </row>
    <row r="122" spans="1:7" ht="14.25">
      <c r="A122" s="55">
        <v>43949</v>
      </c>
      <c r="B122" s="37" t="s">
        <v>384</v>
      </c>
      <c r="C122" s="37" t="s">
        <v>277</v>
      </c>
      <c r="D122" s="40" t="s">
        <v>328</v>
      </c>
      <c r="E122" s="37">
        <v>256</v>
      </c>
      <c r="F122" s="37">
        <v>0</v>
      </c>
      <c r="G122" s="21">
        <f t="shared" si="0"/>
        <v>-717</v>
      </c>
    </row>
    <row r="123" spans="1:7" ht="14.25">
      <c r="A123" s="55">
        <v>43949</v>
      </c>
      <c r="B123" s="37" t="s">
        <v>384</v>
      </c>
      <c r="C123" s="37" t="s">
        <v>277</v>
      </c>
      <c r="D123" s="40" t="s">
        <v>388</v>
      </c>
      <c r="E123" s="37">
        <v>256</v>
      </c>
      <c r="F123" s="37">
        <v>0</v>
      </c>
      <c r="G123" s="21">
        <f t="shared" si="0"/>
        <v>-461</v>
      </c>
    </row>
    <row r="124" spans="1:7" ht="14.25">
      <c r="A124" s="55">
        <v>43949</v>
      </c>
      <c r="B124" s="37" t="s">
        <v>384</v>
      </c>
      <c r="C124" s="37" t="s">
        <v>277</v>
      </c>
      <c r="D124" s="40" t="s">
        <v>344</v>
      </c>
      <c r="E124" s="37">
        <v>256</v>
      </c>
      <c r="F124" s="37">
        <v>0</v>
      </c>
      <c r="G124" s="21">
        <f t="shared" si="0"/>
        <v>-205</v>
      </c>
    </row>
    <row r="125" spans="1:7" ht="14.25">
      <c r="A125" s="55">
        <v>43949</v>
      </c>
      <c r="B125" s="37" t="s">
        <v>384</v>
      </c>
      <c r="C125" s="37" t="s">
        <v>277</v>
      </c>
      <c r="D125" s="40" t="s">
        <v>333</v>
      </c>
      <c r="E125" s="37">
        <v>234</v>
      </c>
      <c r="F125" s="37">
        <v>0</v>
      </c>
      <c r="G125" s="21">
        <f t="shared" si="0"/>
        <v>29</v>
      </c>
    </row>
    <row r="126" spans="1:7" ht="14.25">
      <c r="A126" s="55">
        <v>43949</v>
      </c>
      <c r="B126" s="37" t="s">
        <v>384</v>
      </c>
      <c r="C126" s="37" t="s">
        <v>277</v>
      </c>
      <c r="D126" s="40" t="s">
        <v>300</v>
      </c>
      <c r="E126" s="37">
        <v>234</v>
      </c>
      <c r="F126" s="37">
        <v>0</v>
      </c>
      <c r="G126" s="21">
        <f t="shared" si="0"/>
        <v>263</v>
      </c>
    </row>
    <row r="127" spans="1:7" ht="14.25">
      <c r="A127" s="55">
        <v>43949</v>
      </c>
      <c r="B127" s="37" t="s">
        <v>384</v>
      </c>
      <c r="C127" s="37" t="s">
        <v>277</v>
      </c>
      <c r="D127" s="40" t="s">
        <v>277</v>
      </c>
      <c r="E127" s="37">
        <v>234</v>
      </c>
      <c r="F127" s="37">
        <v>0</v>
      </c>
      <c r="G127" s="21">
        <f t="shared" si="0"/>
        <v>497</v>
      </c>
    </row>
    <row r="128" spans="1:7" ht="14.25">
      <c r="A128" s="55">
        <v>43949</v>
      </c>
      <c r="B128" s="37" t="s">
        <v>384</v>
      </c>
      <c r="C128" s="37" t="s">
        <v>277</v>
      </c>
      <c r="D128" s="40" t="s">
        <v>390</v>
      </c>
      <c r="E128" s="37">
        <v>234</v>
      </c>
      <c r="F128" s="37">
        <v>0</v>
      </c>
      <c r="G128" s="21">
        <f t="shared" si="0"/>
        <v>731</v>
      </c>
    </row>
    <row r="129" spans="1:7" ht="14.25">
      <c r="A129" s="55">
        <v>43949</v>
      </c>
      <c r="B129" s="37" t="s">
        <v>384</v>
      </c>
      <c r="C129" s="37" t="s">
        <v>277</v>
      </c>
      <c r="D129" s="40" t="s">
        <v>362</v>
      </c>
      <c r="E129" s="37">
        <v>270</v>
      </c>
      <c r="F129" s="37">
        <v>0</v>
      </c>
      <c r="G129" s="21">
        <f t="shared" si="0"/>
        <v>1001</v>
      </c>
    </row>
    <row r="130" spans="1:7" ht="12.75">
      <c r="A130" s="55">
        <v>43949</v>
      </c>
      <c r="B130" s="37" t="s">
        <v>384</v>
      </c>
      <c r="C130" s="37" t="s">
        <v>277</v>
      </c>
      <c r="D130" s="45" t="s">
        <v>272</v>
      </c>
      <c r="E130" s="37">
        <v>270</v>
      </c>
      <c r="F130" s="37">
        <v>0</v>
      </c>
      <c r="G130" s="21">
        <f t="shared" si="0"/>
        <v>1271</v>
      </c>
    </row>
    <row r="131" spans="1:7" ht="12.75">
      <c r="A131" s="55">
        <v>43951</v>
      </c>
      <c r="B131" s="37" t="s">
        <v>317</v>
      </c>
      <c r="C131" s="37" t="s">
        <v>311</v>
      </c>
      <c r="D131" s="37" t="s">
        <v>298</v>
      </c>
      <c r="E131" s="37">
        <v>3574</v>
      </c>
      <c r="F131" s="37">
        <v>0</v>
      </c>
      <c r="G131" s="21">
        <f t="shared" si="0"/>
        <v>4845</v>
      </c>
    </row>
    <row r="132" spans="1:7" ht="12.75">
      <c r="A132" s="55">
        <v>43951</v>
      </c>
      <c r="B132" s="37" t="s">
        <v>313</v>
      </c>
      <c r="C132" s="37" t="s">
        <v>269</v>
      </c>
      <c r="D132" s="37" t="s">
        <v>269</v>
      </c>
      <c r="E132" s="37">
        <v>0</v>
      </c>
      <c r="F132" s="37">
        <v>2000</v>
      </c>
      <c r="G132" s="21">
        <f t="shared" si="0"/>
        <v>2845</v>
      </c>
    </row>
    <row r="133" spans="1:7" ht="12.75">
      <c r="A133" s="55">
        <v>43951</v>
      </c>
      <c r="B133" s="29" t="s">
        <v>240</v>
      </c>
      <c r="C133" s="37" t="s">
        <v>275</v>
      </c>
      <c r="D133" s="37" t="s">
        <v>391</v>
      </c>
      <c r="E133" s="37">
        <v>0</v>
      </c>
      <c r="F133" s="37">
        <v>574</v>
      </c>
      <c r="G133" s="21">
        <f t="shared" si="0"/>
        <v>2271</v>
      </c>
    </row>
    <row r="134" spans="1:7" ht="12.75">
      <c r="A134" s="55">
        <v>43951</v>
      </c>
      <c r="B134" s="37" t="s">
        <v>313</v>
      </c>
      <c r="C134" s="37" t="s">
        <v>269</v>
      </c>
      <c r="D134" s="37" t="s">
        <v>300</v>
      </c>
      <c r="E134" s="37">
        <v>0</v>
      </c>
      <c r="F134" s="37">
        <v>1000</v>
      </c>
      <c r="G134" s="21">
        <f t="shared" si="0"/>
        <v>1271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31.28515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16">
        <v>156834</v>
      </c>
      <c r="F2" s="37">
        <v>0</v>
      </c>
      <c r="G2" s="21">
        <f>E2</f>
        <v>156834</v>
      </c>
    </row>
    <row r="3" spans="1:7" ht="15.75" customHeight="1">
      <c r="A3" s="55">
        <v>43719</v>
      </c>
      <c r="B3" s="37" t="s">
        <v>126</v>
      </c>
      <c r="C3" s="37" t="s">
        <v>292</v>
      </c>
      <c r="D3" s="37" t="s">
        <v>298</v>
      </c>
      <c r="E3" s="37">
        <v>236</v>
      </c>
      <c r="F3" s="37">
        <v>0</v>
      </c>
      <c r="G3" s="21">
        <f t="shared" ref="G3:G18" si="0">G2+E3-F3</f>
        <v>157070</v>
      </c>
    </row>
    <row r="4" spans="1:7" ht="15.75" customHeight="1">
      <c r="A4" s="55">
        <v>43719</v>
      </c>
      <c r="B4" s="37" t="s">
        <v>317</v>
      </c>
      <c r="C4" s="37" t="s">
        <v>318</v>
      </c>
      <c r="D4" s="37" t="s">
        <v>298</v>
      </c>
      <c r="E4" s="37">
        <v>0</v>
      </c>
      <c r="F4" s="37">
        <v>69143</v>
      </c>
      <c r="G4" s="21">
        <f t="shared" si="0"/>
        <v>87927</v>
      </c>
    </row>
    <row r="5" spans="1:7" ht="15.75" customHeight="1">
      <c r="A5" s="55">
        <v>43719</v>
      </c>
      <c r="B5" s="37" t="s">
        <v>140</v>
      </c>
      <c r="C5" s="37" t="s">
        <v>325</v>
      </c>
      <c r="D5" s="37" t="s">
        <v>326</v>
      </c>
      <c r="E5" s="37">
        <v>110568</v>
      </c>
      <c r="F5" s="37">
        <v>0</v>
      </c>
      <c r="G5" s="21">
        <f t="shared" si="0"/>
        <v>198495</v>
      </c>
    </row>
    <row r="6" spans="1:7" ht="15.75" customHeight="1">
      <c r="A6" s="55">
        <v>43719</v>
      </c>
      <c r="B6" s="37" t="s">
        <v>317</v>
      </c>
      <c r="C6" s="37" t="s">
        <v>311</v>
      </c>
      <c r="D6" s="37" t="s">
        <v>298</v>
      </c>
      <c r="E6" s="37">
        <v>0</v>
      </c>
      <c r="F6" s="37">
        <v>1258</v>
      </c>
      <c r="G6" s="21">
        <f t="shared" si="0"/>
        <v>197237</v>
      </c>
    </row>
    <row r="7" spans="1:7" ht="15.75" customHeight="1">
      <c r="A7" s="55">
        <v>43732</v>
      </c>
      <c r="B7" s="37" t="s">
        <v>317</v>
      </c>
      <c r="C7" s="37" t="s">
        <v>311</v>
      </c>
      <c r="D7" s="37" t="s">
        <v>298</v>
      </c>
      <c r="E7" s="37">
        <v>0</v>
      </c>
      <c r="F7" s="37">
        <v>10925</v>
      </c>
      <c r="G7" s="21">
        <f t="shared" si="0"/>
        <v>186312</v>
      </c>
    </row>
    <row r="8" spans="1:7" ht="15.75" customHeight="1">
      <c r="A8" s="55">
        <v>43732</v>
      </c>
      <c r="B8" s="37" t="s">
        <v>324</v>
      </c>
      <c r="C8" s="37" t="s">
        <v>311</v>
      </c>
      <c r="D8" s="37" t="s">
        <v>275</v>
      </c>
      <c r="E8" s="37">
        <v>10000</v>
      </c>
      <c r="F8" s="37">
        <v>0</v>
      </c>
      <c r="G8" s="21">
        <f t="shared" si="0"/>
        <v>196312</v>
      </c>
    </row>
    <row r="9" spans="1:7" ht="15.75" customHeight="1">
      <c r="A9" s="55">
        <v>43732</v>
      </c>
      <c r="B9" s="37" t="s">
        <v>331</v>
      </c>
      <c r="C9" s="37" t="s">
        <v>269</v>
      </c>
      <c r="D9" s="37" t="s">
        <v>332</v>
      </c>
      <c r="E9" s="37">
        <v>0</v>
      </c>
      <c r="F9" s="37">
        <v>500</v>
      </c>
      <c r="G9" s="21">
        <f t="shared" si="0"/>
        <v>195812</v>
      </c>
    </row>
    <row r="10" spans="1:7" ht="15.75" customHeight="1">
      <c r="A10" s="55">
        <v>43740</v>
      </c>
      <c r="B10" s="37" t="s">
        <v>335</v>
      </c>
      <c r="C10" s="37" t="s">
        <v>269</v>
      </c>
      <c r="D10" s="37" t="s">
        <v>292</v>
      </c>
      <c r="E10" s="37">
        <v>2812</v>
      </c>
      <c r="F10" s="37">
        <v>0</v>
      </c>
      <c r="G10" s="21">
        <f t="shared" si="0"/>
        <v>198624</v>
      </c>
    </row>
    <row r="11" spans="1:7" ht="15.75" customHeight="1">
      <c r="A11" s="55">
        <v>43766</v>
      </c>
      <c r="B11" s="37" t="s">
        <v>140</v>
      </c>
      <c r="C11" s="37" t="s">
        <v>267</v>
      </c>
      <c r="D11" s="37" t="s">
        <v>336</v>
      </c>
      <c r="E11" s="37">
        <v>1602</v>
      </c>
      <c r="F11" s="37">
        <v>0</v>
      </c>
      <c r="G11" s="21">
        <f t="shared" si="0"/>
        <v>200226</v>
      </c>
    </row>
    <row r="12" spans="1:7" ht="15.75" customHeight="1">
      <c r="A12" s="55">
        <v>43766</v>
      </c>
      <c r="B12" s="37" t="s">
        <v>140</v>
      </c>
      <c r="C12" s="37" t="s">
        <v>267</v>
      </c>
      <c r="D12" s="37" t="s">
        <v>338</v>
      </c>
      <c r="E12" s="37">
        <v>40801</v>
      </c>
      <c r="F12" s="37">
        <v>0</v>
      </c>
      <c r="G12" s="21">
        <f t="shared" si="0"/>
        <v>241027</v>
      </c>
    </row>
    <row r="13" spans="1:7" ht="15.75" customHeight="1">
      <c r="A13" s="55">
        <v>43766</v>
      </c>
      <c r="B13" s="37" t="s">
        <v>317</v>
      </c>
      <c r="C13" s="37" t="s">
        <v>311</v>
      </c>
      <c r="D13" s="37" t="s">
        <v>298</v>
      </c>
      <c r="E13" s="37">
        <v>0</v>
      </c>
      <c r="F13" s="37">
        <v>15107</v>
      </c>
      <c r="G13" s="21">
        <f t="shared" si="0"/>
        <v>225920</v>
      </c>
    </row>
    <row r="14" spans="1:7" ht="15.75" customHeight="1">
      <c r="A14" s="55">
        <v>43796</v>
      </c>
      <c r="B14" s="37" t="s">
        <v>317</v>
      </c>
      <c r="C14" s="37" t="s">
        <v>311</v>
      </c>
      <c r="D14" s="37" t="s">
        <v>298</v>
      </c>
      <c r="E14" s="37">
        <v>0</v>
      </c>
      <c r="F14" s="37">
        <v>12802</v>
      </c>
      <c r="G14" s="21">
        <f t="shared" si="0"/>
        <v>213118</v>
      </c>
    </row>
    <row r="15" spans="1:7" ht="15.75" customHeight="1">
      <c r="A15" s="55">
        <v>43829</v>
      </c>
      <c r="B15" s="29" t="s">
        <v>126</v>
      </c>
      <c r="C15" s="37" t="s">
        <v>292</v>
      </c>
      <c r="D15" s="37" t="s">
        <v>298</v>
      </c>
      <c r="E15" s="37">
        <v>190</v>
      </c>
      <c r="F15" s="37">
        <v>0</v>
      </c>
      <c r="G15" s="21">
        <f t="shared" si="0"/>
        <v>213308</v>
      </c>
    </row>
    <row r="16" spans="1:7" ht="15.75" customHeight="1">
      <c r="A16" s="55">
        <v>43829</v>
      </c>
      <c r="B16" s="37" t="s">
        <v>317</v>
      </c>
      <c r="C16" s="37" t="s">
        <v>311</v>
      </c>
      <c r="D16" s="37" t="s">
        <v>298</v>
      </c>
      <c r="E16" s="37">
        <v>0</v>
      </c>
      <c r="F16" s="37">
        <v>30100</v>
      </c>
      <c r="G16" s="21">
        <f t="shared" si="0"/>
        <v>183208</v>
      </c>
    </row>
    <row r="17" spans="1:7" ht="15.75" customHeight="1">
      <c r="A17" s="55">
        <v>43916</v>
      </c>
      <c r="B17" s="37" t="s">
        <v>317</v>
      </c>
      <c r="C17" s="37" t="s">
        <v>311</v>
      </c>
      <c r="D17" s="37" t="s">
        <v>298</v>
      </c>
      <c r="E17" s="37">
        <v>0</v>
      </c>
      <c r="F17" s="37">
        <v>8399</v>
      </c>
      <c r="G17" s="21">
        <f t="shared" si="0"/>
        <v>174809</v>
      </c>
    </row>
    <row r="18" spans="1:7" ht="15.75" customHeight="1">
      <c r="A18" s="55">
        <v>43951</v>
      </c>
      <c r="B18" s="37" t="s">
        <v>317</v>
      </c>
      <c r="C18" s="37" t="s">
        <v>311</v>
      </c>
      <c r="D18" s="37" t="s">
        <v>298</v>
      </c>
      <c r="E18" s="37">
        <v>0</v>
      </c>
      <c r="F18" s="37">
        <v>3574</v>
      </c>
      <c r="G18" s="21">
        <f t="shared" si="0"/>
        <v>171235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流水帳</vt:lpstr>
      <vt:lpstr>資產負債表</vt:lpstr>
      <vt:lpstr>綜合損益表</vt:lpstr>
      <vt:lpstr>現金流量表</vt:lpstr>
      <vt:lpstr>一月收支表</vt:lpstr>
      <vt:lpstr>二月收支表</vt:lpstr>
      <vt:lpstr>三月收支表</vt:lpstr>
      <vt:lpstr>現金</vt:lpstr>
      <vt:lpstr>約當現金</vt:lpstr>
      <vt:lpstr>應付帳款</vt:lpstr>
      <vt:lpstr>應收帳款</vt:lpstr>
      <vt:lpstr>預付帳款</vt:lpstr>
      <vt:lpstr>預收帳款</vt:lpstr>
      <vt:lpstr>費用 - 食物</vt:lpstr>
      <vt:lpstr>費用 - 其他</vt:lpstr>
      <vt:lpstr>費用 -鎮西堡</vt:lpstr>
      <vt:lpstr>費用 - 奉獻</vt:lpstr>
      <vt:lpstr>收入</vt:lpstr>
      <vt:lpstr>社團財產</vt:lpstr>
      <vt:lpstr>無形資產</vt:lpstr>
      <vt:lpstr>折舊</vt:lpstr>
      <vt:lpstr>借貸平衡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2020-04-30T08:42:53Z</dcterms:modified>
</cp:coreProperties>
</file>