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02DA732-1315-4B54-AFF7-AC6475DDD08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Q1" sheetId="1" r:id="rId1"/>
  </sheets>
  <definedNames>
    <definedName name="_xlnm._FilterDatabase" localSheetId="0" hidden="1">'Q1'!$B$27:$H$27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28" i="1"/>
  <c r="R148" i="1" l="1"/>
  <c r="R150" i="1" s="1"/>
  <c r="R149" i="1"/>
  <c r="R151" i="1" s="1"/>
  <c r="R153" i="1"/>
  <c r="R152" i="1" l="1"/>
  <c r="Q153" i="1" l="1"/>
  <c r="P153" i="1"/>
  <c r="O153" i="1"/>
  <c r="N153" i="1"/>
  <c r="M153" i="1"/>
  <c r="L153" i="1"/>
  <c r="M152" i="1"/>
  <c r="N152" i="1"/>
  <c r="O152" i="1"/>
  <c r="P152" i="1"/>
  <c r="Q152" i="1"/>
  <c r="L152" i="1"/>
  <c r="L150" i="1"/>
  <c r="M151" i="1" l="1"/>
  <c r="N151" i="1"/>
  <c r="O151" i="1"/>
  <c r="P151" i="1"/>
  <c r="Q151" i="1"/>
  <c r="L151" i="1"/>
  <c r="M150" i="1"/>
  <c r="N150" i="1"/>
  <c r="O150" i="1"/>
  <c r="P150" i="1"/>
  <c r="Q150" i="1"/>
  <c r="M149" i="1"/>
  <c r="N149" i="1"/>
  <c r="O149" i="1"/>
  <c r="P149" i="1"/>
  <c r="Q149" i="1"/>
  <c r="L149" i="1"/>
  <c r="M148" i="1"/>
  <c r="N148" i="1"/>
  <c r="O148" i="1"/>
  <c r="P148" i="1"/>
  <c r="Q148" i="1"/>
  <c r="L14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M28" i="1"/>
  <c r="N28" i="1"/>
  <c r="O28" i="1"/>
  <c r="P28" i="1"/>
  <c r="Q28" i="1"/>
  <c r="L28" i="1"/>
  <c r="Q14" i="1" l="1"/>
  <c r="P14" i="1"/>
  <c r="O14" i="1"/>
  <c r="N14" i="1"/>
  <c r="M14" i="1"/>
  <c r="R25" i="1" l="1"/>
</calcChain>
</file>

<file path=xl/sharedStrings.xml><?xml version="1.0" encoding="utf-8"?>
<sst xmlns="http://schemas.openxmlformats.org/spreadsheetml/2006/main" count="106" uniqueCount="59">
  <si>
    <t>Wells Fargo</t>
  </si>
  <si>
    <t>Amazon</t>
  </si>
  <si>
    <t>S&amp;P 500</t>
  </si>
  <si>
    <t>WFC</t>
  </si>
  <si>
    <t>AMZN</t>
  </si>
  <si>
    <t>Date</t>
  </si>
  <si>
    <t xml:space="preserve">f. </t>
  </si>
  <si>
    <t xml:space="preserve">e. </t>
  </si>
  <si>
    <t>d.</t>
  </si>
  <si>
    <t>c.</t>
  </si>
  <si>
    <t xml:space="preserve">b. </t>
  </si>
  <si>
    <t xml:space="preserve">a. </t>
  </si>
  <si>
    <t>^GSPC</t>
  </si>
  <si>
    <t>GOOG</t>
  </si>
  <si>
    <t>XOM</t>
  </si>
  <si>
    <t>g.</t>
  </si>
  <si>
    <t>Alphabet</t>
  </si>
  <si>
    <t>Exxon Mobile</t>
  </si>
  <si>
    <t>Return</t>
  </si>
  <si>
    <t>Company</t>
  </si>
  <si>
    <t>Ticker</t>
  </si>
  <si>
    <t>Portfolio</t>
  </si>
  <si>
    <t>Weight</t>
  </si>
  <si>
    <t>Beta</t>
  </si>
  <si>
    <t>(Allocation scenario is given below)</t>
  </si>
  <si>
    <t>Asset allocation scenario and portfolio statistics</t>
  </si>
  <si>
    <t>Scenario 1</t>
  </si>
  <si>
    <t>Scenario 2</t>
  </si>
  <si>
    <t>Scenario 3</t>
  </si>
  <si>
    <t>Scenario 4</t>
  </si>
  <si>
    <t>Scenario 5</t>
  </si>
  <si>
    <t>STDEV</t>
  </si>
  <si>
    <t>Sharpe</t>
  </si>
  <si>
    <t>f.</t>
  </si>
  <si>
    <t>Lab 2.(20pts)</t>
  </si>
  <si>
    <t>Calculate average monthly return and standard deviation of each stock.(2pts)</t>
  </si>
  <si>
    <t>Calculate annualized return and annualized standard deviation of each stock.(2pts)</t>
  </si>
  <si>
    <t>Calculate correlation between each stocks.(2pts)</t>
  </si>
  <si>
    <t>Which company's stock can offer the most diversification across other stocks?(2pts)</t>
  </si>
  <si>
    <t>Calculate the portfolio return, stadnard deviation, beta and shapre ratio of portfolio in different allocation. (5pts)</t>
  </si>
  <si>
    <t>Graph return and standard deviation of each portfolios.(3pts)</t>
  </si>
  <si>
    <t>Which portfolio provide the most risk adjusted return?(2pts)</t>
  </si>
  <si>
    <t>Calculate beta and shapre ratio of each stock.(2pts) - Risk Free rate = 2%</t>
  </si>
  <si>
    <t>Start Date</t>
  </si>
  <si>
    <t>End Date</t>
  </si>
  <si>
    <t>Price</t>
  </si>
  <si>
    <t>Frequency</t>
  </si>
  <si>
    <t>Monthly</t>
  </si>
  <si>
    <t>Adjusted</t>
  </si>
  <si>
    <t>Download 10 years monthly historical stock price(09/30/2010 - 09/30/2020) from Yahoo Finance to answer following questions.</t>
  </si>
  <si>
    <t>Facebook</t>
  </si>
  <si>
    <t>F</t>
  </si>
  <si>
    <t>New Price/Old-1</t>
  </si>
  <si>
    <t>Monthly Average Return</t>
  </si>
  <si>
    <t>Monthly STDEV</t>
  </si>
  <si>
    <t>Annual Return</t>
  </si>
  <si>
    <t>Annual STDEV</t>
  </si>
  <si>
    <t>Sharpe Ratio</t>
  </si>
  <si>
    <t>Wells Fargo and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</si>
</sst>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5"/>
    </xf>
    <xf numFmtId="0" fontId="3" fillId="0" borderId="0" xfId="0" applyFont="1" applyAlignment="1">
      <alignment vertical="center"/>
    </xf>
    <xf numFmtId="0" fontId="0" fillId="0" borderId="0" xfId="0" applyFill="1"/>
    <xf numFmtId="0" fontId="4" fillId="0" borderId="0" xfId="0" applyFont="1"/>
    <xf numFmtId="9" fontId="0" fillId="0" borderId="0" xfId="0" applyNumberFormat="1"/>
    <xf numFmtId="0" fontId="0" fillId="0" borderId="1" xfId="0" applyBorder="1"/>
    <xf numFmtId="0" fontId="4" fillId="0" borderId="1" xfId="0" applyFont="1" applyBorder="1"/>
    <xf numFmtId="0" fontId="0" fillId="0" borderId="0" xfId="0" applyBorder="1"/>
    <xf numFmtId="9" fontId="4" fillId="0" borderId="0" xfId="0" applyNumberFormat="1" applyFont="1"/>
    <xf numFmtId="2" fontId="0" fillId="0" borderId="0" xfId="0" applyNumberFormat="1"/>
    <xf numFmtId="9" fontId="0" fillId="0" borderId="1" xfId="0" applyNumberFormat="1" applyBorder="1"/>
    <xf numFmtId="0" fontId="4" fillId="0" borderId="1" xfId="0" applyFont="1" applyBorder="1" applyAlignment="1">
      <alignment horizontal="center"/>
    </xf>
    <xf numFmtId="9" fontId="0" fillId="0" borderId="1" xfId="0" applyNumberFormat="1" applyFont="1" applyBorder="1"/>
    <xf numFmtId="9" fontId="0" fillId="0" borderId="1" xfId="1" applyFont="1" applyBorder="1"/>
    <xf numFmtId="0" fontId="4" fillId="0" borderId="1" xfId="0" applyFont="1" applyFill="1" applyBorder="1"/>
    <xf numFmtId="9" fontId="0" fillId="0" borderId="0" xfId="0" applyNumberFormat="1" applyFont="1" applyBorder="1"/>
    <xf numFmtId="9" fontId="0" fillId="0" borderId="0" xfId="1" applyFont="1" applyBorder="1"/>
    <xf numFmtId="0" fontId="4" fillId="2" borderId="1" xfId="0" applyNumberFormat="1" applyFont="1" applyFill="1" applyBorder="1" applyAlignment="1">
      <alignment horizontal="center"/>
    </xf>
    <xf numFmtId="10" fontId="0" fillId="2" borderId="1" xfId="0" applyNumberFormat="1" applyFill="1" applyBorder="1"/>
    <xf numFmtId="2" fontId="0" fillId="2" borderId="1" xfId="1" applyNumberFormat="1" applyFont="1" applyFill="1" applyBorder="1"/>
    <xf numFmtId="0" fontId="4" fillId="0" borderId="0" xfId="0" applyFont="1" applyAlignment="1">
      <alignment horizontal="right"/>
    </xf>
    <xf numFmtId="14" fontId="4" fillId="0" borderId="1" xfId="0" applyNumberFormat="1" applyFont="1" applyBorder="1" applyAlignment="1">
      <alignment horizontal="center"/>
    </xf>
    <xf numFmtId="2" fontId="0" fillId="0" borderId="0" xfId="0" applyNumberFormat="1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44" fontId="0" fillId="0" borderId="0" xfId="2" applyFont="1"/>
    <xf numFmtId="10" fontId="0" fillId="0" borderId="0" xfId="1" applyNumberFormat="1" applyFont="1"/>
    <xf numFmtId="2" fontId="0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10" fontId="0" fillId="3" borderId="0" xfId="1" applyNumberFormat="1" applyFont="1" applyFill="1"/>
    <xf numFmtId="2" fontId="0" fillId="3" borderId="0" xfId="1" applyNumberFormat="1" applyFont="1" applyFill="1"/>
    <xf numFmtId="2" fontId="0" fillId="3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PTFL Return vs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'Q1'!$M$16:$Q$16</c:f>
              <c:numCache>
                <c:formatCode>0.00%</c:formatCode>
                <c:ptCount val="5"/>
                <c:pt idx="0">
                  <c:v>0.1714</c:v>
                </c:pt>
                <c:pt idx="1">
                  <c:v>0.1661</c:v>
                </c:pt>
                <c:pt idx="2">
                  <c:v>0.18115543130902603</c:v>
                </c:pt>
                <c:pt idx="3">
                  <c:v>0.17100000000000001</c:v>
                </c:pt>
                <c:pt idx="4">
                  <c:v>0.16370000000000001</c:v>
                </c:pt>
              </c:numCache>
            </c:numRef>
          </c:xVal>
          <c:yVal>
            <c:numRef>
              <c:f>'Q1'!$M$15:$Q$15</c:f>
              <c:numCache>
                <c:formatCode>0.00%</c:formatCode>
                <c:ptCount val="5"/>
                <c:pt idx="0">
                  <c:v>0.16039999999999999</c:v>
                </c:pt>
                <c:pt idx="1">
                  <c:v>7.51E-2</c:v>
                </c:pt>
                <c:pt idx="2">
                  <c:v>0.19685505017339416</c:v>
                </c:pt>
                <c:pt idx="3">
                  <c:v>8.0600000000000005E-2</c:v>
                </c:pt>
                <c:pt idx="4">
                  <c:v>0.1118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4-4377-A08F-0E79DE9D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59288"/>
        <c:axId val="772558304"/>
      </c:scatterChart>
      <c:valAx>
        <c:axId val="77255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58304"/>
        <c:crosses val="autoZero"/>
        <c:crossBetween val="midCat"/>
      </c:valAx>
      <c:valAx>
        <c:axId val="7725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5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529590</xdr:colOff>
      <xdr:row>5</xdr:row>
      <xdr:rowOff>85725</xdr:rowOff>
    </xdr:from>
    <xdr:to>
      <xdr:col>25</xdr:col>
      <xdr:colOff>621030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22897-120D-413F-8822-A85EA4630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6"/>
  <sheetViews>
    <sheetView tabSelected="1" topLeftCell="A19" workbookViewId="0">
      <selection activeCell="C29" sqref="C29"/>
    </sheetView>
  </sheetViews>
  <sheetFormatPr defaultColWidth="8.83984375" defaultRowHeight="14.4" x14ac:dyDescent="0.55000000000000004"/>
  <cols>
    <col min="1" max="1" width="5.41796875" customWidth="1"/>
    <col min="2" max="2" width="21.41796875" customWidth="1"/>
    <col min="3" max="3" width="13.41796875" customWidth="1"/>
    <col min="4" max="4" width="11.41796875" customWidth="1"/>
    <col min="5" max="5" width="12.41796875" customWidth="1"/>
    <col min="6" max="8" width="11.41796875" customWidth="1"/>
    <col min="9" max="9" width="14.26171875" customWidth="1"/>
    <col min="10" max="10" width="3.26171875" customWidth="1"/>
    <col min="11" max="11" width="20.05078125" bestFit="1" customWidth="1"/>
    <col min="12" max="16" width="9.578125" customWidth="1"/>
    <col min="17" max="17" width="10.15625" customWidth="1"/>
    <col min="18" max="18" width="9.578125" customWidth="1"/>
  </cols>
  <sheetData>
    <row r="1" spans="1:19" ht="15.6" x14ac:dyDescent="0.55000000000000004">
      <c r="A1" s="3" t="s">
        <v>34</v>
      </c>
    </row>
    <row r="2" spans="1:19" ht="5.25" customHeight="1" x14ac:dyDescent="0.55000000000000004">
      <c r="A2" s="3"/>
    </row>
    <row r="3" spans="1:19" ht="15.6" x14ac:dyDescent="0.55000000000000004">
      <c r="A3" s="3" t="s">
        <v>49</v>
      </c>
    </row>
    <row r="4" spans="1:19" ht="15.75" customHeight="1" x14ac:dyDescent="0.55000000000000004">
      <c r="A4" s="3"/>
    </row>
    <row r="5" spans="1:19" ht="14.25" customHeight="1" x14ac:dyDescent="0.55000000000000004">
      <c r="A5" s="3"/>
      <c r="B5" s="13" t="s">
        <v>43</v>
      </c>
      <c r="C5" s="13" t="s">
        <v>44</v>
      </c>
      <c r="D5" s="13" t="s">
        <v>46</v>
      </c>
      <c r="E5" s="13" t="s">
        <v>45</v>
      </c>
    </row>
    <row r="6" spans="1:19" ht="14.25" customHeight="1" x14ac:dyDescent="0.55000000000000004">
      <c r="A6" s="3"/>
      <c r="B6" s="23">
        <v>40451</v>
      </c>
      <c r="C6" s="23">
        <v>44104</v>
      </c>
      <c r="D6" s="23" t="s">
        <v>47</v>
      </c>
      <c r="E6" s="23" t="s">
        <v>48</v>
      </c>
    </row>
    <row r="7" spans="1:19" ht="14.25" customHeight="1" x14ac:dyDescent="0.55000000000000004">
      <c r="A7" s="1"/>
      <c r="K7" s="22" t="s">
        <v>15</v>
      </c>
      <c r="L7" s="5" t="s">
        <v>25</v>
      </c>
    </row>
    <row r="8" spans="1:19" ht="14.25" customHeight="1" x14ac:dyDescent="0.55000000000000004">
      <c r="A8" s="1"/>
      <c r="B8" s="13" t="s">
        <v>19</v>
      </c>
      <c r="C8" s="13" t="s">
        <v>20</v>
      </c>
      <c r="L8" s="8"/>
      <c r="M8" s="8" t="s">
        <v>26</v>
      </c>
      <c r="N8" s="8" t="s">
        <v>27</v>
      </c>
      <c r="O8" s="16" t="s">
        <v>28</v>
      </c>
      <c r="P8" s="8" t="s">
        <v>29</v>
      </c>
      <c r="Q8" s="16" t="s">
        <v>30</v>
      </c>
    </row>
    <row r="9" spans="1:19" ht="15.6" x14ac:dyDescent="0.55000000000000004">
      <c r="A9" s="2"/>
      <c r="B9" s="13" t="s">
        <v>1</v>
      </c>
      <c r="C9" s="25" t="s">
        <v>4</v>
      </c>
      <c r="G9" t="s">
        <v>52</v>
      </c>
      <c r="L9" s="13" t="s">
        <v>4</v>
      </c>
      <c r="M9" s="15">
        <v>0.35</v>
      </c>
      <c r="N9" s="15">
        <v>0.1</v>
      </c>
      <c r="O9" s="15">
        <v>0.4</v>
      </c>
      <c r="P9" s="15">
        <v>0.1</v>
      </c>
      <c r="Q9" s="15">
        <v>0.2</v>
      </c>
    </row>
    <row r="10" spans="1:19" ht="15.6" x14ac:dyDescent="0.55000000000000004">
      <c r="A10" s="2"/>
      <c r="B10" s="13" t="s">
        <v>16</v>
      </c>
      <c r="C10" s="25" t="s">
        <v>13</v>
      </c>
      <c r="L10" s="13" t="s">
        <v>13</v>
      </c>
      <c r="M10" s="15">
        <v>0.2</v>
      </c>
      <c r="N10" s="15">
        <v>0.15</v>
      </c>
      <c r="O10" s="15">
        <v>0.3</v>
      </c>
      <c r="P10" s="15">
        <v>0.25</v>
      </c>
      <c r="Q10" s="15">
        <v>0.2</v>
      </c>
    </row>
    <row r="11" spans="1:19" ht="15.6" x14ac:dyDescent="0.55000000000000004">
      <c r="A11" s="2"/>
      <c r="B11" s="13" t="s">
        <v>0</v>
      </c>
      <c r="C11" s="25" t="s">
        <v>3</v>
      </c>
      <c r="E11" s="5"/>
      <c r="L11" s="13" t="s">
        <v>3</v>
      </c>
      <c r="M11" s="15">
        <v>0.15</v>
      </c>
      <c r="N11" s="15">
        <v>0.35</v>
      </c>
      <c r="O11" s="15">
        <v>0.15</v>
      </c>
      <c r="P11" s="15">
        <v>0.05</v>
      </c>
      <c r="Q11" s="15">
        <v>0.2</v>
      </c>
    </row>
    <row r="12" spans="1:19" ht="15.6" x14ac:dyDescent="0.55000000000000004">
      <c r="A12" s="2"/>
      <c r="B12" s="13" t="s">
        <v>50</v>
      </c>
      <c r="C12" s="25" t="s">
        <v>51</v>
      </c>
      <c r="L12" s="13" t="s">
        <v>51</v>
      </c>
      <c r="M12" s="15">
        <v>0.1</v>
      </c>
      <c r="N12" s="15">
        <v>0.2</v>
      </c>
      <c r="O12" s="15">
        <v>0.1</v>
      </c>
      <c r="P12" s="15">
        <v>0.35</v>
      </c>
      <c r="Q12" s="15">
        <v>0.2</v>
      </c>
    </row>
    <row r="13" spans="1:19" ht="15.6" x14ac:dyDescent="0.55000000000000004">
      <c r="A13" s="2"/>
      <c r="B13" s="13" t="s">
        <v>17</v>
      </c>
      <c r="C13" s="25" t="s">
        <v>14</v>
      </c>
      <c r="L13" s="13" t="s">
        <v>14</v>
      </c>
      <c r="M13" s="15">
        <v>0.2</v>
      </c>
      <c r="N13" s="15">
        <v>0.2</v>
      </c>
      <c r="O13" s="15">
        <v>0.05</v>
      </c>
      <c r="P13" s="15">
        <v>0.25</v>
      </c>
      <c r="Q13" s="15">
        <v>0.2</v>
      </c>
    </row>
    <row r="14" spans="1:19" ht="16.5" customHeight="1" x14ac:dyDescent="0.55000000000000004">
      <c r="A14" s="2"/>
      <c r="B14" s="13" t="s">
        <v>2</v>
      </c>
      <c r="C14" s="25" t="s">
        <v>12</v>
      </c>
      <c r="L14" s="13" t="s">
        <v>21</v>
      </c>
      <c r="M14" s="15">
        <f>SUM(M9:M13)</f>
        <v>1</v>
      </c>
      <c r="N14" s="15">
        <f t="shared" ref="N14:Q14" si="0">SUM(N9:N13)</f>
        <v>1</v>
      </c>
      <c r="O14" s="15">
        <f t="shared" si="0"/>
        <v>1</v>
      </c>
      <c r="P14" s="15">
        <f t="shared" si="0"/>
        <v>1</v>
      </c>
      <c r="Q14" s="15">
        <f t="shared" si="0"/>
        <v>1</v>
      </c>
      <c r="S14" s="30"/>
    </row>
    <row r="15" spans="1:19" ht="15.6" x14ac:dyDescent="0.55000000000000004">
      <c r="A15" s="1"/>
      <c r="L15" s="19" t="s">
        <v>18</v>
      </c>
      <c r="M15" s="20">
        <v>0.16039999999999999</v>
      </c>
      <c r="N15" s="20">
        <v>7.51E-2</v>
      </c>
      <c r="O15" s="20">
        <v>0.19685505017339416</v>
      </c>
      <c r="P15" s="20">
        <v>8.0600000000000005E-2</v>
      </c>
      <c r="Q15" s="20">
        <v>0.1118</v>
      </c>
      <c r="S15" s="31"/>
    </row>
    <row r="16" spans="1:19" x14ac:dyDescent="0.55000000000000004">
      <c r="A16" s="4" t="s">
        <v>11</v>
      </c>
      <c r="B16" s="4" t="s">
        <v>35</v>
      </c>
      <c r="C16" s="4"/>
      <c r="D16" s="4"/>
      <c r="E16" s="4"/>
      <c r="L16" s="19" t="s">
        <v>31</v>
      </c>
      <c r="M16" s="20">
        <v>0.1714</v>
      </c>
      <c r="N16" s="20">
        <v>0.1661</v>
      </c>
      <c r="O16" s="20">
        <v>0.18115543130902603</v>
      </c>
      <c r="P16" s="20">
        <v>0.17100000000000001</v>
      </c>
      <c r="Q16" s="20">
        <v>0.16370000000000001</v>
      </c>
      <c r="R16" s="17"/>
      <c r="S16" s="11"/>
    </row>
    <row r="17" spans="1:19" x14ac:dyDescent="0.55000000000000004">
      <c r="A17" s="4" t="s">
        <v>10</v>
      </c>
      <c r="B17" s="4" t="s">
        <v>36</v>
      </c>
      <c r="C17" s="4"/>
      <c r="D17" s="4"/>
      <c r="E17" s="4"/>
      <c r="L17" s="19" t="s">
        <v>32</v>
      </c>
      <c r="M17" s="21">
        <v>0.82</v>
      </c>
      <c r="N17" s="21">
        <v>0.33</v>
      </c>
      <c r="O17" s="21">
        <v>0.97626137342635888</v>
      </c>
      <c r="P17" s="21">
        <v>0.35</v>
      </c>
      <c r="Q17" s="21">
        <v>0.56000000000000005</v>
      </c>
      <c r="R17" s="24"/>
      <c r="S17" s="11"/>
    </row>
    <row r="18" spans="1:19" x14ac:dyDescent="0.55000000000000004">
      <c r="A18" s="4" t="s">
        <v>9</v>
      </c>
      <c r="B18" s="4" t="s">
        <v>42</v>
      </c>
      <c r="C18" s="4"/>
      <c r="D18" s="4"/>
      <c r="E18" s="4"/>
      <c r="L18" s="19" t="s">
        <v>23</v>
      </c>
      <c r="M18" s="21">
        <v>1.1000000000000001</v>
      </c>
      <c r="N18" s="21">
        <v>1.1000000000000001</v>
      </c>
      <c r="O18" s="21">
        <v>1.084657492767761</v>
      </c>
      <c r="P18" s="21">
        <v>1.1399999999999999</v>
      </c>
      <c r="Q18" s="21">
        <v>1.1100000000000001</v>
      </c>
      <c r="R18" s="17"/>
    </row>
    <row r="19" spans="1:19" x14ac:dyDescent="0.55000000000000004">
      <c r="A19" s="4" t="s">
        <v>8</v>
      </c>
      <c r="B19" t="s">
        <v>37</v>
      </c>
      <c r="C19" s="4"/>
      <c r="D19" s="4"/>
      <c r="E19" s="4"/>
      <c r="L19" s="9"/>
      <c r="M19" s="18"/>
      <c r="N19" s="18"/>
      <c r="O19" s="18"/>
      <c r="P19" s="18"/>
      <c r="Q19" s="18"/>
      <c r="R19" s="17"/>
    </row>
    <row r="20" spans="1:19" x14ac:dyDescent="0.55000000000000004">
      <c r="A20" t="s">
        <v>7</v>
      </c>
      <c r="B20" t="s">
        <v>38</v>
      </c>
      <c r="G20" s="5" t="s">
        <v>58</v>
      </c>
      <c r="L20" s="9"/>
      <c r="M20" s="18"/>
      <c r="N20" s="18"/>
      <c r="O20" s="18"/>
      <c r="P20" s="18"/>
      <c r="Q20" s="18"/>
      <c r="R20" s="17"/>
    </row>
    <row r="21" spans="1:19" x14ac:dyDescent="0.55000000000000004">
      <c r="A21" t="s">
        <v>6</v>
      </c>
      <c r="B21" t="s">
        <v>39</v>
      </c>
    </row>
    <row r="22" spans="1:19" x14ac:dyDescent="0.55000000000000004">
      <c r="B22" t="s">
        <v>24</v>
      </c>
    </row>
    <row r="23" spans="1:19" x14ac:dyDescent="0.55000000000000004">
      <c r="A23" t="s">
        <v>15</v>
      </c>
      <c r="B23" t="s">
        <v>40</v>
      </c>
    </row>
    <row r="24" spans="1:19" x14ac:dyDescent="0.55000000000000004">
      <c r="A24" t="s">
        <v>33</v>
      </c>
      <c r="B24" t="s">
        <v>41</v>
      </c>
      <c r="F24" s="5" t="s">
        <v>28</v>
      </c>
      <c r="L24" s="7"/>
      <c r="M24" s="25" t="s">
        <v>4</v>
      </c>
      <c r="N24" s="25" t="s">
        <v>13</v>
      </c>
      <c r="O24" s="25" t="s">
        <v>3</v>
      </c>
      <c r="P24" s="25" t="s">
        <v>51</v>
      </c>
      <c r="Q24" s="25" t="s">
        <v>14</v>
      </c>
      <c r="R24" s="13" t="s">
        <v>21</v>
      </c>
    </row>
    <row r="25" spans="1:19" x14ac:dyDescent="0.55000000000000004">
      <c r="L25" s="8" t="s">
        <v>22</v>
      </c>
      <c r="M25" s="12">
        <v>0.4</v>
      </c>
      <c r="N25" s="12">
        <v>0.3</v>
      </c>
      <c r="O25" s="12">
        <v>0.15</v>
      </c>
      <c r="P25" s="12">
        <v>0.1</v>
      </c>
      <c r="Q25" s="12">
        <v>0.05</v>
      </c>
      <c r="R25" s="14">
        <f>SUM(M25:Q25)</f>
        <v>1</v>
      </c>
    </row>
    <row r="26" spans="1:19" x14ac:dyDescent="0.55000000000000004">
      <c r="L26" s="10"/>
      <c r="M26" s="6"/>
      <c r="N26" s="6"/>
      <c r="O26" s="6"/>
      <c r="P26" s="6"/>
      <c r="Q26" s="6"/>
      <c r="R26" s="6"/>
    </row>
    <row r="27" spans="1:19" x14ac:dyDescent="0.55000000000000004">
      <c r="B27" t="s">
        <v>5</v>
      </c>
      <c r="C27" t="s">
        <v>2</v>
      </c>
      <c r="D27" s="26" t="s">
        <v>4</v>
      </c>
      <c r="E27" s="26" t="s">
        <v>13</v>
      </c>
      <c r="F27" s="26" t="s">
        <v>3</v>
      </c>
      <c r="G27" s="26" t="s">
        <v>51</v>
      </c>
      <c r="H27" s="26" t="s">
        <v>14</v>
      </c>
      <c r="I27" s="26"/>
      <c r="J27" s="26"/>
      <c r="K27" s="27" t="s">
        <v>18</v>
      </c>
      <c r="L27" s="26" t="s">
        <v>2</v>
      </c>
      <c r="M27" s="26" t="s">
        <v>4</v>
      </c>
      <c r="N27" s="26" t="s">
        <v>13</v>
      </c>
      <c r="O27" s="26" t="s">
        <v>3</v>
      </c>
      <c r="P27" s="26" t="s">
        <v>51</v>
      </c>
      <c r="Q27" s="26" t="s">
        <v>14</v>
      </c>
      <c r="R27" s="26" t="s">
        <v>21</v>
      </c>
    </row>
    <row r="28" spans="1:19" x14ac:dyDescent="0.55000000000000004">
      <c r="B28" s="28">
        <v>44075</v>
      </c>
      <c r="C28" s="29">
        <v>3363</v>
      </c>
      <c r="D28" s="29">
        <v>3148.7299800000001</v>
      </c>
      <c r="E28" s="29">
        <v>1469.599976</v>
      </c>
      <c r="F28" s="29">
        <v>23.51</v>
      </c>
      <c r="G28" s="29">
        <v>6.66</v>
      </c>
      <c r="H28" s="29">
        <v>34.330002</v>
      </c>
      <c r="L28">
        <f>C28/C29-1</f>
        <v>-3.9227970289931413E-2</v>
      </c>
      <c r="M28">
        <f t="shared" ref="M28:Q28" si="1">D28/D29-1</f>
        <v>-8.757852435715352E-2</v>
      </c>
      <c r="N28">
        <f t="shared" si="1"/>
        <v>-0.10071110438360542</v>
      </c>
      <c r="O28">
        <f t="shared" si="1"/>
        <v>-2.2494801988256374E-2</v>
      </c>
      <c r="P28">
        <f t="shared" si="1"/>
        <v>-2.346041055718473E-2</v>
      </c>
      <c r="Q28">
        <f t="shared" si="1"/>
        <v>-0.12350368517786103</v>
      </c>
      <c r="R28">
        <f>M28*$M$25+N28*$N$25+O28*$O$25+P28*$P$25+Q28*$Q$25</f>
        <v>-7.7140186670793018E-2</v>
      </c>
    </row>
    <row r="29" spans="1:19" x14ac:dyDescent="0.55000000000000004">
      <c r="B29" s="28">
        <v>44044</v>
      </c>
      <c r="C29" s="29">
        <v>3500.3100589999999</v>
      </c>
      <c r="D29" s="29">
        <v>3450.959961</v>
      </c>
      <c r="E29" s="29">
        <v>1634.1800539999999</v>
      </c>
      <c r="F29" s="29">
        <v>24.051023000000001</v>
      </c>
      <c r="G29" s="29">
        <v>6.82</v>
      </c>
      <c r="H29" s="29">
        <v>39.167309000000003</v>
      </c>
      <c r="L29">
        <f t="shared" ref="L29:L92" si="2">C29/C30-1</f>
        <v>7.0064667087246457E-2</v>
      </c>
      <c r="M29">
        <f t="shared" ref="M29:M92" si="3">D29/D30-1</f>
        <v>9.0460973985156956E-2</v>
      </c>
      <c r="N29">
        <f t="shared" ref="N29:N92" si="4">E29/E30-1</f>
        <v>0.10197179760539732</v>
      </c>
      <c r="O29">
        <f t="shared" ref="O29:O92" si="5">F29/F30-1</f>
        <v>-4.5342879684894255E-3</v>
      </c>
      <c r="P29">
        <f t="shared" ref="P29:P92" si="6">G29/G30-1</f>
        <v>3.1770045385779211E-2</v>
      </c>
      <c r="Q29">
        <f t="shared" ref="Q29:Q92" si="7">H29/H30-1</f>
        <v>-5.0855583922526204E-2</v>
      </c>
      <c r="R29">
        <f t="shared" ref="R29:R92" si="8">M29*$M$25+N29*$N$25+O29*$O$25+P29*$P$25+Q29*$Q$25</f>
        <v>6.6730011022860178E-2</v>
      </c>
    </row>
    <row r="30" spans="1:19" x14ac:dyDescent="0.55000000000000004">
      <c r="B30" s="28">
        <v>44013</v>
      </c>
      <c r="C30" s="29">
        <v>3271.1201169999999</v>
      </c>
      <c r="D30" s="29">
        <v>3164.679932</v>
      </c>
      <c r="E30" s="29">
        <v>1482.959961</v>
      </c>
      <c r="F30" s="29">
        <v>24.160574</v>
      </c>
      <c r="G30" s="29">
        <v>6.61</v>
      </c>
      <c r="H30" s="29">
        <v>41.265911000000003</v>
      </c>
      <c r="L30">
        <f t="shared" si="2"/>
        <v>5.5101321441235696E-2</v>
      </c>
      <c r="M30">
        <f t="shared" si="3"/>
        <v>0.14711356811835397</v>
      </c>
      <c r="N30">
        <f t="shared" si="4"/>
        <v>4.9058776279087946E-2</v>
      </c>
      <c r="O30">
        <f t="shared" si="5"/>
        <v>-5.2343779386793909E-2</v>
      </c>
      <c r="P30">
        <f t="shared" si="6"/>
        <v>8.7171052631578982E-2</v>
      </c>
      <c r="Q30">
        <f t="shared" si="7"/>
        <v>-5.9034032709594397E-2</v>
      </c>
      <c r="R30">
        <f t="shared" si="8"/>
        <v>7.147689685072707E-2</v>
      </c>
    </row>
    <row r="31" spans="1:19" x14ac:dyDescent="0.55000000000000004">
      <c r="B31" s="28">
        <v>43983</v>
      </c>
      <c r="C31" s="29">
        <v>3100.290039</v>
      </c>
      <c r="D31" s="29">
        <v>2758.820068</v>
      </c>
      <c r="E31" s="29">
        <v>1413.6099850000001</v>
      </c>
      <c r="F31" s="29">
        <v>25.495083000000001</v>
      </c>
      <c r="G31" s="29">
        <v>6.08</v>
      </c>
      <c r="H31" s="29">
        <v>43.854838999999998</v>
      </c>
      <c r="L31">
        <f t="shared" si="2"/>
        <v>1.8388396357494674E-2</v>
      </c>
      <c r="M31">
        <f t="shared" si="3"/>
        <v>0.12956674698783988</v>
      </c>
      <c r="N31">
        <f t="shared" si="4"/>
        <v>-1.0714426649892972E-2</v>
      </c>
      <c r="O31">
        <f t="shared" si="5"/>
        <v>-1.3216431760432301E-2</v>
      </c>
      <c r="P31">
        <f t="shared" si="6"/>
        <v>6.4798598949211916E-2</v>
      </c>
      <c r="Q31">
        <f t="shared" si="7"/>
        <v>2.5751794120070226E-3</v>
      </c>
      <c r="R31">
        <f t="shared" si="8"/>
        <v>5.3238524901624763E-2</v>
      </c>
    </row>
    <row r="32" spans="1:19" x14ac:dyDescent="0.55000000000000004">
      <c r="B32" s="28">
        <v>43952</v>
      </c>
      <c r="C32" s="29">
        <v>3044.3100589999999</v>
      </c>
      <c r="D32" s="29">
        <v>2442.3701169999999</v>
      </c>
      <c r="E32" s="29">
        <v>1428.920044</v>
      </c>
      <c r="F32" s="29">
        <v>25.836549999999999</v>
      </c>
      <c r="G32" s="29">
        <v>5.71</v>
      </c>
      <c r="H32" s="29">
        <v>43.742195000000002</v>
      </c>
      <c r="L32">
        <f t="shared" si="2"/>
        <v>4.5281819676065593E-2</v>
      </c>
      <c r="M32">
        <f t="shared" si="3"/>
        <v>-1.2784916329830254E-2</v>
      </c>
      <c r="N32">
        <f t="shared" si="4"/>
        <v>5.9510927866644137E-2</v>
      </c>
      <c r="O32">
        <f t="shared" si="5"/>
        <v>-8.8812412737465429E-2</v>
      </c>
      <c r="P32">
        <f t="shared" si="6"/>
        <v>0.12180746561886058</v>
      </c>
      <c r="Q32">
        <f t="shared" si="7"/>
        <v>-2.1519189486319368E-2</v>
      </c>
      <c r="R32">
        <f t="shared" si="8"/>
        <v>1.0522237005011413E-2</v>
      </c>
    </row>
    <row r="33" spans="2:18" x14ac:dyDescent="0.55000000000000004">
      <c r="B33" s="28">
        <v>43922</v>
      </c>
      <c r="C33" s="29">
        <v>2912.429932</v>
      </c>
      <c r="D33" s="29">
        <v>2474</v>
      </c>
      <c r="E33" s="29">
        <v>1348.660034</v>
      </c>
      <c r="F33" s="29">
        <v>28.354808999999999</v>
      </c>
      <c r="G33" s="29">
        <v>5.09</v>
      </c>
      <c r="H33" s="29">
        <v>44.704192999999997</v>
      </c>
      <c r="L33">
        <f t="shared" si="2"/>
        <v>0.12684403825663826</v>
      </c>
      <c r="M33">
        <f t="shared" si="3"/>
        <v>0.26890016863862765</v>
      </c>
      <c r="N33">
        <f t="shared" si="4"/>
        <v>0.15982831724024504</v>
      </c>
      <c r="O33">
        <f t="shared" si="5"/>
        <v>1.2195078417713612E-2</v>
      </c>
      <c r="P33">
        <f t="shared" si="6"/>
        <v>5.3830227743271175E-2</v>
      </c>
      <c r="Q33">
        <f t="shared" si="7"/>
        <v>0.22386081906608357</v>
      </c>
      <c r="R33">
        <f t="shared" si="8"/>
        <v>0.17391388811781291</v>
      </c>
    </row>
    <row r="34" spans="2:18" x14ac:dyDescent="0.55000000000000004">
      <c r="B34" s="28">
        <v>43891</v>
      </c>
      <c r="C34" s="29">
        <v>2584.5900879999999</v>
      </c>
      <c r="D34" s="29">
        <v>1949.719971</v>
      </c>
      <c r="E34" s="29">
        <v>1162.8100589999999</v>
      </c>
      <c r="F34" s="29">
        <v>28.013186000000001</v>
      </c>
      <c r="G34" s="29">
        <v>4.83</v>
      </c>
      <c r="H34" s="29">
        <v>36.527186999999998</v>
      </c>
      <c r="L34">
        <f t="shared" si="2"/>
        <v>-0.12511928245982329</v>
      </c>
      <c r="M34">
        <f t="shared" si="3"/>
        <v>3.5020555275381504E-2</v>
      </c>
      <c r="N34">
        <f t="shared" si="4"/>
        <v>-0.13179716933024388</v>
      </c>
      <c r="O34">
        <f t="shared" si="5"/>
        <v>-0.28993349200243246</v>
      </c>
      <c r="P34">
        <f t="shared" si="6"/>
        <v>-0.30603448275862066</v>
      </c>
      <c r="Q34">
        <f t="shared" si="7"/>
        <v>-0.251261341558491</v>
      </c>
      <c r="R34">
        <f t="shared" si="8"/>
        <v>-0.11218746784307206</v>
      </c>
    </row>
    <row r="35" spans="2:18" x14ac:dyDescent="0.55000000000000004">
      <c r="B35" s="28">
        <v>43862</v>
      </c>
      <c r="C35" s="29">
        <v>2954.219971</v>
      </c>
      <c r="D35" s="29">
        <v>1883.75</v>
      </c>
      <c r="E35" s="29">
        <v>1339.329956</v>
      </c>
      <c r="F35" s="29">
        <v>39.451495999999999</v>
      </c>
      <c r="G35" s="29">
        <v>6.96</v>
      </c>
      <c r="H35" s="29">
        <v>48.784962</v>
      </c>
      <c r="L35">
        <f t="shared" si="2"/>
        <v>-8.411048367946572E-2</v>
      </c>
      <c r="M35">
        <f t="shared" si="3"/>
        <v>-6.2213734519593666E-2</v>
      </c>
      <c r="N35">
        <f t="shared" si="4"/>
        <v>-6.6167926569210334E-2</v>
      </c>
      <c r="O35">
        <f t="shared" si="5"/>
        <v>-0.1297401663706057</v>
      </c>
      <c r="P35">
        <f t="shared" si="6"/>
        <v>-0.19746398619638061</v>
      </c>
      <c r="Q35">
        <f t="shared" si="7"/>
        <v>-0.17192526922294615</v>
      </c>
      <c r="R35">
        <f t="shared" si="8"/>
        <v>-9.2539558814976788E-2</v>
      </c>
    </row>
    <row r="36" spans="2:18" x14ac:dyDescent="0.55000000000000004">
      <c r="B36" s="28">
        <v>43831</v>
      </c>
      <c r="C36" s="29">
        <v>3225.5200199999999</v>
      </c>
      <c r="D36" s="29">
        <v>2008.719971</v>
      </c>
      <c r="E36" s="29">
        <v>1434.2299800000001</v>
      </c>
      <c r="F36" s="29">
        <v>45.333008</v>
      </c>
      <c r="G36" s="29">
        <v>8.6725080000000005</v>
      </c>
      <c r="H36" s="29">
        <v>58.913719</v>
      </c>
      <c r="L36">
        <f t="shared" si="2"/>
        <v>-1.6280925822201864E-3</v>
      </c>
      <c r="M36">
        <f t="shared" si="3"/>
        <v>8.7063819356746119E-2</v>
      </c>
      <c r="N36">
        <f t="shared" si="4"/>
        <v>7.2706435614928289E-2</v>
      </c>
      <c r="O36">
        <f t="shared" si="5"/>
        <v>-0.12750931485117922</v>
      </c>
      <c r="P36">
        <f t="shared" si="6"/>
        <v>-5.1612983655060951E-2</v>
      </c>
      <c r="Q36">
        <f t="shared" si="7"/>
        <v>-0.10977366317327897</v>
      </c>
      <c r="R36">
        <f t="shared" si="8"/>
        <v>2.6861079675330014E-2</v>
      </c>
    </row>
    <row r="37" spans="2:18" x14ac:dyDescent="0.55000000000000004">
      <c r="B37" s="28">
        <v>43800</v>
      </c>
      <c r="C37" s="29">
        <v>3230.780029</v>
      </c>
      <c r="D37" s="29">
        <v>1847.839966</v>
      </c>
      <c r="E37" s="29">
        <v>1337.0200199999999</v>
      </c>
      <c r="F37" s="29">
        <v>51.958157</v>
      </c>
      <c r="G37" s="29">
        <v>9.144482</v>
      </c>
      <c r="H37" s="29">
        <v>66.178359999999998</v>
      </c>
      <c r="L37">
        <f t="shared" si="2"/>
        <v>2.8589818964716907E-2</v>
      </c>
      <c r="M37">
        <f t="shared" si="3"/>
        <v>2.6121676876964539E-2</v>
      </c>
      <c r="N37">
        <f t="shared" si="4"/>
        <v>2.4567848790879365E-2</v>
      </c>
      <c r="O37">
        <f t="shared" si="5"/>
        <v>-2.6645693983026186E-3</v>
      </c>
      <c r="P37">
        <f t="shared" si="6"/>
        <v>2.6489993372618814E-2</v>
      </c>
      <c r="Q37">
        <f t="shared" si="7"/>
        <v>3.6570528711216799E-2</v>
      </c>
      <c r="R37">
        <f t="shared" si="8"/>
        <v>2.1896865751126954E-2</v>
      </c>
    </row>
    <row r="38" spans="2:18" x14ac:dyDescent="0.55000000000000004">
      <c r="B38" s="28">
        <v>43770</v>
      </c>
      <c r="C38" s="29">
        <v>3140.9799800000001</v>
      </c>
      <c r="D38" s="29">
        <v>1800.8000489999999</v>
      </c>
      <c r="E38" s="29">
        <v>1304.959961</v>
      </c>
      <c r="F38" s="29">
        <v>52.096972999999998</v>
      </c>
      <c r="G38" s="29">
        <v>8.9084959999999995</v>
      </c>
      <c r="H38" s="29">
        <v>63.843567</v>
      </c>
      <c r="L38">
        <f t="shared" si="2"/>
        <v>3.4047037421886195E-2</v>
      </c>
      <c r="M38">
        <f t="shared" si="3"/>
        <v>1.358730119326812E-2</v>
      </c>
      <c r="N38">
        <f t="shared" si="4"/>
        <v>3.5592112223442163E-2</v>
      </c>
      <c r="O38">
        <f t="shared" si="5"/>
        <v>5.4813009762689324E-2</v>
      </c>
      <c r="P38">
        <f t="shared" si="6"/>
        <v>7.077747963496539E-2</v>
      </c>
      <c r="Q38">
        <f t="shared" si="7"/>
        <v>8.2876010011938561E-3</v>
      </c>
      <c r="R38">
        <f t="shared" si="8"/>
        <v>3.1826633622299524E-2</v>
      </c>
    </row>
    <row r="39" spans="2:18" x14ac:dyDescent="0.55000000000000004">
      <c r="B39" s="28">
        <v>43739</v>
      </c>
      <c r="C39" s="29">
        <v>3037.5600589999999</v>
      </c>
      <c r="D39" s="29">
        <v>1776.660034</v>
      </c>
      <c r="E39" s="29">
        <v>1260.1099850000001</v>
      </c>
      <c r="F39" s="29">
        <v>49.389771000000003</v>
      </c>
      <c r="G39" s="29">
        <v>8.3196519999999996</v>
      </c>
      <c r="H39" s="29">
        <v>63.318806000000002</v>
      </c>
      <c r="L39">
        <f t="shared" si="2"/>
        <v>2.0431770730503063E-2</v>
      </c>
      <c r="M39">
        <f t="shared" si="3"/>
        <v>2.3474718851702825E-2</v>
      </c>
      <c r="N39">
        <f t="shared" si="4"/>
        <v>3.3724351927809648E-2</v>
      </c>
      <c r="O39">
        <f t="shared" si="5"/>
        <v>2.3592411943080593E-2</v>
      </c>
      <c r="P39">
        <f t="shared" si="6"/>
        <v>-6.1135182440236635E-2</v>
      </c>
      <c r="Q39">
        <f t="shared" si="7"/>
        <v>-4.305347625918543E-2</v>
      </c>
      <c r="R39">
        <f t="shared" si="8"/>
        <v>1.4779862853503177E-2</v>
      </c>
    </row>
    <row r="40" spans="2:18" x14ac:dyDescent="0.55000000000000004">
      <c r="B40" s="28">
        <v>43709</v>
      </c>
      <c r="C40" s="29">
        <v>2976.73999</v>
      </c>
      <c r="D40" s="29">
        <v>1735.910034</v>
      </c>
      <c r="E40" s="29">
        <v>1219</v>
      </c>
      <c r="F40" s="29">
        <v>48.251404000000001</v>
      </c>
      <c r="G40" s="29">
        <v>8.8613949999999999</v>
      </c>
      <c r="H40" s="29">
        <v>66.167548999999994</v>
      </c>
      <c r="L40">
        <f t="shared" si="2"/>
        <v>1.7181177829208583E-2</v>
      </c>
      <c r="M40">
        <f t="shared" si="3"/>
        <v>-2.2732776806389521E-2</v>
      </c>
      <c r="N40">
        <f t="shared" si="4"/>
        <v>2.6007932517625232E-2</v>
      </c>
      <c r="O40">
        <f t="shared" si="5"/>
        <v>9.5294624091749158E-2</v>
      </c>
      <c r="P40">
        <f t="shared" si="6"/>
        <v>-1.0905111886742036E-3</v>
      </c>
      <c r="Q40">
        <f t="shared" si="7"/>
        <v>4.3924765466364812E-2</v>
      </c>
      <c r="R40">
        <f t="shared" si="8"/>
        <v>1.5090649800944954E-2</v>
      </c>
    </row>
    <row r="41" spans="2:18" x14ac:dyDescent="0.55000000000000004">
      <c r="B41" s="28">
        <v>43678</v>
      </c>
      <c r="C41" s="29">
        <v>2926.459961</v>
      </c>
      <c r="D41" s="29">
        <v>1776.290039</v>
      </c>
      <c r="E41" s="29">
        <v>1188.099976</v>
      </c>
      <c r="F41" s="29">
        <v>44.053356000000001</v>
      </c>
      <c r="G41" s="29">
        <v>8.8710690000000003</v>
      </c>
      <c r="H41" s="29">
        <v>63.383445999999999</v>
      </c>
      <c r="L41">
        <f t="shared" si="2"/>
        <v>-1.8091627281326739E-2</v>
      </c>
      <c r="M41">
        <f t="shared" si="3"/>
        <v>-4.8473836549705274E-2</v>
      </c>
      <c r="N41">
        <f t="shared" si="4"/>
        <v>-2.3490216598882396E-2</v>
      </c>
      <c r="O41">
        <f t="shared" si="5"/>
        <v>-3.8008668486617103E-2</v>
      </c>
      <c r="P41">
        <f t="shared" si="6"/>
        <v>-2.3413885557239222E-2</v>
      </c>
      <c r="Q41">
        <f t="shared" si="7"/>
        <v>-7.9074811383329946E-2</v>
      </c>
      <c r="R41">
        <f t="shared" si="8"/>
        <v>-3.843302899742982E-2</v>
      </c>
    </row>
    <row r="42" spans="2:18" x14ac:dyDescent="0.55000000000000004">
      <c r="B42" s="28">
        <v>43647</v>
      </c>
      <c r="C42" s="29">
        <v>2980.3798830000001</v>
      </c>
      <c r="D42" s="29">
        <v>1866.780029</v>
      </c>
      <c r="E42" s="29">
        <v>1216.6800539999999</v>
      </c>
      <c r="F42" s="29">
        <v>45.793922000000002</v>
      </c>
      <c r="G42" s="29">
        <v>9.083755</v>
      </c>
      <c r="H42" s="29">
        <v>68.825835999999995</v>
      </c>
      <c r="L42">
        <f t="shared" si="2"/>
        <v>1.3128152149977756E-2</v>
      </c>
      <c r="M42">
        <f t="shared" si="3"/>
        <v>-1.4179103588929487E-2</v>
      </c>
      <c r="N42">
        <f t="shared" si="4"/>
        <v>0.12560714187985789</v>
      </c>
      <c r="O42">
        <f t="shared" si="5"/>
        <v>2.3034672186127647E-2</v>
      </c>
      <c r="P42">
        <f t="shared" si="6"/>
        <v>-6.8426264524440561E-2</v>
      </c>
      <c r="Q42">
        <f t="shared" si="7"/>
        <v>-2.962278564935783E-2</v>
      </c>
      <c r="R42">
        <f t="shared" si="8"/>
        <v>2.7141936221392764E-2</v>
      </c>
    </row>
    <row r="43" spans="2:18" x14ac:dyDescent="0.55000000000000004">
      <c r="B43" s="28">
        <v>43617</v>
      </c>
      <c r="C43" s="29">
        <v>2941.76001</v>
      </c>
      <c r="D43" s="29">
        <v>1893.630005</v>
      </c>
      <c r="E43" s="29">
        <v>1080.910034</v>
      </c>
      <c r="F43" s="29">
        <v>44.762824999999999</v>
      </c>
      <c r="G43" s="29">
        <v>9.7509779999999999</v>
      </c>
      <c r="H43" s="29">
        <v>70.926888000000005</v>
      </c>
      <c r="L43">
        <f t="shared" si="2"/>
        <v>6.8930163925612131E-2</v>
      </c>
      <c r="M43">
        <f t="shared" si="3"/>
        <v>6.6791767427062165E-2</v>
      </c>
      <c r="N43">
        <f t="shared" si="4"/>
        <v>-2.0586583272534376E-2</v>
      </c>
      <c r="O43">
        <f t="shared" si="5"/>
        <v>7.6796120776473131E-2</v>
      </c>
      <c r="P43">
        <f t="shared" si="6"/>
        <v>7.457982081994019E-2</v>
      </c>
      <c r="Q43">
        <f t="shared" si="7"/>
        <v>9.5215035984171692E-2</v>
      </c>
      <c r="R43">
        <f t="shared" si="8"/>
        <v>4.4278883986738127E-2</v>
      </c>
    </row>
    <row r="44" spans="2:18" x14ac:dyDescent="0.55000000000000004">
      <c r="B44" s="28">
        <v>43586</v>
      </c>
      <c r="C44" s="29">
        <v>2752.0600589999999</v>
      </c>
      <c r="D44" s="29">
        <v>1775.0699460000001</v>
      </c>
      <c r="E44" s="29">
        <v>1103.630005</v>
      </c>
      <c r="F44" s="29">
        <v>41.570380999999998</v>
      </c>
      <c r="G44" s="29">
        <v>9.0742239999999992</v>
      </c>
      <c r="H44" s="29">
        <v>64.760695999999996</v>
      </c>
      <c r="L44">
        <f t="shared" si="2"/>
        <v>-6.577773118928687E-2</v>
      </c>
      <c r="M44">
        <f t="shared" si="3"/>
        <v>-7.8613288430815165E-2</v>
      </c>
      <c r="N44">
        <f t="shared" si="4"/>
        <v>-7.1393693144078063E-2</v>
      </c>
      <c r="O44">
        <f t="shared" si="5"/>
        <v>-8.3453919662573095E-2</v>
      </c>
      <c r="P44">
        <f t="shared" si="6"/>
        <v>-7.4380097847665638E-2</v>
      </c>
      <c r="Q44">
        <f t="shared" si="7"/>
        <v>-0.1184604979193592</v>
      </c>
      <c r="R44">
        <f t="shared" si="8"/>
        <v>-7.8742545945669984E-2</v>
      </c>
    </row>
    <row r="45" spans="2:18" x14ac:dyDescent="0.55000000000000004">
      <c r="B45" s="28">
        <v>43556</v>
      </c>
      <c r="C45" s="29">
        <v>2945.830078</v>
      </c>
      <c r="D45" s="29">
        <v>1926.5200199999999</v>
      </c>
      <c r="E45" s="29">
        <v>1188.4799800000001</v>
      </c>
      <c r="F45" s="29">
        <v>45.355473000000003</v>
      </c>
      <c r="G45" s="29">
        <v>9.8034020000000002</v>
      </c>
      <c r="H45" s="29">
        <v>73.463181000000006</v>
      </c>
      <c r="L45">
        <f t="shared" si="2"/>
        <v>3.9313498395682656E-2</v>
      </c>
      <c r="M45">
        <f t="shared" si="3"/>
        <v>8.1858778604520621E-2</v>
      </c>
      <c r="N45">
        <f t="shared" si="4"/>
        <v>1.2929166407155357E-2</v>
      </c>
      <c r="O45">
        <f t="shared" si="5"/>
        <v>1.8625768568911738E-3</v>
      </c>
      <c r="P45">
        <f t="shared" si="6"/>
        <v>0.21128306597360824</v>
      </c>
      <c r="Q45">
        <f t="shared" si="7"/>
        <v>-6.4357481327116384E-3</v>
      </c>
      <c r="R45">
        <f t="shared" si="8"/>
        <v>5.7708167083213781E-2</v>
      </c>
    </row>
    <row r="46" spans="2:18" x14ac:dyDescent="0.55000000000000004">
      <c r="B46" s="28">
        <v>43525</v>
      </c>
      <c r="C46" s="29">
        <v>2834.3999020000001</v>
      </c>
      <c r="D46" s="29">
        <v>1780.75</v>
      </c>
      <c r="E46" s="29">
        <v>1173.3100589999999</v>
      </c>
      <c r="F46" s="29">
        <v>45.271152000000001</v>
      </c>
      <c r="G46" s="29">
        <v>8.0934030000000003</v>
      </c>
      <c r="H46" s="29">
        <v>73.939034000000007</v>
      </c>
      <c r="L46">
        <f t="shared" si="2"/>
        <v>1.7924256211817147E-2</v>
      </c>
      <c r="M46">
        <f t="shared" si="3"/>
        <v>8.5935766378937961E-2</v>
      </c>
      <c r="N46">
        <f t="shared" si="4"/>
        <v>4.7673059595672251E-2</v>
      </c>
      <c r="O46">
        <f t="shared" si="5"/>
        <v>-3.1469197524937265E-2</v>
      </c>
      <c r="P46">
        <f t="shared" si="6"/>
        <v>1.1401271568960425E-3</v>
      </c>
      <c r="Q46">
        <f t="shared" si="7"/>
        <v>3.3747472465593287E-2</v>
      </c>
      <c r="R46">
        <f t="shared" si="8"/>
        <v>4.5757231140505533E-2</v>
      </c>
    </row>
    <row r="47" spans="2:18" x14ac:dyDescent="0.55000000000000004">
      <c r="B47" s="28">
        <v>43497</v>
      </c>
      <c r="C47" s="29">
        <v>2784.48999</v>
      </c>
      <c r="D47" s="29">
        <v>1639.829956</v>
      </c>
      <c r="E47" s="29">
        <v>1119.920044</v>
      </c>
      <c r="F47" s="29">
        <v>46.742088000000003</v>
      </c>
      <c r="G47" s="29">
        <v>8.0841860000000008</v>
      </c>
      <c r="H47" s="29">
        <v>71.525238000000002</v>
      </c>
      <c r="L47">
        <f t="shared" si="2"/>
        <v>2.9728889126352298E-2</v>
      </c>
      <c r="M47">
        <f t="shared" si="3"/>
        <v>-4.5906003222216496E-2</v>
      </c>
      <c r="N47">
        <f t="shared" si="4"/>
        <v>3.1799932064637826E-3</v>
      </c>
      <c r="O47">
        <f t="shared" si="5"/>
        <v>2.9283661803067407E-2</v>
      </c>
      <c r="P47">
        <f t="shared" si="6"/>
        <v>1.3953327362300927E-2</v>
      </c>
      <c r="Q47">
        <f t="shared" si="7"/>
        <v>7.8466113719843689E-2</v>
      </c>
      <c r="R47">
        <f t="shared" si="8"/>
        <v>-7.6972156342650757E-3</v>
      </c>
    </row>
    <row r="48" spans="2:18" x14ac:dyDescent="0.55000000000000004">
      <c r="B48" s="28">
        <v>43466</v>
      </c>
      <c r="C48" s="29">
        <v>2704.1000979999999</v>
      </c>
      <c r="D48" s="29">
        <v>1718.7299800000001</v>
      </c>
      <c r="E48" s="29">
        <v>1116.369995</v>
      </c>
      <c r="F48" s="29">
        <v>45.412250999999998</v>
      </c>
      <c r="G48" s="29">
        <v>7.9729369999999999</v>
      </c>
      <c r="H48" s="29">
        <v>66.321265999999994</v>
      </c>
      <c r="L48">
        <f t="shared" si="2"/>
        <v>7.8684401655036762E-2</v>
      </c>
      <c r="M48">
        <f t="shared" si="3"/>
        <v>0.14431713894764675</v>
      </c>
      <c r="N48">
        <f t="shared" si="4"/>
        <v>7.7983035283306856E-2</v>
      </c>
      <c r="O48">
        <f t="shared" si="5"/>
        <v>6.1414895257846824E-2</v>
      </c>
      <c r="P48">
        <f t="shared" si="6"/>
        <v>0.15032664744871593</v>
      </c>
      <c r="Q48">
        <f t="shared" si="7"/>
        <v>7.4644339941562166E-2</v>
      </c>
      <c r="R48">
        <f t="shared" si="8"/>
        <v>0.10909888219467749</v>
      </c>
    </row>
    <row r="49" spans="2:18" x14ac:dyDescent="0.55000000000000004">
      <c r="B49" s="28">
        <v>43435</v>
      </c>
      <c r="C49" s="29">
        <v>2506.8500979999999</v>
      </c>
      <c r="D49" s="29">
        <v>1501.969971</v>
      </c>
      <c r="E49" s="29">
        <v>1035.6099850000001</v>
      </c>
      <c r="F49" s="29">
        <v>42.784636999999996</v>
      </c>
      <c r="G49" s="29">
        <v>6.9310200000000002</v>
      </c>
      <c r="H49" s="29">
        <v>61.714618999999999</v>
      </c>
      <c r="L49">
        <f t="shared" si="2"/>
        <v>-9.1776894596563907E-2</v>
      </c>
      <c r="M49">
        <f t="shared" si="3"/>
        <v>-0.11134978617571567</v>
      </c>
      <c r="N49">
        <f t="shared" si="4"/>
        <v>-5.3744932154430658E-2</v>
      </c>
      <c r="O49">
        <f t="shared" si="5"/>
        <v>-0.14420037062629132</v>
      </c>
      <c r="P49">
        <f t="shared" si="6"/>
        <v>-0.18703510646982591</v>
      </c>
      <c r="Q49">
        <f t="shared" si="7"/>
        <v>-0.1335690188032197</v>
      </c>
      <c r="R49">
        <f t="shared" si="8"/>
        <v>-0.10767541129770272</v>
      </c>
    </row>
    <row r="50" spans="2:18" x14ac:dyDescent="0.55000000000000004">
      <c r="B50" s="28">
        <v>43405</v>
      </c>
      <c r="C50" s="29">
        <v>2760.169922</v>
      </c>
      <c r="D50" s="29">
        <v>1690.170044</v>
      </c>
      <c r="E50" s="29">
        <v>1094.4300539999999</v>
      </c>
      <c r="F50" s="29">
        <v>49.993755</v>
      </c>
      <c r="G50" s="29">
        <v>8.5256080000000001</v>
      </c>
      <c r="H50" s="29">
        <v>71.228545999999994</v>
      </c>
      <c r="L50">
        <f t="shared" si="2"/>
        <v>1.7859356788848979E-2</v>
      </c>
      <c r="M50">
        <f t="shared" si="3"/>
        <v>5.7671750128774235E-2</v>
      </c>
      <c r="N50">
        <f t="shared" si="4"/>
        <v>1.64009339710256E-2</v>
      </c>
      <c r="O50">
        <f t="shared" si="5"/>
        <v>1.9725796156030651E-2</v>
      </c>
      <c r="P50">
        <f t="shared" si="6"/>
        <v>3.0409090326186661E-3</v>
      </c>
      <c r="Q50">
        <f t="shared" si="7"/>
        <v>-2.2590056822671123E-3</v>
      </c>
      <c r="R50">
        <f t="shared" si="8"/>
        <v>3.1138990285370486E-2</v>
      </c>
    </row>
    <row r="51" spans="2:18" x14ac:dyDescent="0.55000000000000004">
      <c r="B51" s="28">
        <v>43374</v>
      </c>
      <c r="C51" s="29">
        <v>2711.73999</v>
      </c>
      <c r="D51" s="29">
        <v>1598.01001</v>
      </c>
      <c r="E51" s="29">
        <v>1076.7700199999999</v>
      </c>
      <c r="F51" s="29">
        <v>49.026665000000001</v>
      </c>
      <c r="G51" s="29">
        <v>8.4997609999999995</v>
      </c>
      <c r="H51" s="29">
        <v>71.389815999999996</v>
      </c>
      <c r="L51">
        <f t="shared" si="2"/>
        <v>-6.9403356024429486E-2</v>
      </c>
      <c r="M51">
        <f t="shared" si="3"/>
        <v>-0.20219170743884174</v>
      </c>
      <c r="N51">
        <f t="shared" si="4"/>
        <v>-9.7782058900248603E-2</v>
      </c>
      <c r="O51">
        <f t="shared" si="5"/>
        <v>1.2747397110682845E-2</v>
      </c>
      <c r="P51">
        <f t="shared" si="6"/>
        <v>3.2432783699249956E-2</v>
      </c>
      <c r="Q51">
        <f t="shared" si="7"/>
        <v>-6.28088511611119E-2</v>
      </c>
      <c r="R51">
        <f t="shared" si="8"/>
        <v>-0.10819635526713944</v>
      </c>
    </row>
    <row r="52" spans="2:18" x14ac:dyDescent="0.55000000000000004">
      <c r="B52" s="28">
        <v>43344</v>
      </c>
      <c r="C52" s="29">
        <v>2913.9799800000001</v>
      </c>
      <c r="D52" s="29">
        <v>2003</v>
      </c>
      <c r="E52" s="29">
        <v>1193.469971</v>
      </c>
      <c r="F52" s="29">
        <v>48.409568999999998</v>
      </c>
      <c r="G52" s="29">
        <v>8.2327499999999993</v>
      </c>
      <c r="H52" s="29">
        <v>76.174232000000003</v>
      </c>
      <c r="L52">
        <f t="shared" si="2"/>
        <v>4.2942871026614426E-3</v>
      </c>
      <c r="M52">
        <f t="shared" si="3"/>
        <v>-4.8243220275889787E-3</v>
      </c>
      <c r="N52">
        <f t="shared" si="4"/>
        <v>-2.0292377377297721E-2</v>
      </c>
      <c r="O52">
        <f t="shared" si="5"/>
        <v>-9.4654211870305538E-2</v>
      </c>
      <c r="P52">
        <f t="shared" si="6"/>
        <v>-2.4261694015151769E-2</v>
      </c>
      <c r="Q52">
        <f t="shared" si="7"/>
        <v>7.1434823579286766E-2</v>
      </c>
      <c r="R52">
        <f t="shared" si="8"/>
        <v>-2.1070002027321576E-2</v>
      </c>
    </row>
    <row r="53" spans="2:18" x14ac:dyDescent="0.55000000000000004">
      <c r="B53" s="28">
        <v>43313</v>
      </c>
      <c r="C53" s="29">
        <v>2901.5200199999999</v>
      </c>
      <c r="D53" s="29">
        <v>2012.709961</v>
      </c>
      <c r="E53" s="29">
        <v>1218.1899410000001</v>
      </c>
      <c r="F53" s="29">
        <v>53.470806000000003</v>
      </c>
      <c r="G53" s="29">
        <v>8.4374570000000002</v>
      </c>
      <c r="H53" s="29">
        <v>71.095534999999998</v>
      </c>
      <c r="L53">
        <f t="shared" si="2"/>
        <v>3.0263211466054596E-2</v>
      </c>
      <c r="M53">
        <f t="shared" si="3"/>
        <v>0.13236453990543007</v>
      </c>
      <c r="N53">
        <f t="shared" si="4"/>
        <v>7.6395428450837244E-4</v>
      </c>
      <c r="O53">
        <f t="shared" si="5"/>
        <v>2.0771538164787717E-2</v>
      </c>
      <c r="P53">
        <f t="shared" si="6"/>
        <v>-4.2502984285166745E-2</v>
      </c>
      <c r="Q53">
        <f t="shared" si="7"/>
        <v>-1.6439795618571451E-2</v>
      </c>
      <c r="R53">
        <f t="shared" si="8"/>
        <v>5.1218444762797452E-2</v>
      </c>
    </row>
    <row r="54" spans="2:18" x14ac:dyDescent="0.55000000000000004">
      <c r="B54" s="28">
        <v>43282</v>
      </c>
      <c r="C54" s="29">
        <v>2816.290039</v>
      </c>
      <c r="D54" s="29">
        <v>1777.4399410000001</v>
      </c>
      <c r="E54" s="29">
        <v>1217.26001</v>
      </c>
      <c r="F54" s="29">
        <v>52.382736000000001</v>
      </c>
      <c r="G54" s="29">
        <v>8.8119929999999993</v>
      </c>
      <c r="H54" s="29">
        <v>72.283867000000001</v>
      </c>
      <c r="L54">
        <f t="shared" si="2"/>
        <v>3.6021556221367268E-2</v>
      </c>
      <c r="M54">
        <f t="shared" si="3"/>
        <v>4.5675897024285872E-2</v>
      </c>
      <c r="N54">
        <f t="shared" si="4"/>
        <v>9.1076936148571264E-2</v>
      </c>
      <c r="O54">
        <f t="shared" si="5"/>
        <v>3.336942112240382E-2</v>
      </c>
      <c r="P54">
        <f t="shared" si="6"/>
        <v>-9.3044244902126483E-2</v>
      </c>
      <c r="Q54">
        <f t="shared" si="7"/>
        <v>-1.4746673135078492E-2</v>
      </c>
      <c r="R54">
        <f t="shared" si="8"/>
        <v>4.0557094675679729E-2</v>
      </c>
    </row>
    <row r="55" spans="2:18" x14ac:dyDescent="0.55000000000000004">
      <c r="B55" s="28">
        <v>43252</v>
      </c>
      <c r="C55" s="29">
        <v>2718.3701169999999</v>
      </c>
      <c r="D55" s="29">
        <v>1699.8000489999999</v>
      </c>
      <c r="E55" s="29">
        <v>1115.650024</v>
      </c>
      <c r="F55" s="29">
        <v>50.691200000000002</v>
      </c>
      <c r="G55" s="29">
        <v>9.7160119999999992</v>
      </c>
      <c r="H55" s="29">
        <v>73.365768000000003</v>
      </c>
      <c r="L55">
        <f t="shared" si="2"/>
        <v>4.8424360241865472E-3</v>
      </c>
      <c r="M55">
        <f t="shared" si="3"/>
        <v>4.3065287745196024E-2</v>
      </c>
      <c r="N55">
        <f t="shared" si="4"/>
        <v>2.8258356558662712E-2</v>
      </c>
      <c r="O55">
        <f t="shared" si="5"/>
        <v>3.4587973714862663E-2</v>
      </c>
      <c r="P55">
        <f t="shared" si="6"/>
        <v>-4.1558394925987341E-2</v>
      </c>
      <c r="Q55">
        <f t="shared" si="7"/>
        <v>2.8662904911110454E-2</v>
      </c>
      <c r="R55">
        <f t="shared" si="8"/>
        <v>2.8169123875863414E-2</v>
      </c>
    </row>
    <row r="56" spans="2:18" x14ac:dyDescent="0.55000000000000004">
      <c r="B56" s="28">
        <v>43221</v>
      </c>
      <c r="C56" s="29">
        <v>2705.2700199999999</v>
      </c>
      <c r="D56" s="29">
        <v>1629.619995</v>
      </c>
      <c r="E56" s="29">
        <v>1084.98999</v>
      </c>
      <c r="F56" s="29">
        <v>48.996510000000001</v>
      </c>
      <c r="G56" s="29">
        <v>10.137302</v>
      </c>
      <c r="H56" s="29">
        <v>71.321487000000005</v>
      </c>
      <c r="L56">
        <f t="shared" si="2"/>
        <v>2.1608341965291933E-2</v>
      </c>
      <c r="M56">
        <f t="shared" si="3"/>
        <v>4.0539412307600831E-2</v>
      </c>
      <c r="N56">
        <f t="shared" si="4"/>
        <v>6.6507398650756722E-2</v>
      </c>
      <c r="O56">
        <f t="shared" si="5"/>
        <v>3.906851433559666E-2</v>
      </c>
      <c r="P56">
        <f t="shared" si="6"/>
        <v>4.1366932895418262E-2</v>
      </c>
      <c r="Q56">
        <f t="shared" si="7"/>
        <v>4.4887256569016598E-2</v>
      </c>
      <c r="R56">
        <f t="shared" si="8"/>
        <v>4.8409317786599501E-2</v>
      </c>
    </row>
    <row r="57" spans="2:18" x14ac:dyDescent="0.55000000000000004">
      <c r="B57" s="28">
        <v>43191</v>
      </c>
      <c r="C57" s="29">
        <v>2648.0500489999999</v>
      </c>
      <c r="D57" s="29">
        <v>1566.130005</v>
      </c>
      <c r="E57" s="29">
        <v>1017.330017</v>
      </c>
      <c r="F57" s="29">
        <v>47.154263</v>
      </c>
      <c r="G57" s="29">
        <v>9.7346109999999992</v>
      </c>
      <c r="H57" s="29">
        <v>68.257591000000005</v>
      </c>
      <c r="L57">
        <f t="shared" si="2"/>
        <v>2.718775131643536E-3</v>
      </c>
      <c r="M57">
        <f t="shared" si="3"/>
        <v>8.2074731431827308E-2</v>
      </c>
      <c r="N57">
        <f t="shared" si="4"/>
        <v>-1.4014500483077397E-2</v>
      </c>
      <c r="O57">
        <f t="shared" si="5"/>
        <v>-8.5861919579957036E-3</v>
      </c>
      <c r="P57">
        <f t="shared" si="6"/>
        <v>1.4440435846453159E-2</v>
      </c>
      <c r="Q57">
        <f t="shared" si="7"/>
        <v>4.2085336732693213E-2</v>
      </c>
      <c r="R57">
        <f t="shared" si="8"/>
        <v>3.0885924055388328E-2</v>
      </c>
    </row>
    <row r="58" spans="2:18" x14ac:dyDescent="0.55000000000000004">
      <c r="B58" s="28">
        <v>43160</v>
      </c>
      <c r="C58" s="29">
        <v>2640.8701169999999</v>
      </c>
      <c r="D58" s="29">
        <v>1447.339966</v>
      </c>
      <c r="E58" s="29">
        <v>1031.790039</v>
      </c>
      <c r="F58" s="29">
        <v>47.562645000000003</v>
      </c>
      <c r="G58" s="29">
        <v>9.5960400000000003</v>
      </c>
      <c r="H58" s="29">
        <v>65.500961000000004</v>
      </c>
      <c r="L58">
        <f t="shared" si="2"/>
        <v>-2.6884498624825115E-2</v>
      </c>
      <c r="M58">
        <f t="shared" si="3"/>
        <v>-4.3049348480556748E-2</v>
      </c>
      <c r="N58">
        <f t="shared" si="4"/>
        <v>-6.6025130412410871E-2</v>
      </c>
      <c r="O58">
        <f t="shared" si="5"/>
        <v>-9.7370522383131153E-2</v>
      </c>
      <c r="P58">
        <f t="shared" si="6"/>
        <v>4.4297805155475212E-2</v>
      </c>
      <c r="Q58">
        <f t="shared" si="7"/>
        <v>-4.846100491961769E-3</v>
      </c>
      <c r="R58">
        <f t="shared" si="8"/>
        <v>-4.7445381382466199E-2</v>
      </c>
    </row>
    <row r="59" spans="2:18" x14ac:dyDescent="0.55000000000000004">
      <c r="B59" s="28">
        <v>43132</v>
      </c>
      <c r="C59" s="29">
        <v>2713.830078</v>
      </c>
      <c r="D59" s="29">
        <v>1512.4499510000001</v>
      </c>
      <c r="E59" s="29">
        <v>1104.7299800000001</v>
      </c>
      <c r="F59" s="29">
        <v>52.693432000000001</v>
      </c>
      <c r="G59" s="29">
        <v>9.1889880000000002</v>
      </c>
      <c r="H59" s="29">
        <v>65.819930999999997</v>
      </c>
      <c r="L59">
        <f t="shared" si="2"/>
        <v>-3.8947372061896912E-2</v>
      </c>
      <c r="M59">
        <f t="shared" si="3"/>
        <v>4.2429085157085433E-2</v>
      </c>
      <c r="N59">
        <f t="shared" si="4"/>
        <v>-5.5737870564759207E-2</v>
      </c>
      <c r="O59">
        <f t="shared" si="5"/>
        <v>-0.11204008201323545</v>
      </c>
      <c r="P59">
        <f t="shared" si="6"/>
        <v>-2.1902327415669665E-2</v>
      </c>
      <c r="Q59">
        <f t="shared" si="7"/>
        <v>-0.13241708379320205</v>
      </c>
      <c r="R59">
        <f t="shared" si="8"/>
        <v>-2.5366826339805974E-2</v>
      </c>
    </row>
    <row r="60" spans="2:18" x14ac:dyDescent="0.55000000000000004">
      <c r="B60" s="28">
        <v>43101</v>
      </c>
      <c r="C60" s="29">
        <v>2823.8100589999999</v>
      </c>
      <c r="D60" s="29">
        <v>1450.8900149999999</v>
      </c>
      <c r="E60" s="29">
        <v>1169.9399410000001</v>
      </c>
      <c r="F60" s="29">
        <v>59.342129</v>
      </c>
      <c r="G60" s="29">
        <v>9.394755</v>
      </c>
      <c r="H60" s="29">
        <v>75.865868000000006</v>
      </c>
      <c r="L60">
        <f t="shared" si="2"/>
        <v>5.6178704444133087E-2</v>
      </c>
      <c r="M60">
        <f t="shared" si="3"/>
        <v>0.240638965495934</v>
      </c>
      <c r="N60">
        <f t="shared" si="4"/>
        <v>0.11806184457809232</v>
      </c>
      <c r="O60">
        <f t="shared" si="5"/>
        <v>8.4226009345495623E-2</v>
      </c>
      <c r="P60">
        <f t="shared" si="6"/>
        <v>-0.1216973158201724</v>
      </c>
      <c r="Q60">
        <f t="shared" si="7"/>
        <v>4.3759011630890798E-2</v>
      </c>
      <c r="R60">
        <f t="shared" si="8"/>
        <v>0.13432625997315295</v>
      </c>
    </row>
    <row r="61" spans="2:18" x14ac:dyDescent="0.55000000000000004">
      <c r="B61" s="28">
        <v>43070</v>
      </c>
      <c r="C61" s="29">
        <v>2673.610107</v>
      </c>
      <c r="D61" s="29">
        <v>1169.469971</v>
      </c>
      <c r="E61" s="29">
        <v>1046.400024</v>
      </c>
      <c r="F61" s="29">
        <v>54.732250000000001</v>
      </c>
      <c r="G61" s="29">
        <v>10.696489</v>
      </c>
      <c r="H61" s="29">
        <v>72.685233999999994</v>
      </c>
      <c r="L61">
        <f t="shared" si="2"/>
        <v>3.4342557364422932E-2</v>
      </c>
      <c r="M61">
        <f t="shared" si="3"/>
        <v>-6.1865553431059706E-3</v>
      </c>
      <c r="N61">
        <f t="shared" si="4"/>
        <v>2.4466229683073548E-2</v>
      </c>
      <c r="O61">
        <f t="shared" si="5"/>
        <v>8.1882251456023569E-2</v>
      </c>
      <c r="P61">
        <f t="shared" si="6"/>
        <v>-2.3962473310004118E-3</v>
      </c>
      <c r="Q61">
        <f t="shared" si="7"/>
        <v>1.349587030172561E-2</v>
      </c>
      <c r="R61">
        <f t="shared" si="8"/>
        <v>1.7582753268069448E-2</v>
      </c>
    </row>
    <row r="62" spans="2:18" x14ac:dyDescent="0.55000000000000004">
      <c r="B62" s="28">
        <v>43040</v>
      </c>
      <c r="C62" s="29">
        <v>2584.8400879999999</v>
      </c>
      <c r="D62" s="29">
        <v>1176.75</v>
      </c>
      <c r="E62" s="29">
        <v>1021.409973</v>
      </c>
      <c r="F62" s="29">
        <v>50.589840000000002</v>
      </c>
      <c r="G62" s="29">
        <v>10.722182</v>
      </c>
      <c r="H62" s="29">
        <v>71.717346000000006</v>
      </c>
      <c r="L62">
        <f t="shared" si="2"/>
        <v>3.7200430103365711E-3</v>
      </c>
      <c r="M62">
        <f t="shared" si="3"/>
        <v>6.4662320068030521E-2</v>
      </c>
      <c r="N62">
        <f t="shared" si="4"/>
        <v>4.6918849638237781E-3</v>
      </c>
      <c r="O62">
        <f t="shared" si="5"/>
        <v>5.8781925971942428E-3</v>
      </c>
      <c r="P62">
        <f t="shared" si="6"/>
        <v>3.3044929658368805E-2</v>
      </c>
      <c r="Q62">
        <f t="shared" si="7"/>
        <v>-7.1989286964124766E-4</v>
      </c>
      <c r="R62">
        <f t="shared" si="8"/>
        <v>3.1422720728293295E-2</v>
      </c>
    </row>
    <row r="63" spans="2:18" x14ac:dyDescent="0.55000000000000004">
      <c r="B63" s="28">
        <v>43009</v>
      </c>
      <c r="C63" s="29">
        <v>2575.26001</v>
      </c>
      <c r="D63" s="29">
        <v>1105.280029</v>
      </c>
      <c r="E63" s="29">
        <v>1016.6400149999999</v>
      </c>
      <c r="F63" s="29">
        <v>50.294201000000001</v>
      </c>
      <c r="G63" s="29">
        <v>10.379201999999999</v>
      </c>
      <c r="H63" s="29">
        <v>71.769012000000004</v>
      </c>
      <c r="L63">
        <f t="shared" si="2"/>
        <v>2.218813533034969E-2</v>
      </c>
      <c r="M63">
        <f t="shared" si="3"/>
        <v>0.14971660331117542</v>
      </c>
      <c r="N63">
        <f t="shared" si="4"/>
        <v>5.9982724504739515E-2</v>
      </c>
      <c r="O63">
        <f t="shared" si="5"/>
        <v>1.7950994317822433E-2</v>
      </c>
      <c r="P63">
        <f t="shared" si="6"/>
        <v>2.5062836837546509E-2</v>
      </c>
      <c r="Q63">
        <f t="shared" si="7"/>
        <v>1.6711427187691141E-2</v>
      </c>
      <c r="R63">
        <f t="shared" si="8"/>
        <v>8.3915962866704594E-2</v>
      </c>
    </row>
    <row r="64" spans="2:18" x14ac:dyDescent="0.55000000000000004">
      <c r="B64" s="28">
        <v>42979</v>
      </c>
      <c r="C64" s="29">
        <v>2519.360107</v>
      </c>
      <c r="D64" s="29">
        <v>961.34997599999997</v>
      </c>
      <c r="E64" s="29">
        <v>959.10998500000005</v>
      </c>
      <c r="F64" s="29">
        <v>49.407291000000001</v>
      </c>
      <c r="G64" s="29">
        <v>10.12543</v>
      </c>
      <c r="H64" s="29">
        <v>70.589363000000006</v>
      </c>
      <c r="L64">
        <f t="shared" si="2"/>
        <v>1.9302978533243698E-2</v>
      </c>
      <c r="M64">
        <f t="shared" si="3"/>
        <v>-1.9630838742749512E-2</v>
      </c>
      <c r="N64">
        <f t="shared" si="4"/>
        <v>2.1057527857113234E-2</v>
      </c>
      <c r="O64">
        <f t="shared" si="5"/>
        <v>8.7734721189564935E-2</v>
      </c>
      <c r="P64">
        <f t="shared" si="6"/>
        <v>8.5222290173008641E-2</v>
      </c>
      <c r="Q64">
        <f t="shared" si="7"/>
        <v>8.4431088398876142E-2</v>
      </c>
      <c r="R64">
        <f t="shared" si="8"/>
        <v>2.4368914475713578E-2</v>
      </c>
    </row>
    <row r="65" spans="2:18" x14ac:dyDescent="0.55000000000000004">
      <c r="B65" s="28">
        <v>42948</v>
      </c>
      <c r="C65" s="29">
        <v>2471.6499020000001</v>
      </c>
      <c r="D65" s="29">
        <v>980.59997599999997</v>
      </c>
      <c r="E65" s="29">
        <v>939.330017</v>
      </c>
      <c r="F65" s="29">
        <v>45.422187999999998</v>
      </c>
      <c r="G65" s="29">
        <v>9.3302820000000004</v>
      </c>
      <c r="H65" s="29">
        <v>65.093451999999999</v>
      </c>
      <c r="L65">
        <f t="shared" si="2"/>
        <v>5.4643281108557318E-4</v>
      </c>
      <c r="M65">
        <f t="shared" si="3"/>
        <v>-7.2688784842804832E-3</v>
      </c>
      <c r="N65">
        <f t="shared" si="4"/>
        <v>9.4895400322407841E-3</v>
      </c>
      <c r="O65">
        <f t="shared" si="5"/>
        <v>-5.3207192644003642E-2</v>
      </c>
      <c r="P65">
        <f t="shared" si="6"/>
        <v>-4.3091939502245546E-3</v>
      </c>
      <c r="Q65">
        <f t="shared" si="7"/>
        <v>-4.6351803450300544E-2</v>
      </c>
      <c r="R65">
        <f t="shared" si="8"/>
        <v>-1.0790277848177989E-2</v>
      </c>
    </row>
    <row r="66" spans="2:18" x14ac:dyDescent="0.55000000000000004">
      <c r="B66" s="28">
        <v>42917</v>
      </c>
      <c r="C66" s="29">
        <v>2470.3000489999999</v>
      </c>
      <c r="D66" s="29">
        <v>987.78002900000001</v>
      </c>
      <c r="E66" s="29">
        <v>930.5</v>
      </c>
      <c r="F66" s="29">
        <v>47.974792000000001</v>
      </c>
      <c r="G66" s="29">
        <v>9.3706619999999994</v>
      </c>
      <c r="H66" s="29">
        <v>68.257300999999998</v>
      </c>
      <c r="L66">
        <f t="shared" si="2"/>
        <v>1.9348826118030571E-2</v>
      </c>
      <c r="M66">
        <f t="shared" si="3"/>
        <v>2.0433914256198449E-2</v>
      </c>
      <c r="N66">
        <f t="shared" si="4"/>
        <v>2.3956533270752312E-2</v>
      </c>
      <c r="O66">
        <f t="shared" si="5"/>
        <v>-2.6529682075694949E-2</v>
      </c>
      <c r="P66">
        <f t="shared" si="6"/>
        <v>2.6808314665025534E-3</v>
      </c>
      <c r="Q66">
        <f t="shared" si="7"/>
        <v>-8.5471236315092236E-3</v>
      </c>
      <c r="R66">
        <f t="shared" si="8"/>
        <v>1.1221800337425623E-2</v>
      </c>
    </row>
    <row r="67" spans="2:18" x14ac:dyDescent="0.55000000000000004">
      <c r="B67" s="28">
        <v>42887</v>
      </c>
      <c r="C67" s="29">
        <v>2423.4099120000001</v>
      </c>
      <c r="D67" s="29">
        <v>968</v>
      </c>
      <c r="E67" s="29">
        <v>908.72997999999995</v>
      </c>
      <c r="F67" s="29">
        <v>49.282234000000003</v>
      </c>
      <c r="G67" s="29">
        <v>9.3456080000000004</v>
      </c>
      <c r="H67" s="29">
        <v>68.845733999999993</v>
      </c>
      <c r="L67">
        <f t="shared" si="2"/>
        <v>4.8137750908554544E-3</v>
      </c>
      <c r="M67">
        <f t="shared" si="3"/>
        <v>-2.6763985375138133E-2</v>
      </c>
      <c r="N67">
        <f t="shared" si="4"/>
        <v>-5.8174248981835541E-2</v>
      </c>
      <c r="O67">
        <f t="shared" si="5"/>
        <v>9.1098426387692388E-2</v>
      </c>
      <c r="P67">
        <f t="shared" si="6"/>
        <v>6.2950454633796671E-3</v>
      </c>
      <c r="Q67">
        <f t="shared" si="7"/>
        <v>1.2327427180033101E-2</v>
      </c>
      <c r="R67">
        <f t="shared" si="8"/>
        <v>-1.3247228981112434E-2</v>
      </c>
    </row>
    <row r="68" spans="2:18" x14ac:dyDescent="0.55000000000000004">
      <c r="B68" s="28">
        <v>42856</v>
      </c>
      <c r="C68" s="29">
        <v>2411.8000489999999</v>
      </c>
      <c r="D68" s="29">
        <v>994.61999500000002</v>
      </c>
      <c r="E68" s="29">
        <v>964.85998500000005</v>
      </c>
      <c r="F68" s="29">
        <v>45.167541999999997</v>
      </c>
      <c r="G68" s="29">
        <v>9.2871450000000006</v>
      </c>
      <c r="H68" s="29">
        <v>68.007378000000003</v>
      </c>
      <c r="L68">
        <f t="shared" si="2"/>
        <v>1.157625139134133E-2</v>
      </c>
      <c r="M68">
        <f t="shared" si="3"/>
        <v>7.5276495694834411E-2</v>
      </c>
      <c r="N68">
        <f t="shared" si="4"/>
        <v>6.5013865479375488E-2</v>
      </c>
      <c r="O68">
        <f t="shared" si="5"/>
        <v>-5.0148535664457872E-2</v>
      </c>
      <c r="P68">
        <f t="shared" si="6"/>
        <v>-1.7448350985202365E-2</v>
      </c>
      <c r="Q68">
        <f t="shared" si="7"/>
        <v>-1.4084293055599328E-2</v>
      </c>
      <c r="R68">
        <f t="shared" si="8"/>
        <v>3.9643427820777531E-2</v>
      </c>
    </row>
    <row r="69" spans="2:18" x14ac:dyDescent="0.55000000000000004">
      <c r="B69" s="28">
        <v>42826</v>
      </c>
      <c r="C69" s="29">
        <v>2384.1999510000001</v>
      </c>
      <c r="D69" s="29">
        <v>924.98999000000003</v>
      </c>
      <c r="E69" s="29">
        <v>905.96002199999998</v>
      </c>
      <c r="F69" s="29">
        <v>47.552216000000001</v>
      </c>
      <c r="G69" s="29">
        <v>9.4520680000000006</v>
      </c>
      <c r="H69" s="29">
        <v>68.978897000000003</v>
      </c>
      <c r="L69">
        <f t="shared" si="2"/>
        <v>9.0912085493182193E-3</v>
      </c>
      <c r="M69">
        <f t="shared" si="3"/>
        <v>4.3370872102961089E-2</v>
      </c>
      <c r="N69">
        <f t="shared" si="4"/>
        <v>9.2097044438249398E-2</v>
      </c>
      <c r="O69">
        <f t="shared" si="5"/>
        <v>-3.2698514782362964E-2</v>
      </c>
      <c r="P69">
        <f t="shared" si="6"/>
        <v>-1.4605049414302962E-2</v>
      </c>
      <c r="Q69">
        <f t="shared" si="7"/>
        <v>-4.3897903722028841E-3</v>
      </c>
      <c r="R69">
        <f t="shared" si="8"/>
        <v>3.8392690495264371E-2</v>
      </c>
    </row>
    <row r="70" spans="2:18" x14ac:dyDescent="0.55000000000000004">
      <c r="B70" s="28">
        <v>42795</v>
      </c>
      <c r="C70" s="29">
        <v>2362.719971</v>
      </c>
      <c r="D70" s="29">
        <v>886.53997800000002</v>
      </c>
      <c r="E70" s="29">
        <v>829.55999799999995</v>
      </c>
      <c r="F70" s="29">
        <v>49.159663999999999</v>
      </c>
      <c r="G70" s="29">
        <v>9.5921620000000001</v>
      </c>
      <c r="H70" s="29">
        <v>69.283034999999998</v>
      </c>
      <c r="L70">
        <f t="shared" si="2"/>
        <v>-3.8919718808450021E-4</v>
      </c>
      <c r="M70">
        <f t="shared" si="3"/>
        <v>4.9110102575525616E-2</v>
      </c>
      <c r="N70">
        <f t="shared" si="4"/>
        <v>7.7136767414136553E-3</v>
      </c>
      <c r="O70">
        <f t="shared" si="5"/>
        <v>-3.1824115507875006E-2</v>
      </c>
      <c r="P70">
        <f t="shared" si="6"/>
        <v>-7.1029500222893005E-2</v>
      </c>
      <c r="Q70">
        <f t="shared" si="7"/>
        <v>1.7706689039564516E-2</v>
      </c>
      <c r="R70">
        <f t="shared" si="8"/>
        <v>1.0966911156142019E-2</v>
      </c>
    </row>
    <row r="71" spans="2:18" x14ac:dyDescent="0.55000000000000004">
      <c r="B71" s="28">
        <v>42767</v>
      </c>
      <c r="C71" s="29">
        <v>2363.639893</v>
      </c>
      <c r="D71" s="29">
        <v>845.03997800000002</v>
      </c>
      <c r="E71" s="29">
        <v>823.21002199999998</v>
      </c>
      <c r="F71" s="29">
        <v>50.775551</v>
      </c>
      <c r="G71" s="29">
        <v>10.325583</v>
      </c>
      <c r="H71" s="29">
        <v>68.077606000000003</v>
      </c>
      <c r="L71">
        <f t="shared" si="2"/>
        <v>3.7198160337279074E-2</v>
      </c>
      <c r="M71">
        <f t="shared" si="3"/>
        <v>2.6181569101412894E-2</v>
      </c>
      <c r="N71">
        <f t="shared" si="4"/>
        <v>3.315810279933018E-2</v>
      </c>
      <c r="O71">
        <f t="shared" si="5"/>
        <v>2.7516481468822462E-2</v>
      </c>
      <c r="P71">
        <f t="shared" si="6"/>
        <v>3.0091848078959815E-2</v>
      </c>
      <c r="Q71">
        <f t="shared" si="7"/>
        <v>-3.0635404812161537E-2</v>
      </c>
      <c r="R71">
        <f t="shared" si="8"/>
        <v>2.6024945267975486E-2</v>
      </c>
    </row>
    <row r="72" spans="2:18" x14ac:dyDescent="0.55000000000000004">
      <c r="B72" s="28">
        <v>42736</v>
      </c>
      <c r="C72" s="29">
        <v>2278.8701169999999</v>
      </c>
      <c r="D72" s="29">
        <v>823.47997999999995</v>
      </c>
      <c r="E72" s="29">
        <v>796.78997800000002</v>
      </c>
      <c r="F72" s="29">
        <v>49.415801999999999</v>
      </c>
      <c r="G72" s="29">
        <v>10.023944</v>
      </c>
      <c r="H72" s="29">
        <v>70.229102999999995</v>
      </c>
      <c r="L72">
        <f t="shared" si="2"/>
        <v>1.7884358171464498E-2</v>
      </c>
      <c r="M72">
        <f t="shared" si="3"/>
        <v>7.1318930249539392E-2</v>
      </c>
      <c r="N72">
        <f t="shared" si="4"/>
        <v>3.2352064954957793E-2</v>
      </c>
      <c r="O72">
        <f t="shared" si="5"/>
        <v>2.2137528228812542E-2</v>
      </c>
      <c r="P72">
        <f t="shared" si="6"/>
        <v>1.8961180350732354E-2</v>
      </c>
      <c r="Q72">
        <f t="shared" si="7"/>
        <v>-7.0573771399756513E-2</v>
      </c>
      <c r="R72">
        <f t="shared" si="8"/>
        <v>3.9921250285710391E-2</v>
      </c>
    </row>
    <row r="73" spans="2:18" x14ac:dyDescent="0.55000000000000004">
      <c r="B73" s="28">
        <v>42705</v>
      </c>
      <c r="C73" s="29">
        <v>2238.830078</v>
      </c>
      <c r="D73" s="29">
        <v>768.65997300000004</v>
      </c>
      <c r="E73" s="29">
        <v>771.82000700000003</v>
      </c>
      <c r="F73" s="29">
        <v>48.345551</v>
      </c>
      <c r="G73" s="29">
        <v>9.837415</v>
      </c>
      <c r="H73" s="29">
        <v>75.561783000000005</v>
      </c>
      <c r="L73">
        <f t="shared" si="2"/>
        <v>1.8200762196895148E-2</v>
      </c>
      <c r="M73">
        <f t="shared" si="3"/>
        <v>2.4101637197448067E-2</v>
      </c>
      <c r="N73">
        <f t="shared" si="4"/>
        <v>1.8178499023701944E-2</v>
      </c>
      <c r="O73">
        <f t="shared" si="5"/>
        <v>5.005954396376211E-2</v>
      </c>
      <c r="P73">
        <f t="shared" si="6"/>
        <v>1.421406880425824E-2</v>
      </c>
      <c r="Q73">
        <f t="shared" si="7"/>
        <v>4.3060974903559535E-2</v>
      </c>
      <c r="R73">
        <f t="shared" si="8"/>
        <v>2.6177591806257925E-2</v>
      </c>
    </row>
    <row r="74" spans="2:18" x14ac:dyDescent="0.55000000000000004">
      <c r="B74" s="28">
        <v>42675</v>
      </c>
      <c r="C74" s="29">
        <v>2198.8100589999999</v>
      </c>
      <c r="D74" s="29">
        <v>750.57000700000003</v>
      </c>
      <c r="E74" s="29">
        <v>758.03997800000002</v>
      </c>
      <c r="F74" s="29">
        <v>46.040770999999999</v>
      </c>
      <c r="G74" s="29">
        <v>9.6995450000000005</v>
      </c>
      <c r="H74" s="29">
        <v>72.442345000000003</v>
      </c>
      <c r="L74">
        <f t="shared" si="2"/>
        <v>3.4174522187570444E-2</v>
      </c>
      <c r="M74">
        <f t="shared" si="3"/>
        <v>-4.9694866744493638E-2</v>
      </c>
      <c r="N74">
        <f t="shared" si="4"/>
        <v>-3.3777756064841347E-2</v>
      </c>
      <c r="O74">
        <f t="shared" si="5"/>
        <v>0.15018487338360376</v>
      </c>
      <c r="P74">
        <f t="shared" si="6"/>
        <v>3.1431203448502254E-2</v>
      </c>
      <c r="Q74">
        <f t="shared" si="7"/>
        <v>4.7767904994999499E-2</v>
      </c>
      <c r="R74">
        <f t="shared" si="8"/>
        <v>-1.9520269151090939E-3</v>
      </c>
    </row>
    <row r="75" spans="2:18" x14ac:dyDescent="0.55000000000000004">
      <c r="B75" s="28">
        <v>42644</v>
      </c>
      <c r="C75" s="29">
        <v>2126.1499020000001</v>
      </c>
      <c r="D75" s="29">
        <v>789.82000700000003</v>
      </c>
      <c r="E75" s="29">
        <v>784.53997800000002</v>
      </c>
      <c r="F75" s="29">
        <v>40.029018000000001</v>
      </c>
      <c r="G75" s="29">
        <v>9.4039669999999997</v>
      </c>
      <c r="H75" s="29">
        <v>69.139686999999995</v>
      </c>
      <c r="L75">
        <f t="shared" si="2"/>
        <v>-1.9425679279557517E-2</v>
      </c>
      <c r="M75">
        <f t="shared" si="3"/>
        <v>-5.6717334217236903E-2</v>
      </c>
      <c r="N75">
        <f t="shared" si="4"/>
        <v>9.327278371264347E-3</v>
      </c>
      <c r="O75">
        <f t="shared" si="5"/>
        <v>3.9069423662618341E-2</v>
      </c>
      <c r="P75">
        <f t="shared" si="6"/>
        <v>-2.7340475365738914E-2</v>
      </c>
      <c r="Q75">
        <f t="shared" si="7"/>
        <v>-4.5371578989894856E-2</v>
      </c>
      <c r="R75">
        <f t="shared" si="8"/>
        <v>-1.9030963112191344E-2</v>
      </c>
    </row>
    <row r="76" spans="2:18" x14ac:dyDescent="0.55000000000000004">
      <c r="B76" s="28">
        <v>42614</v>
      </c>
      <c r="C76" s="29">
        <v>2168.2700199999999</v>
      </c>
      <c r="D76" s="29">
        <v>837.30999799999995</v>
      </c>
      <c r="E76" s="29">
        <v>777.28997800000002</v>
      </c>
      <c r="F76" s="29">
        <v>38.523910999999998</v>
      </c>
      <c r="G76" s="29">
        <v>9.6683029999999999</v>
      </c>
      <c r="H76" s="29">
        <v>72.425758000000002</v>
      </c>
      <c r="L76">
        <f t="shared" si="2"/>
        <v>-1.2344508443253854E-3</v>
      </c>
      <c r="M76">
        <f t="shared" si="3"/>
        <v>8.8603187103185155E-2</v>
      </c>
      <c r="N76">
        <f t="shared" si="4"/>
        <v>1.3349833987612358E-2</v>
      </c>
      <c r="O76">
        <f t="shared" si="5"/>
        <v>-0.12134671466412172</v>
      </c>
      <c r="P76">
        <f t="shared" si="6"/>
        <v>-4.2063470124324764E-2</v>
      </c>
      <c r="Q76">
        <f t="shared" si="7"/>
        <v>1.0147986212088123E-2</v>
      </c>
      <c r="R76">
        <f t="shared" si="8"/>
        <v>1.754527013611144E-2</v>
      </c>
    </row>
    <row r="77" spans="2:18" x14ac:dyDescent="0.55000000000000004">
      <c r="B77" s="28">
        <v>42583</v>
      </c>
      <c r="C77" s="29">
        <v>2170.9499510000001</v>
      </c>
      <c r="D77" s="29">
        <v>769.15997300000004</v>
      </c>
      <c r="E77" s="29">
        <v>767.04998799999998</v>
      </c>
      <c r="F77" s="29">
        <v>43.844268999999997</v>
      </c>
      <c r="G77" s="29">
        <v>10.092843</v>
      </c>
      <c r="H77" s="29">
        <v>71.698166000000001</v>
      </c>
      <c r="L77">
        <f t="shared" si="2"/>
        <v>-1.2192431360480427E-3</v>
      </c>
      <c r="M77">
        <f t="shared" si="3"/>
        <v>1.363974516318911E-2</v>
      </c>
      <c r="N77">
        <f t="shared" si="4"/>
        <v>-2.2632839264198346E-3</v>
      </c>
      <c r="O77">
        <f t="shared" si="5"/>
        <v>5.8994986977851882E-2</v>
      </c>
      <c r="P77">
        <f t="shared" si="6"/>
        <v>6.1737139632824789E-3</v>
      </c>
      <c r="Q77">
        <f t="shared" si="7"/>
        <v>-2.0348644291121598E-2</v>
      </c>
      <c r="R77">
        <f t="shared" si="8"/>
        <v>1.3226100115799643E-2</v>
      </c>
    </row>
    <row r="78" spans="2:18" x14ac:dyDescent="0.55000000000000004">
      <c r="B78" s="28">
        <v>42552</v>
      </c>
      <c r="C78" s="29">
        <v>2173.6000979999999</v>
      </c>
      <c r="D78" s="29">
        <v>758.80999799999995</v>
      </c>
      <c r="E78" s="29">
        <v>768.78997800000002</v>
      </c>
      <c r="F78" s="29">
        <v>41.401772000000001</v>
      </c>
      <c r="G78" s="29">
        <v>10.030915</v>
      </c>
      <c r="H78" s="29">
        <v>73.187431000000004</v>
      </c>
      <c r="L78">
        <f t="shared" si="2"/>
        <v>3.5609801125254359E-2</v>
      </c>
      <c r="M78">
        <f t="shared" si="3"/>
        <v>6.0353264723968403E-2</v>
      </c>
      <c r="N78">
        <f t="shared" si="4"/>
        <v>0.11080769348271158</v>
      </c>
      <c r="O78">
        <f t="shared" si="5"/>
        <v>1.3522156996185863E-2</v>
      </c>
      <c r="P78">
        <f t="shared" si="6"/>
        <v>7.1599225069669536E-3</v>
      </c>
      <c r="Q78">
        <f t="shared" si="7"/>
        <v>-5.1098868414804599E-2</v>
      </c>
      <c r="R78">
        <f t="shared" si="8"/>
        <v>5.7572986313785178E-2</v>
      </c>
    </row>
    <row r="79" spans="2:18" x14ac:dyDescent="0.55000000000000004">
      <c r="B79" s="28">
        <v>42522</v>
      </c>
      <c r="C79" s="29">
        <v>2098.860107</v>
      </c>
      <c r="D79" s="29">
        <v>715.61999500000002</v>
      </c>
      <c r="E79" s="29">
        <v>692.09997599999997</v>
      </c>
      <c r="F79" s="29">
        <v>40.849400000000003</v>
      </c>
      <c r="G79" s="29">
        <v>9.9596049999999998</v>
      </c>
      <c r="H79" s="29">
        <v>77.128615999999994</v>
      </c>
      <c r="L79">
        <f t="shared" si="2"/>
        <v>9.1092112097812539E-4</v>
      </c>
      <c r="M79">
        <f t="shared" si="3"/>
        <v>-9.9198705270371335E-3</v>
      </c>
      <c r="N79">
        <f t="shared" si="4"/>
        <v>-5.9288855433285548E-2</v>
      </c>
      <c r="O79">
        <f t="shared" si="5"/>
        <v>-5.9691001407652933E-2</v>
      </c>
      <c r="P79">
        <f t="shared" si="6"/>
        <v>-6.8198767073291866E-2</v>
      </c>
      <c r="Q79">
        <f t="shared" si="7"/>
        <v>6.1871925319312515E-2</v>
      </c>
      <c r="R79">
        <f t="shared" si="8"/>
        <v>-3.4434535493312018E-2</v>
      </c>
    </row>
    <row r="80" spans="2:18" x14ac:dyDescent="0.55000000000000004">
      <c r="B80" s="28">
        <v>42491</v>
      </c>
      <c r="C80" s="29">
        <v>2096.9499510000001</v>
      </c>
      <c r="D80" s="29">
        <v>722.78997800000002</v>
      </c>
      <c r="E80" s="29">
        <v>735.71997099999999</v>
      </c>
      <c r="F80" s="29">
        <v>43.442528000000003</v>
      </c>
      <c r="G80" s="29">
        <v>10.688551</v>
      </c>
      <c r="H80" s="29">
        <v>72.634574999999998</v>
      </c>
      <c r="L80">
        <f t="shared" si="2"/>
        <v>1.5324602357572603E-2</v>
      </c>
      <c r="M80">
        <f t="shared" si="3"/>
        <v>9.5817020289786781E-2</v>
      </c>
      <c r="N80">
        <f t="shared" si="4"/>
        <v>6.1629645147549983E-2</v>
      </c>
      <c r="O80">
        <f t="shared" si="5"/>
        <v>1.4805960955977637E-2</v>
      </c>
      <c r="P80">
        <f t="shared" si="6"/>
        <v>5.8101172054674244E-3</v>
      </c>
      <c r="Q80">
        <f t="shared" si="7"/>
        <v>7.0136027558409531E-3</v>
      </c>
      <c r="R80">
        <f t="shared" si="8"/>
        <v>5.9968287661915136E-2</v>
      </c>
    </row>
    <row r="81" spans="2:18" x14ac:dyDescent="0.55000000000000004">
      <c r="B81" s="28">
        <v>42461</v>
      </c>
      <c r="C81" s="29">
        <v>2065.3000489999999</v>
      </c>
      <c r="D81" s="29">
        <v>659.59002699999996</v>
      </c>
      <c r="E81" s="29">
        <v>693.01000999999997</v>
      </c>
      <c r="F81" s="29">
        <v>42.808703999999999</v>
      </c>
      <c r="G81" s="29">
        <v>10.626808</v>
      </c>
      <c r="H81" s="29">
        <v>72.128692999999998</v>
      </c>
      <c r="L81">
        <f t="shared" si="2"/>
        <v>2.6993984808731941E-3</v>
      </c>
      <c r="M81">
        <f t="shared" si="3"/>
        <v>0.11109428329220705</v>
      </c>
      <c r="N81">
        <f t="shared" si="4"/>
        <v>-6.9722801749548813E-2</v>
      </c>
      <c r="O81">
        <f t="shared" si="5"/>
        <v>3.3498583839552065E-2</v>
      </c>
      <c r="P81">
        <f t="shared" si="6"/>
        <v>4.4445133389277025E-3</v>
      </c>
      <c r="Q81">
        <f t="shared" si="7"/>
        <v>5.7542807470894575E-2</v>
      </c>
      <c r="R81">
        <f t="shared" si="8"/>
        <v>3.1867252075388486E-2</v>
      </c>
    </row>
    <row r="82" spans="2:18" x14ac:dyDescent="0.55000000000000004">
      <c r="B82" s="28">
        <v>42430</v>
      </c>
      <c r="C82" s="29">
        <v>2059.73999</v>
      </c>
      <c r="D82" s="29">
        <v>593.64001499999995</v>
      </c>
      <c r="E82" s="29">
        <v>744.95001200000002</v>
      </c>
      <c r="F82" s="29">
        <v>41.421154000000001</v>
      </c>
      <c r="G82" s="29">
        <v>10.579786</v>
      </c>
      <c r="H82" s="29">
        <v>68.204041000000004</v>
      </c>
      <c r="L82">
        <f t="shared" si="2"/>
        <v>6.5991114577365062E-2</v>
      </c>
      <c r="M82">
        <f t="shared" si="3"/>
        <v>7.4422633590724763E-2</v>
      </c>
      <c r="N82">
        <f t="shared" si="4"/>
        <v>6.7615389953268545E-2</v>
      </c>
      <c r="O82">
        <f t="shared" si="5"/>
        <v>3.8667417301545548E-2</v>
      </c>
      <c r="P82">
        <f t="shared" si="6"/>
        <v>7.9136583510948988E-2</v>
      </c>
      <c r="Q82">
        <f t="shared" si="7"/>
        <v>5.2385364760615616E-2</v>
      </c>
      <c r="R82">
        <f t="shared" si="8"/>
        <v>6.6386709606627986E-2</v>
      </c>
    </row>
    <row r="83" spans="2:18" x14ac:dyDescent="0.55000000000000004">
      <c r="B83" s="28">
        <v>42401</v>
      </c>
      <c r="C83" s="29">
        <v>1932.2299800000001</v>
      </c>
      <c r="D83" s="29">
        <v>552.52002000000005</v>
      </c>
      <c r="E83" s="29">
        <v>697.77002000000005</v>
      </c>
      <c r="F83" s="29">
        <v>39.879131000000001</v>
      </c>
      <c r="G83" s="29">
        <v>9.8039360000000002</v>
      </c>
      <c r="H83" s="29">
        <v>64.808998000000003</v>
      </c>
      <c r="L83">
        <f t="shared" si="2"/>
        <v>-4.1283604302990717E-3</v>
      </c>
      <c r="M83">
        <f t="shared" si="3"/>
        <v>-5.8739318568994836E-2</v>
      </c>
      <c r="N83">
        <f t="shared" si="4"/>
        <v>-6.0811617565462717E-2</v>
      </c>
      <c r="O83">
        <f t="shared" si="5"/>
        <v>-6.589703618692544E-2</v>
      </c>
      <c r="P83">
        <f t="shared" si="6"/>
        <v>8.3075552525143648E-2</v>
      </c>
      <c r="Q83">
        <f t="shared" si="7"/>
        <v>2.9544001065239467E-2</v>
      </c>
      <c r="R83">
        <f t="shared" si="8"/>
        <v>-4.1839012819499227E-2</v>
      </c>
    </row>
    <row r="84" spans="2:18" x14ac:dyDescent="0.55000000000000004">
      <c r="B84" s="28">
        <v>42370</v>
      </c>
      <c r="C84" s="29">
        <v>1940.23999</v>
      </c>
      <c r="D84" s="29">
        <v>587</v>
      </c>
      <c r="E84" s="29">
        <v>742.95001200000002</v>
      </c>
      <c r="F84" s="29">
        <v>42.692436000000001</v>
      </c>
      <c r="G84" s="29">
        <v>9.0519409999999993</v>
      </c>
      <c r="H84" s="29">
        <v>62.949226000000003</v>
      </c>
      <c r="L84">
        <f t="shared" si="2"/>
        <v>-5.073532197294639E-2</v>
      </c>
      <c r="M84">
        <f t="shared" si="3"/>
        <v>-0.13151550256294287</v>
      </c>
      <c r="N84">
        <f t="shared" si="4"/>
        <v>-2.0991451738143985E-2</v>
      </c>
      <c r="O84">
        <f t="shared" si="5"/>
        <v>-7.5974940156071535E-2</v>
      </c>
      <c r="P84">
        <f t="shared" si="6"/>
        <v>-0.15259042027744896</v>
      </c>
      <c r="Q84">
        <f t="shared" si="7"/>
        <v>-1.2830695582926044E-3</v>
      </c>
      <c r="R84">
        <f t="shared" si="8"/>
        <v>-8.5623073075690614E-2</v>
      </c>
    </row>
    <row r="85" spans="2:18" x14ac:dyDescent="0.55000000000000004">
      <c r="B85" s="28">
        <v>42339</v>
      </c>
      <c r="C85" s="29">
        <v>2043.9399410000001</v>
      </c>
      <c r="D85" s="29">
        <v>675.89001499999995</v>
      </c>
      <c r="E85" s="29">
        <v>758.88000499999998</v>
      </c>
      <c r="F85" s="29">
        <v>46.202682000000003</v>
      </c>
      <c r="G85" s="29">
        <v>10.681896</v>
      </c>
      <c r="H85" s="29">
        <v>63.030098000000002</v>
      </c>
      <c r="L85">
        <f t="shared" si="2"/>
        <v>-1.7530185176314439E-2</v>
      </c>
      <c r="M85">
        <f t="shared" si="3"/>
        <v>1.6681749699429815E-2</v>
      </c>
      <c r="N85">
        <f t="shared" si="4"/>
        <v>2.1923013097431054E-2</v>
      </c>
      <c r="O85">
        <f t="shared" si="5"/>
        <v>-6.6486820315434514E-3</v>
      </c>
      <c r="P85">
        <f t="shared" si="6"/>
        <v>-1.6747940852974375E-2</v>
      </c>
      <c r="Q85">
        <f t="shared" si="7"/>
        <v>-3.7110745214781637E-2</v>
      </c>
      <c r="R85">
        <f t="shared" si="8"/>
        <v>8.7219701582332051E-3</v>
      </c>
    </row>
    <row r="86" spans="2:18" x14ac:dyDescent="0.55000000000000004">
      <c r="B86" s="28">
        <v>42309</v>
      </c>
      <c r="C86" s="29">
        <v>2080.4099120000001</v>
      </c>
      <c r="D86" s="29">
        <v>664.79998799999998</v>
      </c>
      <c r="E86" s="29">
        <v>742.59997599999997</v>
      </c>
      <c r="F86" s="29">
        <v>46.511924999999998</v>
      </c>
      <c r="G86" s="29">
        <v>10.863842999999999</v>
      </c>
      <c r="H86" s="29">
        <v>65.459343000000004</v>
      </c>
      <c r="L86">
        <f t="shared" si="2"/>
        <v>5.0486926072412786E-4</v>
      </c>
      <c r="M86">
        <f t="shared" si="3"/>
        <v>6.2150443374962894E-2</v>
      </c>
      <c r="N86">
        <f t="shared" si="4"/>
        <v>4.4723594335261518E-2</v>
      </c>
      <c r="O86">
        <f t="shared" si="5"/>
        <v>1.7731893119598885E-2</v>
      </c>
      <c r="P86">
        <f t="shared" si="6"/>
        <v>-2.2564211729471095E-2</v>
      </c>
      <c r="Q86">
        <f t="shared" si="7"/>
        <v>-1.3052831468425174E-2</v>
      </c>
      <c r="R86">
        <f t="shared" si="8"/>
        <v>3.8027976872135077E-2</v>
      </c>
    </row>
    <row r="87" spans="2:18" x14ac:dyDescent="0.55000000000000004">
      <c r="B87" s="28">
        <v>42278</v>
      </c>
      <c r="C87" s="29">
        <v>2079.360107</v>
      </c>
      <c r="D87" s="29">
        <v>625.90002400000003</v>
      </c>
      <c r="E87" s="29">
        <v>710.80999799999995</v>
      </c>
      <c r="F87" s="29">
        <v>45.701549999999997</v>
      </c>
      <c r="G87" s="29">
        <v>11.114636000000001</v>
      </c>
      <c r="H87" s="29">
        <v>66.325073000000003</v>
      </c>
      <c r="L87">
        <f t="shared" si="2"/>
        <v>8.2983117760394132E-2</v>
      </c>
      <c r="M87">
        <f t="shared" si="3"/>
        <v>0.22272364308571246</v>
      </c>
      <c r="N87">
        <f t="shared" si="4"/>
        <v>0.16828838279626313</v>
      </c>
      <c r="O87">
        <f t="shared" si="5"/>
        <v>5.4333110208332203E-2</v>
      </c>
      <c r="P87">
        <f t="shared" si="6"/>
        <v>9.1378310131660978E-2</v>
      </c>
      <c r="Q87">
        <f t="shared" si="7"/>
        <v>0.11284452546365009</v>
      </c>
      <c r="R87">
        <f t="shared" si="8"/>
        <v>0.16250599589076234</v>
      </c>
    </row>
    <row r="88" spans="2:18" x14ac:dyDescent="0.55000000000000004">
      <c r="B88" s="28">
        <v>42248</v>
      </c>
      <c r="C88" s="29">
        <v>1920.030029</v>
      </c>
      <c r="D88" s="29">
        <v>511.89001500000001</v>
      </c>
      <c r="E88" s="29">
        <v>608.419983</v>
      </c>
      <c r="F88" s="29">
        <v>43.346404999999997</v>
      </c>
      <c r="G88" s="29">
        <v>10.184036000000001</v>
      </c>
      <c r="H88" s="29">
        <v>59.599586000000002</v>
      </c>
      <c r="L88">
        <f t="shared" si="2"/>
        <v>-2.6442831573227132E-2</v>
      </c>
      <c r="M88">
        <f t="shared" si="3"/>
        <v>-1.949735753775439E-3</v>
      </c>
      <c r="N88">
        <f t="shared" si="4"/>
        <v>-4.5780340155745947E-2</v>
      </c>
      <c r="O88">
        <f t="shared" si="5"/>
        <v>-4.3397895022760591E-2</v>
      </c>
      <c r="P88">
        <f t="shared" si="6"/>
        <v>-2.1629369460418491E-2</v>
      </c>
      <c r="Q88">
        <f t="shared" si="7"/>
        <v>-2.5830433621834015E-3</v>
      </c>
      <c r="R88">
        <f t="shared" si="8"/>
        <v>-2.3315769715799066E-2</v>
      </c>
    </row>
    <row r="89" spans="2:18" x14ac:dyDescent="0.55000000000000004">
      <c r="B89" s="28">
        <v>42217</v>
      </c>
      <c r="C89" s="29">
        <v>1972.1800539999999</v>
      </c>
      <c r="D89" s="29">
        <v>512.89001499999995</v>
      </c>
      <c r="E89" s="29">
        <v>637.60998500000005</v>
      </c>
      <c r="F89" s="29">
        <v>45.312888999999998</v>
      </c>
      <c r="G89" s="29">
        <v>10.409179999999999</v>
      </c>
      <c r="H89" s="29">
        <v>59.753933000000004</v>
      </c>
      <c r="L89">
        <f t="shared" si="2"/>
        <v>-6.2580818167202845E-2</v>
      </c>
      <c r="M89">
        <f t="shared" si="3"/>
        <v>-4.3383396360717308E-2</v>
      </c>
      <c r="N89">
        <f t="shared" si="4"/>
        <v>1.9181279531528039E-2</v>
      </c>
      <c r="O89">
        <f t="shared" si="5"/>
        <v>-6.6355745108580555E-2</v>
      </c>
      <c r="P89">
        <f t="shared" si="6"/>
        <v>-5.5177273961720674E-2</v>
      </c>
      <c r="Q89">
        <f t="shared" si="7"/>
        <v>-5.0120045795984058E-2</v>
      </c>
      <c r="R89">
        <f t="shared" si="8"/>
        <v>-2.9576066137086864E-2</v>
      </c>
    </row>
    <row r="90" spans="2:18" x14ac:dyDescent="0.55000000000000004">
      <c r="B90" s="28">
        <v>42186</v>
      </c>
      <c r="C90" s="29">
        <v>2103.8400879999999</v>
      </c>
      <c r="D90" s="29">
        <v>536.15002400000003</v>
      </c>
      <c r="E90" s="29">
        <v>625.60998500000005</v>
      </c>
      <c r="F90" s="29">
        <v>48.533355999999998</v>
      </c>
      <c r="G90" s="29">
        <v>11.017072000000001</v>
      </c>
      <c r="H90" s="29">
        <v>62.906826000000002</v>
      </c>
      <c r="L90">
        <f t="shared" si="2"/>
        <v>1.9742029696721453E-2</v>
      </c>
      <c r="M90">
        <f t="shared" si="3"/>
        <v>0.23511260093632758</v>
      </c>
      <c r="N90">
        <f t="shared" si="4"/>
        <v>0.20191729838202366</v>
      </c>
      <c r="O90">
        <f t="shared" si="5"/>
        <v>2.8982959371701034E-2</v>
      </c>
      <c r="P90">
        <f t="shared" si="6"/>
        <v>-1.1991884701273547E-2</v>
      </c>
      <c r="Q90">
        <f t="shared" si="7"/>
        <v>-4.7956247424728704E-2</v>
      </c>
      <c r="R90">
        <f t="shared" si="8"/>
        <v>0.15537067295352952</v>
      </c>
    </row>
    <row r="91" spans="2:18" x14ac:dyDescent="0.55000000000000004">
      <c r="B91" s="28">
        <v>42156</v>
      </c>
      <c r="C91" s="29">
        <v>2063.110107</v>
      </c>
      <c r="D91" s="29">
        <v>434.08999599999999</v>
      </c>
      <c r="E91" s="29">
        <v>520.51000999999997</v>
      </c>
      <c r="F91" s="29">
        <v>47.166336000000001</v>
      </c>
      <c r="G91" s="29">
        <v>11.150791</v>
      </c>
      <c r="H91" s="29">
        <v>66.075562000000005</v>
      </c>
      <c r="L91">
        <f t="shared" si="2"/>
        <v>-2.1011672375900514E-2</v>
      </c>
      <c r="M91">
        <f t="shared" si="3"/>
        <v>1.1322565700095044E-2</v>
      </c>
      <c r="N91">
        <f t="shared" si="4"/>
        <v>-2.1799957390388203E-2</v>
      </c>
      <c r="O91">
        <f t="shared" si="5"/>
        <v>1.1813068320256859E-2</v>
      </c>
      <c r="P91">
        <f t="shared" si="6"/>
        <v>-1.0547261650866835E-2</v>
      </c>
      <c r="Q91">
        <f t="shared" si="7"/>
        <v>-1.5397502365968707E-2</v>
      </c>
      <c r="R91">
        <f t="shared" si="8"/>
        <v>-2.0636019724250328E-3</v>
      </c>
    </row>
    <row r="92" spans="2:18" x14ac:dyDescent="0.55000000000000004">
      <c r="B92" s="28">
        <v>42125</v>
      </c>
      <c r="C92" s="29">
        <v>2107.389893</v>
      </c>
      <c r="D92" s="29">
        <v>429.23001099999999</v>
      </c>
      <c r="E92" s="29">
        <v>532.10998500000005</v>
      </c>
      <c r="F92" s="29">
        <v>46.615662</v>
      </c>
      <c r="G92" s="29">
        <v>11.269655</v>
      </c>
      <c r="H92" s="29">
        <v>67.108870999999994</v>
      </c>
      <c r="L92">
        <f t="shared" si="2"/>
        <v>1.0491382393316817E-2</v>
      </c>
      <c r="M92">
        <f t="shared" si="3"/>
        <v>1.7663265251228744E-2</v>
      </c>
      <c r="N92">
        <f t="shared" si="4"/>
        <v>-9.7332075356446612E-3</v>
      </c>
      <c r="O92">
        <f t="shared" si="5"/>
        <v>1.5607939202691989E-2</v>
      </c>
      <c r="P92">
        <f t="shared" si="6"/>
        <v>-3.0821257501045252E-2</v>
      </c>
      <c r="Q92">
        <f t="shared" si="7"/>
        <v>-2.4837023999555452E-2</v>
      </c>
      <c r="R92">
        <f t="shared" si="8"/>
        <v>2.1625577701195999E-3</v>
      </c>
    </row>
    <row r="93" spans="2:18" x14ac:dyDescent="0.55000000000000004">
      <c r="B93" s="28">
        <v>42095</v>
      </c>
      <c r="C93" s="29">
        <v>2085.51001</v>
      </c>
      <c r="D93" s="29">
        <v>421.77999899999998</v>
      </c>
      <c r="E93" s="29">
        <v>537.34002699999996</v>
      </c>
      <c r="F93" s="29">
        <v>45.899268999999997</v>
      </c>
      <c r="G93" s="29">
        <v>11.628045999999999</v>
      </c>
      <c r="H93" s="29">
        <v>68.818107999999995</v>
      </c>
      <c r="L93">
        <f t="shared" ref="L93:L146" si="9">C93/C94-1</f>
        <v>8.5208197301247512E-3</v>
      </c>
      <c r="M93">
        <f t="shared" ref="M93:M146" si="10">D93/D94-1</f>
        <v>0.13351247567569224</v>
      </c>
      <c r="N93">
        <f t="shared" ref="N93:N146" si="11">E93/E94-1</f>
        <v>-1.6760390039682771E-2</v>
      </c>
      <c r="O93">
        <f t="shared" ref="O93:O146" si="12">F93/F94-1</f>
        <v>1.2867774229104345E-2</v>
      </c>
      <c r="P93">
        <f t="shared" ref="P93:P146" si="13">G93/G94-1</f>
        <v>-2.1065529082186174E-2</v>
      </c>
      <c r="Q93">
        <f t="shared" ref="Q93:Q146" si="14">H93/H94-1</f>
        <v>2.7882228821208832E-2</v>
      </c>
      <c r="R93">
        <f t="shared" ref="R93:R146" si="15">M93*$M$25+N93*$N$25+O93*$O$25+P93*$P$25+Q93*$Q$25</f>
        <v>4.9594597925579548E-2</v>
      </c>
    </row>
    <row r="94" spans="2:18" x14ac:dyDescent="0.55000000000000004">
      <c r="B94" s="28">
        <v>42064</v>
      </c>
      <c r="C94" s="29">
        <v>2067.889893</v>
      </c>
      <c r="D94" s="29">
        <v>372.10000600000001</v>
      </c>
      <c r="E94" s="29">
        <v>546.49957300000005</v>
      </c>
      <c r="F94" s="29">
        <v>45.316150999999998</v>
      </c>
      <c r="G94" s="29">
        <v>11.878268</v>
      </c>
      <c r="H94" s="29">
        <v>66.951355000000007</v>
      </c>
      <c r="L94">
        <f t="shared" si="9"/>
        <v>-1.739610691375626E-2</v>
      </c>
      <c r="M94">
        <f t="shared" si="10"/>
        <v>-2.1201593842575805E-2</v>
      </c>
      <c r="N94">
        <f t="shared" si="11"/>
        <v>-1.8624635237396436E-2</v>
      </c>
      <c r="O94">
        <f t="shared" si="12"/>
        <v>-5.7377054784357728E-4</v>
      </c>
      <c r="P94">
        <f t="shared" si="13"/>
        <v>-1.224011287384319E-2</v>
      </c>
      <c r="Q94">
        <f t="shared" si="14"/>
        <v>-3.2755983894001028E-2</v>
      </c>
      <c r="R94">
        <f t="shared" si="15"/>
        <v>-1.7015904172510157E-2</v>
      </c>
    </row>
    <row r="95" spans="2:18" x14ac:dyDescent="0.55000000000000004">
      <c r="B95" s="28">
        <v>42036</v>
      </c>
      <c r="C95" s="29">
        <v>2104.5</v>
      </c>
      <c r="D95" s="29">
        <v>380.16000400000001</v>
      </c>
      <c r="E95" s="29">
        <v>556.87109399999997</v>
      </c>
      <c r="F95" s="29">
        <v>45.342167000000003</v>
      </c>
      <c r="G95" s="29">
        <v>12.025461</v>
      </c>
      <c r="H95" s="29">
        <v>69.218681000000004</v>
      </c>
      <c r="L95">
        <f t="shared" si="9"/>
        <v>5.4892511014553946E-2</v>
      </c>
      <c r="M95">
        <f t="shared" si="10"/>
        <v>7.229290912558306E-2</v>
      </c>
      <c r="N95">
        <f t="shared" si="11"/>
        <v>4.4675515918416231E-2</v>
      </c>
      <c r="O95">
        <f t="shared" si="12"/>
        <v>5.5277661726314875E-2</v>
      </c>
      <c r="P95">
        <f t="shared" si="13"/>
        <v>0.1221440312997597</v>
      </c>
      <c r="Q95">
        <f t="shared" si="14"/>
        <v>1.281220143272499E-2</v>
      </c>
      <c r="R95">
        <f t="shared" si="15"/>
        <v>6.3466480886317539E-2</v>
      </c>
    </row>
    <row r="96" spans="2:18" x14ac:dyDescent="0.55000000000000004">
      <c r="B96" s="28">
        <v>42005</v>
      </c>
      <c r="C96" s="29">
        <v>1994.98999</v>
      </c>
      <c r="D96" s="29">
        <v>354.52999899999998</v>
      </c>
      <c r="E96" s="29">
        <v>533.05651899999998</v>
      </c>
      <c r="F96" s="29">
        <v>42.967049000000003</v>
      </c>
      <c r="G96" s="29">
        <v>10.716504</v>
      </c>
      <c r="H96" s="29">
        <v>68.343056000000004</v>
      </c>
      <c r="L96">
        <f t="shared" si="9"/>
        <v>-3.1040805790470194E-2</v>
      </c>
      <c r="M96">
        <f t="shared" si="10"/>
        <v>0.14235537988035341</v>
      </c>
      <c r="N96">
        <f t="shared" si="11"/>
        <v>1.542555325395667E-2</v>
      </c>
      <c r="O96">
        <f t="shared" si="12"/>
        <v>-5.2900579317705976E-2</v>
      </c>
      <c r="P96">
        <f t="shared" si="13"/>
        <v>-5.0967872487111432E-2</v>
      </c>
      <c r="Q96">
        <f t="shared" si="14"/>
        <v>-5.4407962298216539E-2</v>
      </c>
      <c r="R96">
        <f t="shared" si="15"/>
        <v>4.5817545667050499E-2</v>
      </c>
    </row>
    <row r="97" spans="2:18" x14ac:dyDescent="0.55000000000000004">
      <c r="B97" s="28">
        <v>41974</v>
      </c>
      <c r="C97" s="29">
        <v>2058.8999020000001</v>
      </c>
      <c r="D97" s="29">
        <v>310.35000600000001</v>
      </c>
      <c r="E97" s="29">
        <v>524.95874000000003</v>
      </c>
      <c r="F97" s="29">
        <v>45.366988999999997</v>
      </c>
      <c r="G97" s="29">
        <v>11.292035</v>
      </c>
      <c r="H97" s="29">
        <v>72.275413999999998</v>
      </c>
      <c r="L97">
        <f t="shared" si="9"/>
        <v>-4.1885878779204244E-3</v>
      </c>
      <c r="M97">
        <f t="shared" si="10"/>
        <v>-8.3540065399536401E-2</v>
      </c>
      <c r="N97">
        <f t="shared" si="11"/>
        <v>-2.8477573344941942E-2</v>
      </c>
      <c r="O97">
        <f t="shared" si="12"/>
        <v>1.2895956803338215E-2</v>
      </c>
      <c r="P97">
        <f t="shared" si="13"/>
        <v>-1.4621722200629406E-2</v>
      </c>
      <c r="Q97">
        <f t="shared" si="14"/>
        <v>2.8467841001589722E-2</v>
      </c>
      <c r="R97">
        <f t="shared" si="15"/>
        <v>-4.0063684812779859E-2</v>
      </c>
    </row>
    <row r="98" spans="2:18" x14ac:dyDescent="0.55000000000000004">
      <c r="B98" s="28">
        <v>41944</v>
      </c>
      <c r="C98" s="29">
        <v>2067.5600589999999</v>
      </c>
      <c r="D98" s="29">
        <v>338.64001500000001</v>
      </c>
      <c r="E98" s="29">
        <v>540.346497</v>
      </c>
      <c r="F98" s="29">
        <v>44.789386999999998</v>
      </c>
      <c r="G98" s="29">
        <v>11.459593999999999</v>
      </c>
      <c r="H98" s="29">
        <v>70.274840999999995</v>
      </c>
      <c r="L98">
        <f t="shared" si="9"/>
        <v>2.4533588760364822E-2</v>
      </c>
      <c r="M98">
        <f t="shared" si="10"/>
        <v>0.10862314207296619</v>
      </c>
      <c r="N98">
        <f t="shared" si="11"/>
        <v>-3.0854239057318877E-2</v>
      </c>
      <c r="O98">
        <f t="shared" si="12"/>
        <v>2.6181762761537497E-2</v>
      </c>
      <c r="P98">
        <f t="shared" si="13"/>
        <v>0.12633736414548502</v>
      </c>
      <c r="Q98">
        <f t="shared" si="14"/>
        <v>-6.379913899966505E-2</v>
      </c>
      <c r="R98">
        <f t="shared" si="15"/>
        <v>4.7564028990786697E-2</v>
      </c>
    </row>
    <row r="99" spans="2:18" x14ac:dyDescent="0.55000000000000004">
      <c r="B99" s="28">
        <v>41913</v>
      </c>
      <c r="C99" s="29">
        <v>2018.0500489999999</v>
      </c>
      <c r="D99" s="29">
        <v>305.459991</v>
      </c>
      <c r="E99" s="29">
        <v>557.54925500000002</v>
      </c>
      <c r="F99" s="29">
        <v>43.646641000000002</v>
      </c>
      <c r="G99" s="29">
        <v>10.174211</v>
      </c>
      <c r="H99" s="29">
        <v>75.063850000000002</v>
      </c>
      <c r="L99">
        <f t="shared" si="9"/>
        <v>2.3201460786772321E-2</v>
      </c>
      <c r="M99">
        <f t="shared" si="10"/>
        <v>-5.2660993966871406E-2</v>
      </c>
      <c r="N99">
        <f t="shared" si="11"/>
        <v>-3.166130487439045E-2</v>
      </c>
      <c r="O99">
        <f t="shared" si="12"/>
        <v>2.3520481669928817E-2</v>
      </c>
      <c r="P99">
        <f t="shared" si="13"/>
        <v>-4.7329084138367561E-2</v>
      </c>
      <c r="Q99">
        <f t="shared" si="14"/>
        <v>2.8282876768193521E-2</v>
      </c>
      <c r="R99">
        <f t="shared" si="15"/>
        <v>-3.0353481374003462E-2</v>
      </c>
    </row>
    <row r="100" spans="2:18" x14ac:dyDescent="0.55000000000000004">
      <c r="B100" s="28">
        <v>41883</v>
      </c>
      <c r="C100" s="29">
        <v>1972.290039</v>
      </c>
      <c r="D100" s="29">
        <v>322.44000199999999</v>
      </c>
      <c r="E100" s="29">
        <v>575.77917500000001</v>
      </c>
      <c r="F100" s="29">
        <v>42.643642</v>
      </c>
      <c r="G100" s="29">
        <v>10.67967</v>
      </c>
      <c r="H100" s="29">
        <v>72.999222000000003</v>
      </c>
      <c r="L100">
        <f t="shared" si="9"/>
        <v>-1.5513837223063764E-2</v>
      </c>
      <c r="M100">
        <f t="shared" si="10"/>
        <v>-4.8961793768711237E-2</v>
      </c>
      <c r="N100">
        <f t="shared" si="11"/>
        <v>1.0076929086945574E-2</v>
      </c>
      <c r="O100">
        <f t="shared" si="12"/>
        <v>1.5410756791437885E-2</v>
      </c>
      <c r="P100">
        <f t="shared" si="13"/>
        <v>-0.15048832521711741</v>
      </c>
      <c r="Q100">
        <f t="shared" si="14"/>
        <v>-4.7806542906633553E-2</v>
      </c>
      <c r="R100">
        <f t="shared" si="15"/>
        <v>-3.168918492972856E-2</v>
      </c>
    </row>
    <row r="101" spans="2:18" x14ac:dyDescent="0.55000000000000004">
      <c r="B101" s="28">
        <v>41852</v>
      </c>
      <c r="C101" s="29">
        <v>2003.369995</v>
      </c>
      <c r="D101" s="29">
        <v>339.040009</v>
      </c>
      <c r="E101" s="29">
        <v>570.03497300000004</v>
      </c>
      <c r="F101" s="29">
        <v>41.996445000000001</v>
      </c>
      <c r="G101" s="29">
        <v>12.571540000000001</v>
      </c>
      <c r="H101" s="29">
        <v>76.664276000000001</v>
      </c>
      <c r="L101">
        <f t="shared" si="9"/>
        <v>3.7655295489735119E-2</v>
      </c>
      <c r="M101">
        <f t="shared" si="10"/>
        <v>8.3229559514027995E-2</v>
      </c>
      <c r="N101">
        <f t="shared" si="11"/>
        <v>0</v>
      </c>
      <c r="O101">
        <f t="shared" si="12"/>
        <v>1.0608947283715198E-2</v>
      </c>
      <c r="P101">
        <f t="shared" si="13"/>
        <v>3.0243827284431424E-2</v>
      </c>
      <c r="Q101">
        <f t="shared" si="14"/>
        <v>5.2558996057916474E-3</v>
      </c>
      <c r="R101">
        <f t="shared" si="15"/>
        <v>3.8170343606901205E-2</v>
      </c>
    </row>
    <row r="102" spans="2:18" x14ac:dyDescent="0.55000000000000004">
      <c r="B102" s="28">
        <v>41821</v>
      </c>
      <c r="C102" s="29">
        <v>1930.670044</v>
      </c>
      <c r="D102" s="29">
        <v>312.98998999999998</v>
      </c>
      <c r="E102" s="29">
        <v>570.03497300000004</v>
      </c>
      <c r="F102" s="29">
        <v>41.555584000000003</v>
      </c>
      <c r="G102" s="29">
        <v>12.202489999999999</v>
      </c>
      <c r="H102" s="29">
        <v>76.263442999999995</v>
      </c>
      <c r="L102">
        <f t="shared" si="9"/>
        <v>-1.5079830581919862E-2</v>
      </c>
      <c r="M102">
        <f t="shared" si="10"/>
        <v>-3.6301524220400005E-2</v>
      </c>
      <c r="N102">
        <f t="shared" si="11"/>
        <v>-6.3968811003433101E-3</v>
      </c>
      <c r="O102">
        <f t="shared" si="12"/>
        <v>-3.1583045952562228E-2</v>
      </c>
      <c r="P102">
        <f t="shared" si="13"/>
        <v>-1.2761019849243938E-2</v>
      </c>
      <c r="Q102">
        <f t="shared" si="14"/>
        <v>-1.7282686374761491E-2</v>
      </c>
      <c r="R102">
        <f t="shared" si="15"/>
        <v>-2.3317367214809797E-2</v>
      </c>
    </row>
    <row r="103" spans="2:18" x14ac:dyDescent="0.55000000000000004">
      <c r="B103" s="28">
        <v>41791</v>
      </c>
      <c r="C103" s="29">
        <v>1960.2299800000001</v>
      </c>
      <c r="D103" s="29">
        <v>324.77999899999998</v>
      </c>
      <c r="E103" s="29">
        <v>573.70489499999996</v>
      </c>
      <c r="F103" s="29">
        <v>42.910839000000003</v>
      </c>
      <c r="G103" s="29">
        <v>12.360219000000001</v>
      </c>
      <c r="H103" s="29">
        <v>77.604659999999996</v>
      </c>
      <c r="L103">
        <f t="shared" si="9"/>
        <v>1.9058331658920569E-2</v>
      </c>
      <c r="M103">
        <f t="shared" si="10"/>
        <v>3.9129775938433253E-2</v>
      </c>
      <c r="N103">
        <f t="shared" si="11"/>
        <v>2.7487498966969115E-2</v>
      </c>
      <c r="O103">
        <f t="shared" si="12"/>
        <v>4.2486102177917706E-2</v>
      </c>
      <c r="P103">
        <f t="shared" si="13"/>
        <v>4.86617073878437E-2</v>
      </c>
      <c r="Q103">
        <f t="shared" si="14"/>
        <v>8.2918056173266752E-3</v>
      </c>
      <c r="R103">
        <f t="shared" si="15"/>
        <v>3.5551836411802401E-2</v>
      </c>
    </row>
    <row r="104" spans="2:18" x14ac:dyDescent="0.55000000000000004">
      <c r="B104" s="28">
        <v>41760</v>
      </c>
      <c r="C104" s="29">
        <v>1923.5699460000001</v>
      </c>
      <c r="D104" s="29">
        <v>312.54998799999998</v>
      </c>
      <c r="E104" s="29">
        <v>558.35705600000006</v>
      </c>
      <c r="F104" s="29">
        <v>41.162025</v>
      </c>
      <c r="G104" s="29">
        <v>11.786659999999999</v>
      </c>
      <c r="H104" s="29">
        <v>76.966469000000004</v>
      </c>
      <c r="L104">
        <f t="shared" si="9"/>
        <v>2.1030280012996005E-2</v>
      </c>
      <c r="M104">
        <f t="shared" si="10"/>
        <v>2.7685472862172933E-2</v>
      </c>
      <c r="N104">
        <f t="shared" si="11"/>
        <v>6.3095775210057603E-2</v>
      </c>
      <c r="O104">
        <f t="shared" si="12"/>
        <v>2.2964980755361797E-2</v>
      </c>
      <c r="P104">
        <f t="shared" si="13"/>
        <v>2.5911831880344183E-2</v>
      </c>
      <c r="Q104">
        <f t="shared" si="14"/>
        <v>-1.8357831299024463E-2</v>
      </c>
      <c r="R104">
        <f t="shared" si="15"/>
        <v>3.5120960444273916E-2</v>
      </c>
    </row>
    <row r="105" spans="2:18" x14ac:dyDescent="0.55000000000000004">
      <c r="B105" s="28">
        <v>41730</v>
      </c>
      <c r="C105" s="29">
        <v>1883.9499510000001</v>
      </c>
      <c r="D105" s="29">
        <v>304.13000499999998</v>
      </c>
      <c r="E105" s="29">
        <v>525.21801800000003</v>
      </c>
      <c r="F105" s="29">
        <v>40.237960999999999</v>
      </c>
      <c r="G105" s="29">
        <v>11.488960000000001</v>
      </c>
      <c r="H105" s="29">
        <v>78.405829999999995</v>
      </c>
      <c r="L105">
        <f t="shared" si="9"/>
        <v>6.2007889650528281E-3</v>
      </c>
      <c r="M105">
        <f t="shared" si="10"/>
        <v>-9.5846807025698144E-2</v>
      </c>
      <c r="N105">
        <f t="shared" si="11"/>
        <v>-5.4419408976701833E-2</v>
      </c>
      <c r="O105">
        <f t="shared" si="12"/>
        <v>-2.0103417206411844E-3</v>
      </c>
      <c r="P105">
        <f t="shared" si="13"/>
        <v>3.5256513650493426E-2</v>
      </c>
      <c r="Q105">
        <f t="shared" si="14"/>
        <v>4.8423536962873381E-2</v>
      </c>
      <c r="R105">
        <f t="shared" si="15"/>
        <v>-4.9019268548192975E-2</v>
      </c>
    </row>
    <row r="106" spans="2:18" x14ac:dyDescent="0.55000000000000004">
      <c r="B106" s="28">
        <v>41699</v>
      </c>
      <c r="C106" s="29">
        <v>1872.339966</v>
      </c>
      <c r="D106" s="29">
        <v>336.36999500000002</v>
      </c>
      <c r="E106" s="29">
        <v>555.44500700000003</v>
      </c>
      <c r="F106" s="29">
        <v>40.319015999999998</v>
      </c>
      <c r="G106" s="29">
        <v>11.097694000000001</v>
      </c>
      <c r="H106" s="29">
        <v>74.784499999999994</v>
      </c>
      <c r="L106">
        <f t="shared" si="9"/>
        <v>6.9321656079357474E-3</v>
      </c>
      <c r="M106">
        <f t="shared" si="10"/>
        <v>-7.1057748063113824E-2</v>
      </c>
      <c r="N106">
        <f t="shared" si="11"/>
        <v>-8.2750882063629128E-2</v>
      </c>
      <c r="O106">
        <f t="shared" si="12"/>
        <v>7.8749830070013127E-2</v>
      </c>
      <c r="P106">
        <f t="shared" si="13"/>
        <v>1.364512838199694E-2</v>
      </c>
      <c r="Q106">
        <f t="shared" si="14"/>
        <v>2.1832701209748118E-2</v>
      </c>
      <c r="R106">
        <f t="shared" si="15"/>
        <v>-3.8979741435145196E-2</v>
      </c>
    </row>
    <row r="107" spans="2:18" x14ac:dyDescent="0.55000000000000004">
      <c r="B107" s="28">
        <v>41671</v>
      </c>
      <c r="C107" s="29">
        <v>1859.4499510000001</v>
      </c>
      <c r="D107" s="29">
        <v>362.10000600000001</v>
      </c>
      <c r="E107" s="29">
        <v>605.55523700000003</v>
      </c>
      <c r="F107" s="29">
        <v>37.375686999999999</v>
      </c>
      <c r="G107" s="29">
        <v>10.948302999999999</v>
      </c>
      <c r="H107" s="29">
        <v>73.186638000000002</v>
      </c>
      <c r="L107">
        <f t="shared" si="9"/>
        <v>4.3117029976595278E-2</v>
      </c>
      <c r="M107">
        <f t="shared" si="10"/>
        <v>9.5068275697296478E-3</v>
      </c>
      <c r="N107">
        <f t="shared" si="11"/>
        <v>2.9365727102235839E-2</v>
      </c>
      <c r="O107">
        <f t="shared" si="12"/>
        <v>2.381989976199872E-2</v>
      </c>
      <c r="P107">
        <f t="shared" si="13"/>
        <v>3.6989219039345267E-2</v>
      </c>
      <c r="Q107">
        <f t="shared" si="14"/>
        <v>4.4596410222762506E-2</v>
      </c>
      <c r="R107">
        <f t="shared" si="15"/>
        <v>2.2114176537935071E-2</v>
      </c>
    </row>
    <row r="108" spans="2:18" x14ac:dyDescent="0.55000000000000004">
      <c r="B108" s="28">
        <v>41640</v>
      </c>
      <c r="C108" s="29">
        <v>1782.589966</v>
      </c>
      <c r="D108" s="29">
        <v>358.69000199999999</v>
      </c>
      <c r="E108" s="29">
        <v>588.27996800000005</v>
      </c>
      <c r="F108" s="29">
        <v>36.506115000000001</v>
      </c>
      <c r="G108" s="29">
        <v>10.557779</v>
      </c>
      <c r="H108" s="29">
        <v>70.062118999999996</v>
      </c>
      <c r="L108">
        <f t="shared" si="9"/>
        <v>-3.5582905675162646E-2</v>
      </c>
      <c r="M108">
        <f t="shared" si="10"/>
        <v>-0.10055419166732438</v>
      </c>
      <c r="N108">
        <f t="shared" si="11"/>
        <v>5.3769428100162386E-2</v>
      </c>
      <c r="O108">
        <f t="shared" si="12"/>
        <v>-1.3218915482652305E-3</v>
      </c>
      <c r="P108">
        <f t="shared" si="13"/>
        <v>-3.0459970878294107E-2</v>
      </c>
      <c r="Q108">
        <f t="shared" si="14"/>
        <v>-8.9328244176182681E-2</v>
      </c>
      <c r="R108">
        <f t="shared" si="15"/>
        <v>-3.1801541265759369E-2</v>
      </c>
    </row>
    <row r="109" spans="2:18" x14ac:dyDescent="0.55000000000000004">
      <c r="B109" s="28">
        <v>41609</v>
      </c>
      <c r="C109" s="29">
        <v>1848.3599850000001</v>
      </c>
      <c r="D109" s="29">
        <v>398.790009</v>
      </c>
      <c r="E109" s="29">
        <v>558.26251200000002</v>
      </c>
      <c r="F109" s="29">
        <v>36.554436000000003</v>
      </c>
      <c r="G109" s="29">
        <v>10.889472</v>
      </c>
      <c r="H109" s="29">
        <v>76.934546999999995</v>
      </c>
      <c r="L109">
        <f t="shared" si="9"/>
        <v>2.356279155049279E-2</v>
      </c>
      <c r="M109">
        <f t="shared" si="10"/>
        <v>1.3134530932555899E-2</v>
      </c>
      <c r="N109">
        <f t="shared" si="11"/>
        <v>5.7682770179093401E-2</v>
      </c>
      <c r="O109">
        <f t="shared" si="12"/>
        <v>3.8658703389560456E-2</v>
      </c>
      <c r="P109">
        <f t="shared" si="13"/>
        <v>-9.6604012135461215E-2</v>
      </c>
      <c r="Q109">
        <f t="shared" si="14"/>
        <v>8.9950865856200712E-2</v>
      </c>
      <c r="R109">
        <f t="shared" si="15"/>
        <v>2.3194591014448356E-2</v>
      </c>
    </row>
    <row r="110" spans="2:18" x14ac:dyDescent="0.55000000000000004">
      <c r="B110" s="28">
        <v>41579</v>
      </c>
      <c r="C110" s="29">
        <v>1805.8100589999999</v>
      </c>
      <c r="D110" s="29">
        <v>393.61999500000002</v>
      </c>
      <c r="E110" s="29">
        <v>527.81658900000002</v>
      </c>
      <c r="F110" s="29">
        <v>35.193885999999999</v>
      </c>
      <c r="G110" s="29">
        <v>12.053929999999999</v>
      </c>
      <c r="H110" s="29">
        <v>70.585335000000001</v>
      </c>
      <c r="L110">
        <f t="shared" si="9"/>
        <v>2.8049471635186451E-2</v>
      </c>
      <c r="M110">
        <f t="shared" si="10"/>
        <v>8.128449875363164E-2</v>
      </c>
      <c r="N110">
        <f t="shared" si="11"/>
        <v>2.8149139366873133E-2</v>
      </c>
      <c r="O110">
        <f t="shared" si="12"/>
        <v>3.1155173827735361E-2</v>
      </c>
      <c r="P110">
        <f t="shared" si="13"/>
        <v>3.9472663932988983E-3</v>
      </c>
      <c r="Q110">
        <f t="shared" si="14"/>
        <v>4.3070625158903697E-2</v>
      </c>
      <c r="R110">
        <f t="shared" si="15"/>
        <v>4.8180075282949986E-2</v>
      </c>
    </row>
    <row r="111" spans="2:18" x14ac:dyDescent="0.55000000000000004">
      <c r="B111" s="28">
        <v>41548</v>
      </c>
      <c r="C111" s="29">
        <v>1756.540039</v>
      </c>
      <c r="D111" s="29">
        <v>364.02999899999998</v>
      </c>
      <c r="E111" s="29">
        <v>513.36578399999996</v>
      </c>
      <c r="F111" s="29">
        <v>34.130543000000003</v>
      </c>
      <c r="G111" s="29">
        <v>12.006537</v>
      </c>
      <c r="H111" s="29">
        <v>67.670715000000001</v>
      </c>
      <c r="L111">
        <f t="shared" si="9"/>
        <v>4.4595752618006079E-2</v>
      </c>
      <c r="M111">
        <f t="shared" si="10"/>
        <v>0.16437430122308561</v>
      </c>
      <c r="N111">
        <f t="shared" si="11"/>
        <v>0.17658204566478553</v>
      </c>
      <c r="O111">
        <f t="shared" si="12"/>
        <v>3.3155937862576979E-2</v>
      </c>
      <c r="P111">
        <f t="shared" si="13"/>
        <v>1.4226496398668687E-2</v>
      </c>
      <c r="Q111">
        <f t="shared" si="14"/>
        <v>4.1608743473409593E-2</v>
      </c>
      <c r="R111">
        <f t="shared" si="15"/>
        <v>0.12720081168159381</v>
      </c>
    </row>
    <row r="112" spans="2:18" x14ac:dyDescent="0.55000000000000004">
      <c r="B112" s="28">
        <v>41518</v>
      </c>
      <c r="C112" s="29">
        <v>1681.5500489999999</v>
      </c>
      <c r="D112" s="29">
        <v>312.64001500000001</v>
      </c>
      <c r="E112" s="29">
        <v>436.31957999999997</v>
      </c>
      <c r="F112" s="29">
        <v>33.035229000000001</v>
      </c>
      <c r="G112" s="29">
        <v>11.838122</v>
      </c>
      <c r="H112" s="29">
        <v>64.967499000000004</v>
      </c>
      <c r="L112">
        <f t="shared" si="9"/>
        <v>2.9749523177239112E-2</v>
      </c>
      <c r="M112">
        <f t="shared" si="10"/>
        <v>0.11267706869012839</v>
      </c>
      <c r="N112">
        <f t="shared" si="11"/>
        <v>3.425434144037931E-2</v>
      </c>
      <c r="O112">
        <f t="shared" si="12"/>
        <v>1.2742440306397596E-2</v>
      </c>
      <c r="P112">
        <f t="shared" si="13"/>
        <v>4.2001065051778141E-2</v>
      </c>
      <c r="Q112">
        <f t="shared" si="14"/>
        <v>-6.0271619156264666E-3</v>
      </c>
      <c r="R112">
        <f t="shared" si="15"/>
        <v>6.1157244363521275E-2</v>
      </c>
    </row>
    <row r="113" spans="2:18" x14ac:dyDescent="0.55000000000000004">
      <c r="B113" s="28">
        <v>41487</v>
      </c>
      <c r="C113" s="29">
        <v>1632.969971</v>
      </c>
      <c r="D113" s="29">
        <v>280.98001099999999</v>
      </c>
      <c r="E113" s="29">
        <v>421.86874399999999</v>
      </c>
      <c r="F113" s="29">
        <v>32.619576000000002</v>
      </c>
      <c r="G113" s="29">
        <v>11.360950000000001</v>
      </c>
      <c r="H113" s="29">
        <v>65.361442999999994</v>
      </c>
      <c r="L113">
        <f t="shared" si="9"/>
        <v>-3.1298019033866864E-2</v>
      </c>
      <c r="M113">
        <f t="shared" si="10"/>
        <v>-6.719338003056452E-2</v>
      </c>
      <c r="N113">
        <f t="shared" si="11"/>
        <v>-4.6015197210617642E-2</v>
      </c>
      <c r="O113">
        <f t="shared" si="12"/>
        <v>-5.5632262707874913E-2</v>
      </c>
      <c r="P113">
        <f t="shared" si="13"/>
        <v>-3.5227963956888653E-2</v>
      </c>
      <c r="Q113">
        <f t="shared" si="14"/>
        <v>-7.02932669254418E-2</v>
      </c>
      <c r="R113">
        <f t="shared" si="15"/>
        <v>-5.6064210323553292E-2</v>
      </c>
    </row>
    <row r="114" spans="2:18" x14ac:dyDescent="0.55000000000000004">
      <c r="B114" s="28">
        <v>41456</v>
      </c>
      <c r="C114" s="29">
        <v>1685.7299800000001</v>
      </c>
      <c r="D114" s="29">
        <v>301.22000100000002</v>
      </c>
      <c r="E114" s="29">
        <v>442.217468</v>
      </c>
      <c r="F114" s="29">
        <v>34.541179999999997</v>
      </c>
      <c r="G114" s="29">
        <v>11.775786999999999</v>
      </c>
      <c r="H114" s="29">
        <v>70.303291000000002</v>
      </c>
      <c r="L114">
        <f t="shared" si="9"/>
        <v>4.9462079815224991E-2</v>
      </c>
      <c r="M114">
        <f t="shared" si="10"/>
        <v>8.4734771977854839E-2</v>
      </c>
      <c r="N114">
        <f t="shared" si="11"/>
        <v>8.3828811452526519E-3</v>
      </c>
      <c r="O114">
        <f t="shared" si="12"/>
        <v>5.4034318905162415E-2</v>
      </c>
      <c r="P114">
        <f t="shared" si="13"/>
        <v>9.1144152423438207E-2</v>
      </c>
      <c r="Q114">
        <f t="shared" si="14"/>
        <v>3.7631325801102511E-2</v>
      </c>
      <c r="R114">
        <f t="shared" si="15"/>
        <v>5.5509902502891041E-2</v>
      </c>
    </row>
    <row r="115" spans="2:18" x14ac:dyDescent="0.55000000000000004">
      <c r="B115" s="28">
        <v>41426</v>
      </c>
      <c r="C115" s="29">
        <v>1606.280029</v>
      </c>
      <c r="D115" s="29">
        <v>277.69000199999999</v>
      </c>
      <c r="E115" s="29">
        <v>438.54122899999999</v>
      </c>
      <c r="F115" s="29">
        <v>32.770451000000001</v>
      </c>
      <c r="G115" s="29">
        <v>10.792146000000001</v>
      </c>
      <c r="H115" s="29">
        <v>67.753631999999996</v>
      </c>
      <c r="L115">
        <f t="shared" si="9"/>
        <v>-1.4999301636062778E-2</v>
      </c>
      <c r="M115">
        <f t="shared" si="10"/>
        <v>3.1537851491626245E-2</v>
      </c>
      <c r="N115">
        <f t="shared" si="11"/>
        <v>1.0502458531028713E-2</v>
      </c>
      <c r="O115">
        <f t="shared" si="12"/>
        <v>2.5769819168378616E-2</v>
      </c>
      <c r="P115">
        <f t="shared" si="13"/>
        <v>-6.1437388455141129E-3</v>
      </c>
      <c r="Q115">
        <f t="shared" si="14"/>
        <v>5.5824272024804777E-3</v>
      </c>
      <c r="R115">
        <f t="shared" si="15"/>
        <v>1.9296098506788515E-2</v>
      </c>
    </row>
    <row r="116" spans="2:18" x14ac:dyDescent="0.55000000000000004">
      <c r="B116" s="28">
        <v>41395</v>
      </c>
      <c r="C116" s="29">
        <v>1630.73999</v>
      </c>
      <c r="D116" s="29">
        <v>269.20001200000002</v>
      </c>
      <c r="E116" s="29">
        <v>433.98333700000001</v>
      </c>
      <c r="F116" s="29">
        <v>31.947178000000001</v>
      </c>
      <c r="G116" s="29">
        <v>10.85886</v>
      </c>
      <c r="H116" s="29">
        <v>67.377502000000007</v>
      </c>
      <c r="L116">
        <f t="shared" si="9"/>
        <v>2.0762811721046104E-2</v>
      </c>
      <c r="M116">
        <f t="shared" si="10"/>
        <v>6.0635964387817376E-2</v>
      </c>
      <c r="N116">
        <f t="shared" si="11"/>
        <v>5.6574982350016345E-2</v>
      </c>
      <c r="O116">
        <f t="shared" si="12"/>
        <v>6.7667312481424879E-2</v>
      </c>
      <c r="P116">
        <f t="shared" si="13"/>
        <v>0.1436904002072763</v>
      </c>
      <c r="Q116">
        <f t="shared" si="14"/>
        <v>1.6630798346853215E-2</v>
      </c>
      <c r="R116">
        <f t="shared" si="15"/>
        <v>6.657755727041588E-2</v>
      </c>
    </row>
    <row r="117" spans="2:18" x14ac:dyDescent="0.55000000000000004">
      <c r="B117" s="28">
        <v>41365</v>
      </c>
      <c r="C117" s="29">
        <v>1597.5699460000001</v>
      </c>
      <c r="D117" s="29">
        <v>253.80999800000001</v>
      </c>
      <c r="E117" s="29">
        <v>410.74542200000002</v>
      </c>
      <c r="F117" s="29">
        <v>29.922408999999998</v>
      </c>
      <c r="G117" s="29">
        <v>9.4945799999999991</v>
      </c>
      <c r="H117" s="29">
        <v>66.275290999999996</v>
      </c>
      <c r="L117">
        <f t="shared" si="9"/>
        <v>1.8085767859252311E-2</v>
      </c>
      <c r="M117">
        <f t="shared" si="10"/>
        <v>-4.7581494524428392E-2</v>
      </c>
      <c r="N117">
        <f t="shared" si="11"/>
        <v>3.8252793609838465E-2</v>
      </c>
      <c r="O117">
        <f t="shared" si="12"/>
        <v>2.6764060482377561E-2</v>
      </c>
      <c r="P117">
        <f t="shared" si="13"/>
        <v>4.2586061627413185E-2</v>
      </c>
      <c r="Q117">
        <f t="shared" si="14"/>
        <v>-1.2429181685798429E-2</v>
      </c>
      <c r="R117">
        <f t="shared" si="15"/>
        <v>9.4996423988210287E-5</v>
      </c>
    </row>
    <row r="118" spans="2:18" x14ac:dyDescent="0.55000000000000004">
      <c r="B118" s="28">
        <v>41334</v>
      </c>
      <c r="C118" s="29">
        <v>1569.1899410000001</v>
      </c>
      <c r="D118" s="29">
        <v>266.48998999999998</v>
      </c>
      <c r="E118" s="29">
        <v>395.61215199999998</v>
      </c>
      <c r="F118" s="29">
        <v>29.142439</v>
      </c>
      <c r="G118" s="29">
        <v>9.1067590000000003</v>
      </c>
      <c r="H118" s="29">
        <v>67.109406000000007</v>
      </c>
      <c r="L118">
        <f t="shared" si="9"/>
        <v>3.5987723516956116E-2</v>
      </c>
      <c r="M118">
        <f t="shared" si="10"/>
        <v>8.400503622830735E-3</v>
      </c>
      <c r="N118">
        <f t="shared" si="11"/>
        <v>-8.7493796887285757E-3</v>
      </c>
      <c r="O118">
        <f t="shared" si="12"/>
        <v>5.4446953219942307E-2</v>
      </c>
      <c r="P118">
        <f t="shared" si="13"/>
        <v>4.2822706173062386E-2</v>
      </c>
      <c r="Q118">
        <f t="shared" si="14"/>
        <v>1.2682011623477374E-2</v>
      </c>
      <c r="R118">
        <f t="shared" si="15"/>
        <v>1.3818801723985174E-2</v>
      </c>
    </row>
    <row r="119" spans="2:18" x14ac:dyDescent="0.55000000000000004">
      <c r="B119" s="28">
        <v>41306</v>
      </c>
      <c r="C119" s="29">
        <v>1514.6800539999999</v>
      </c>
      <c r="D119" s="29">
        <v>264.26998900000001</v>
      </c>
      <c r="E119" s="29">
        <v>399.10406499999999</v>
      </c>
      <c r="F119" s="29">
        <v>27.637653</v>
      </c>
      <c r="G119" s="29">
        <v>8.7327969999999997</v>
      </c>
      <c r="H119" s="29">
        <v>66.268981999999994</v>
      </c>
      <c r="L119">
        <f t="shared" si="9"/>
        <v>1.1060649195259176E-2</v>
      </c>
      <c r="M119">
        <f t="shared" si="10"/>
        <v>-4.6328097928436396E-3</v>
      </c>
      <c r="N119">
        <f t="shared" si="11"/>
        <v>6.0223153953452124E-2</v>
      </c>
      <c r="O119">
        <f t="shared" si="12"/>
        <v>1.4367586280225497E-2</v>
      </c>
      <c r="P119">
        <f t="shared" si="13"/>
        <v>-1.9084214695365476E-2</v>
      </c>
      <c r="Q119">
        <f t="shared" si="14"/>
        <v>-4.6682930659626143E-3</v>
      </c>
      <c r="R119">
        <f t="shared" si="15"/>
        <v>1.6227124088097324E-2</v>
      </c>
    </row>
    <row r="120" spans="2:18" x14ac:dyDescent="0.55000000000000004">
      <c r="B120" s="28">
        <v>41275</v>
      </c>
      <c r="C120" s="29">
        <v>1498.1099850000001</v>
      </c>
      <c r="D120" s="29">
        <v>265.5</v>
      </c>
      <c r="E120" s="29">
        <v>376.43402099999997</v>
      </c>
      <c r="F120" s="29">
        <v>27.246191</v>
      </c>
      <c r="G120" s="29">
        <v>8.9026980000000009</v>
      </c>
      <c r="H120" s="29">
        <v>66.579796000000002</v>
      </c>
      <c r="L120">
        <f t="shared" si="9"/>
        <v>5.0428096519578469E-2</v>
      </c>
      <c r="M120">
        <f t="shared" si="10"/>
        <v>5.8317077735820844E-2</v>
      </c>
      <c r="N120">
        <f t="shared" si="11"/>
        <v>6.829424028713138E-2</v>
      </c>
      <c r="O120">
        <f t="shared" si="12"/>
        <v>1.9017029837137711E-2</v>
      </c>
      <c r="P120">
        <f t="shared" si="13"/>
        <v>0</v>
      </c>
      <c r="Q120">
        <f t="shared" si="14"/>
        <v>3.9515106716045523E-2</v>
      </c>
      <c r="R120">
        <f t="shared" si="15"/>
        <v>4.864341299184069E-2</v>
      </c>
    </row>
    <row r="121" spans="2:18" x14ac:dyDescent="0.55000000000000004">
      <c r="B121" s="28">
        <v>41244</v>
      </c>
      <c r="C121" s="29">
        <v>1426.1899410000001</v>
      </c>
      <c r="D121" s="29">
        <v>250.86999499999999</v>
      </c>
      <c r="E121" s="29">
        <v>352.36923200000001</v>
      </c>
      <c r="F121" s="29">
        <v>26.737718999999998</v>
      </c>
      <c r="G121" s="29">
        <v>8.9026980000000009</v>
      </c>
      <c r="H121" s="29">
        <v>64.048896999999997</v>
      </c>
      <c r="L121">
        <f t="shared" si="9"/>
        <v>7.068230463864511E-3</v>
      </c>
      <c r="M121">
        <f t="shared" si="10"/>
        <v>-4.6816424755210528E-3</v>
      </c>
      <c r="N121">
        <f t="shared" si="11"/>
        <v>1.2901507866588613E-2</v>
      </c>
      <c r="O121">
        <f t="shared" si="12"/>
        <v>4.212399246582188E-2</v>
      </c>
      <c r="P121">
        <f t="shared" si="13"/>
        <v>0.1310040017785683</v>
      </c>
      <c r="Q121">
        <f t="shared" si="14"/>
        <v>-1.1891416644277619E-2</v>
      </c>
      <c r="R121">
        <f t="shared" si="15"/>
        <v>2.0822223585284395E-2</v>
      </c>
    </row>
    <row r="122" spans="2:18" x14ac:dyDescent="0.55000000000000004">
      <c r="B122" s="28">
        <v>41214</v>
      </c>
      <c r="C122" s="29">
        <v>1416.1800539999999</v>
      </c>
      <c r="D122" s="29">
        <v>252.050003</v>
      </c>
      <c r="E122" s="29">
        <v>347.88104199999998</v>
      </c>
      <c r="F122" s="29">
        <v>25.656946000000001</v>
      </c>
      <c r="G122" s="29">
        <v>7.8715000000000002</v>
      </c>
      <c r="H122" s="29">
        <v>64.819694999999996</v>
      </c>
      <c r="L122">
        <f t="shared" si="9"/>
        <v>2.8467170173434031E-3</v>
      </c>
      <c r="M122">
        <f t="shared" si="10"/>
        <v>8.2270617382758537E-2</v>
      </c>
      <c r="N122">
        <f t="shared" si="11"/>
        <v>2.656178160827527E-2</v>
      </c>
      <c r="O122">
        <f t="shared" si="12"/>
        <v>-2.0183827908524354E-2</v>
      </c>
      <c r="P122">
        <f t="shared" si="13"/>
        <v>3.0961456199822157E-2</v>
      </c>
      <c r="Q122">
        <f t="shared" si="14"/>
        <v>-3.3234863122818092E-2</v>
      </c>
      <c r="R122">
        <f t="shared" si="15"/>
        <v>3.9283609713148655E-2</v>
      </c>
    </row>
    <row r="123" spans="2:18" x14ac:dyDescent="0.55000000000000004">
      <c r="B123" s="28">
        <v>41183</v>
      </c>
      <c r="C123" s="29">
        <v>1412.160034</v>
      </c>
      <c r="D123" s="29">
        <v>232.88999899999999</v>
      </c>
      <c r="E123" s="29">
        <v>338.87979100000001</v>
      </c>
      <c r="F123" s="29">
        <v>26.185469000000001</v>
      </c>
      <c r="G123" s="29">
        <v>7.6351060000000004</v>
      </c>
      <c r="H123" s="29">
        <v>67.048027000000005</v>
      </c>
      <c r="L123">
        <f t="shared" si="9"/>
        <v>-1.9789409878227415E-2</v>
      </c>
      <c r="M123">
        <f t="shared" si="10"/>
        <v>-8.426394860865194E-2</v>
      </c>
      <c r="N123">
        <f t="shared" si="11"/>
        <v>-9.8343269124095745E-2</v>
      </c>
      <c r="O123">
        <f t="shared" si="12"/>
        <v>-2.4326784498009624E-2</v>
      </c>
      <c r="P123">
        <f t="shared" si="13"/>
        <v>0.13184599814608133</v>
      </c>
      <c r="Q123">
        <f t="shared" si="14"/>
        <v>-3.0615609089543749E-3</v>
      </c>
      <c r="R123">
        <f t="shared" si="15"/>
        <v>-5.3826056086230506E-2</v>
      </c>
    </row>
    <row r="124" spans="2:18" x14ac:dyDescent="0.55000000000000004">
      <c r="B124" s="28">
        <v>41153</v>
      </c>
      <c r="C124" s="29">
        <v>1440.670044</v>
      </c>
      <c r="D124" s="29">
        <v>254.320007</v>
      </c>
      <c r="E124" s="29">
        <v>375.84124800000001</v>
      </c>
      <c r="F124" s="29">
        <v>26.838360000000002</v>
      </c>
      <c r="G124" s="29">
        <v>6.745711</v>
      </c>
      <c r="H124" s="29">
        <v>67.253928999999999</v>
      </c>
      <c r="L124">
        <f t="shared" si="9"/>
        <v>2.4236153696477025E-2</v>
      </c>
      <c r="M124">
        <f t="shared" si="10"/>
        <v>2.4368642617011549E-2</v>
      </c>
      <c r="N124">
        <f t="shared" si="11"/>
        <v>0.10131517734477957</v>
      </c>
      <c r="O124">
        <f t="shared" si="12"/>
        <v>2.1309027534522462E-2</v>
      </c>
      <c r="P124">
        <f t="shared" si="13"/>
        <v>6.1417914310984312E-2</v>
      </c>
      <c r="Q124">
        <f t="shared" si="14"/>
        <v>5.4344613309839307E-2</v>
      </c>
      <c r="R124">
        <f t="shared" si="15"/>
        <v>5.2197386477007252E-2</v>
      </c>
    </row>
    <row r="125" spans="2:18" x14ac:dyDescent="0.55000000000000004">
      <c r="B125" s="28">
        <v>41122</v>
      </c>
      <c r="C125" s="29">
        <v>1406.579956</v>
      </c>
      <c r="D125" s="29">
        <v>248.270004</v>
      </c>
      <c r="E125" s="29">
        <v>341.26583900000003</v>
      </c>
      <c r="F125" s="29">
        <v>26.278393000000001</v>
      </c>
      <c r="G125" s="29">
        <v>6.3553769999999998</v>
      </c>
      <c r="H125" s="29">
        <v>63.787426000000004</v>
      </c>
      <c r="L125">
        <f t="shared" si="9"/>
        <v>1.9763369680148246E-2</v>
      </c>
      <c r="M125">
        <f t="shared" si="10"/>
        <v>6.4166312933995107E-2</v>
      </c>
      <c r="N125">
        <f t="shared" si="11"/>
        <v>8.2341949364910016E-2</v>
      </c>
      <c r="O125">
        <f t="shared" si="12"/>
        <v>6.5069212881456728E-3</v>
      </c>
      <c r="P125">
        <f t="shared" si="13"/>
        <v>1.0822877119540442E-2</v>
      </c>
      <c r="Q125">
        <f t="shared" si="14"/>
        <v>5.1813286975359585E-3</v>
      </c>
      <c r="R125">
        <f t="shared" si="15"/>
        <v>5.2686502323123746E-2</v>
      </c>
    </row>
    <row r="126" spans="2:18" x14ac:dyDescent="0.55000000000000004">
      <c r="B126" s="28">
        <v>41091</v>
      </c>
      <c r="C126" s="29">
        <v>1379.3199460000001</v>
      </c>
      <c r="D126" s="29">
        <v>233.300003</v>
      </c>
      <c r="E126" s="29">
        <v>315.30316199999999</v>
      </c>
      <c r="F126" s="29">
        <v>26.108506999999999</v>
      </c>
      <c r="G126" s="29">
        <v>6.2873299999999999</v>
      </c>
      <c r="H126" s="29">
        <v>63.458626000000002</v>
      </c>
      <c r="L126">
        <f t="shared" si="9"/>
        <v>1.2597574126154365E-2</v>
      </c>
      <c r="M126">
        <f t="shared" si="10"/>
        <v>2.1677236128472055E-2</v>
      </c>
      <c r="N126">
        <f t="shared" si="11"/>
        <v>9.1195883495294838E-2</v>
      </c>
      <c r="O126">
        <f t="shared" si="12"/>
        <v>1.106476358242392E-2</v>
      </c>
      <c r="P126">
        <f t="shared" si="13"/>
        <v>-3.6496433139779461E-2</v>
      </c>
      <c r="Q126">
        <f t="shared" si="14"/>
        <v>1.4958340384029212E-2</v>
      </c>
      <c r="R126">
        <f t="shared" si="15"/>
        <v>3.4787647742564376E-2</v>
      </c>
    </row>
    <row r="127" spans="2:18" x14ac:dyDescent="0.55000000000000004">
      <c r="B127" s="28">
        <v>41061</v>
      </c>
      <c r="C127" s="29">
        <v>1362.160034</v>
      </c>
      <c r="D127" s="29">
        <v>228.35000600000001</v>
      </c>
      <c r="E127" s="29">
        <v>288.95193499999999</v>
      </c>
      <c r="F127" s="29">
        <v>25.822783999999999</v>
      </c>
      <c r="G127" s="29">
        <v>6.525487</v>
      </c>
      <c r="H127" s="29">
        <v>62.523380000000003</v>
      </c>
      <c r="L127">
        <f t="shared" si="9"/>
        <v>3.9554982134591521E-2</v>
      </c>
      <c r="M127">
        <f t="shared" si="10"/>
        <v>7.2518912732724594E-2</v>
      </c>
      <c r="N127">
        <f t="shared" si="11"/>
        <v>-1.3600489925090775E-3</v>
      </c>
      <c r="O127">
        <f t="shared" si="12"/>
        <v>5.0147002696455889E-2</v>
      </c>
      <c r="P127">
        <f t="shared" si="13"/>
        <v>-9.1856235357709481E-2</v>
      </c>
      <c r="Q127">
        <f t="shared" si="14"/>
        <v>9.5758719402806669E-2</v>
      </c>
      <c r="R127">
        <f t="shared" si="15"/>
        <v>3.1723913234174887E-2</v>
      </c>
    </row>
    <row r="128" spans="2:18" x14ac:dyDescent="0.55000000000000004">
      <c r="B128" s="28">
        <v>41030</v>
      </c>
      <c r="C128" s="29">
        <v>1310.329956</v>
      </c>
      <c r="D128" s="29">
        <v>212.91000399999999</v>
      </c>
      <c r="E128" s="29">
        <v>289.34545900000001</v>
      </c>
      <c r="F128" s="29">
        <v>24.589684999999999</v>
      </c>
      <c r="G128" s="29">
        <v>7.1855219999999997</v>
      </c>
      <c r="H128" s="29">
        <v>57.059441</v>
      </c>
      <c r="L128">
        <f t="shared" si="9"/>
        <v>-6.265072563317764E-2</v>
      </c>
      <c r="M128">
        <f t="shared" si="10"/>
        <v>-8.1888704145460234E-2</v>
      </c>
      <c r="N128">
        <f t="shared" si="11"/>
        <v>-3.9662785081040819E-2</v>
      </c>
      <c r="O128">
        <f t="shared" si="12"/>
        <v>-4.0993658737960348E-2</v>
      </c>
      <c r="P128">
        <f t="shared" si="13"/>
        <v>-5.9776961537661322E-2</v>
      </c>
      <c r="Q128">
        <f t="shared" si="14"/>
        <v>-8.9297737454095527E-2</v>
      </c>
      <c r="R128">
        <f t="shared" si="15"/>
        <v>-6.1245949019661301E-2</v>
      </c>
    </row>
    <row r="129" spans="2:18" x14ac:dyDescent="0.55000000000000004">
      <c r="B129" s="28">
        <v>41000</v>
      </c>
      <c r="C129" s="29">
        <v>1397.910034</v>
      </c>
      <c r="D129" s="29">
        <v>231.89999399999999</v>
      </c>
      <c r="E129" s="29">
        <v>301.29568499999999</v>
      </c>
      <c r="F129" s="29">
        <v>25.640795000000001</v>
      </c>
      <c r="G129" s="29">
        <v>7.6423589999999999</v>
      </c>
      <c r="H129" s="29">
        <v>62.654330999999999</v>
      </c>
      <c r="L129">
        <f t="shared" si="9"/>
        <v>-7.4974527092703802E-3</v>
      </c>
      <c r="M129">
        <f t="shared" si="10"/>
        <v>0.14512863426815059</v>
      </c>
      <c r="N129">
        <f t="shared" si="11"/>
        <v>-5.674938679770658E-2</v>
      </c>
      <c r="O129">
        <f t="shared" si="12"/>
        <v>-1.820348985673681E-2</v>
      </c>
      <c r="P129">
        <f t="shared" si="13"/>
        <v>-9.6153855251380871E-2</v>
      </c>
      <c r="Q129">
        <f t="shared" si="14"/>
        <v>-4.4972798199506281E-3</v>
      </c>
      <c r="R129">
        <f t="shared" si="15"/>
        <v>2.8455864673302127E-2</v>
      </c>
    </row>
    <row r="130" spans="2:18" x14ac:dyDescent="0.55000000000000004">
      <c r="B130" s="28">
        <v>40969</v>
      </c>
      <c r="C130" s="29">
        <v>1408.469971</v>
      </c>
      <c r="D130" s="29">
        <v>202.509995</v>
      </c>
      <c r="E130" s="29">
        <v>319.422729</v>
      </c>
      <c r="F130" s="29">
        <v>26.116201</v>
      </c>
      <c r="G130" s="29">
        <v>8.4553759999999993</v>
      </c>
      <c r="H130" s="29">
        <v>62.937378000000002</v>
      </c>
      <c r="L130">
        <f t="shared" si="9"/>
        <v>3.1332314530530647E-2</v>
      </c>
      <c r="M130">
        <f t="shared" si="10"/>
        <v>0.12699645359233735</v>
      </c>
      <c r="N130">
        <f t="shared" si="11"/>
        <v>3.7185645117433053E-2</v>
      </c>
      <c r="O130">
        <f t="shared" si="12"/>
        <v>9.5584387581179264E-2</v>
      </c>
      <c r="P130">
        <f t="shared" si="13"/>
        <v>8.0776153055976962E-3</v>
      </c>
      <c r="Q130">
        <f t="shared" si="14"/>
        <v>8.1471583265924075E-3</v>
      </c>
      <c r="R130">
        <f t="shared" si="15"/>
        <v>7.7507052556231137E-2</v>
      </c>
    </row>
    <row r="131" spans="2:18" x14ac:dyDescent="0.55000000000000004">
      <c r="B131" s="28">
        <v>40940</v>
      </c>
      <c r="C131" s="29">
        <v>1365.6800539999999</v>
      </c>
      <c r="D131" s="29">
        <v>179.69000199999999</v>
      </c>
      <c r="E131" s="29">
        <v>307.970642</v>
      </c>
      <c r="F131" s="29">
        <v>23.837689999999998</v>
      </c>
      <c r="G131" s="29">
        <v>8.3876240000000006</v>
      </c>
      <c r="H131" s="29">
        <v>62.428761000000002</v>
      </c>
      <c r="L131">
        <f t="shared" si="9"/>
        <v>4.0589464130841746E-2</v>
      </c>
      <c r="M131">
        <f t="shared" si="10"/>
        <v>-7.5858875994045727E-2</v>
      </c>
      <c r="N131">
        <f t="shared" si="11"/>
        <v>6.5746120756400517E-2</v>
      </c>
      <c r="O131">
        <f t="shared" si="12"/>
        <v>7.1208184679806941E-2</v>
      </c>
      <c r="P131">
        <f t="shared" si="13"/>
        <v>6.9125715983253677E-4</v>
      </c>
      <c r="Q131">
        <f t="shared" si="14"/>
        <v>3.2959302978387228E-2</v>
      </c>
      <c r="R131">
        <f t="shared" si="15"/>
        <v>1.7786043961755169E-3</v>
      </c>
    </row>
    <row r="132" spans="2:18" x14ac:dyDescent="0.55000000000000004">
      <c r="B132" s="28">
        <v>40909</v>
      </c>
      <c r="C132" s="29">
        <v>1312.410034</v>
      </c>
      <c r="D132" s="29">
        <v>194.44000199999999</v>
      </c>
      <c r="E132" s="29">
        <v>288.97186299999998</v>
      </c>
      <c r="F132" s="29">
        <v>22.253088000000002</v>
      </c>
      <c r="G132" s="29">
        <v>8.3818300000000008</v>
      </c>
      <c r="H132" s="29">
        <v>60.436805999999997</v>
      </c>
      <c r="L132">
        <f t="shared" si="9"/>
        <v>4.3583062218506274E-2</v>
      </c>
      <c r="M132">
        <f t="shared" si="10"/>
        <v>0.12328131288452981</v>
      </c>
      <c r="N132">
        <f t="shared" si="11"/>
        <v>-0.1018578561362472</v>
      </c>
      <c r="O132">
        <f t="shared" si="12"/>
        <v>5.9869557449889754E-2</v>
      </c>
      <c r="P132">
        <f t="shared" si="13"/>
        <v>0.15427496648788952</v>
      </c>
      <c r="Q132">
        <f t="shared" si="14"/>
        <v>-1.2034203208756922E-2</v>
      </c>
      <c r="R132">
        <f t="shared" si="15"/>
        <v>4.2561388418772342E-2</v>
      </c>
    </row>
    <row r="133" spans="2:18" x14ac:dyDescent="0.55000000000000004">
      <c r="B133" s="28">
        <v>40878</v>
      </c>
      <c r="C133" s="29">
        <v>1257.599976</v>
      </c>
      <c r="D133" s="29">
        <v>173.10000600000001</v>
      </c>
      <c r="E133" s="29">
        <v>321.74401899999998</v>
      </c>
      <c r="F133" s="29">
        <v>20.996062999999999</v>
      </c>
      <c r="G133" s="29">
        <v>7.2615540000000003</v>
      </c>
      <c r="H133" s="29">
        <v>61.172974000000004</v>
      </c>
      <c r="L133">
        <f t="shared" si="9"/>
        <v>8.532763948144062E-3</v>
      </c>
      <c r="M133">
        <f t="shared" si="10"/>
        <v>-9.9797117367412924E-2</v>
      </c>
      <c r="N133">
        <f t="shared" si="11"/>
        <v>7.7595527839495304E-2</v>
      </c>
      <c r="O133">
        <f t="shared" si="12"/>
        <v>7.0926587937442775E-2</v>
      </c>
      <c r="P133">
        <f t="shared" si="13"/>
        <v>1.509469463721147E-2</v>
      </c>
      <c r="Q133">
        <f t="shared" si="14"/>
        <v>5.9982952033242887E-2</v>
      </c>
      <c r="R133">
        <f t="shared" si="15"/>
        <v>-1.4925833391168783E-3</v>
      </c>
    </row>
    <row r="134" spans="2:18" x14ac:dyDescent="0.55000000000000004">
      <c r="B134" s="28">
        <v>40848</v>
      </c>
      <c r="C134" s="29">
        <v>1246.959961</v>
      </c>
      <c r="D134" s="29">
        <v>192.28999300000001</v>
      </c>
      <c r="E134" s="29">
        <v>298.57586700000002</v>
      </c>
      <c r="F134" s="29">
        <v>19.605511</v>
      </c>
      <c r="G134" s="29">
        <v>7.1535729999999997</v>
      </c>
      <c r="H134" s="29">
        <v>57.711281</v>
      </c>
      <c r="L134">
        <f t="shared" si="9"/>
        <v>-5.0587151935872487E-3</v>
      </c>
      <c r="M134">
        <f t="shared" si="10"/>
        <v>-9.9386457294423081E-2</v>
      </c>
      <c r="N134">
        <f t="shared" si="11"/>
        <v>1.1389714026260433E-2</v>
      </c>
      <c r="O134">
        <f t="shared" si="12"/>
        <v>-1.9295525716660489E-3</v>
      </c>
      <c r="P134">
        <f t="shared" si="13"/>
        <v>-9.2465913743086103E-2</v>
      </c>
      <c r="Q134">
        <f t="shared" si="14"/>
        <v>3.0093502069529876E-2</v>
      </c>
      <c r="R134">
        <f t="shared" si="15"/>
        <v>-4.4369017866473126E-2</v>
      </c>
    </row>
    <row r="135" spans="2:18" x14ac:dyDescent="0.55000000000000004">
      <c r="B135" s="28">
        <v>40817</v>
      </c>
      <c r="C135" s="29">
        <v>1253.3000489999999</v>
      </c>
      <c r="D135" s="29">
        <v>213.509995</v>
      </c>
      <c r="E135" s="29">
        <v>295.21346999999997</v>
      </c>
      <c r="F135" s="29">
        <v>19.643414</v>
      </c>
      <c r="G135" s="29">
        <v>7.8824290000000001</v>
      </c>
      <c r="H135" s="29">
        <v>56.025283999999999</v>
      </c>
      <c r="L135">
        <f t="shared" si="9"/>
        <v>0.10772303853581011</v>
      </c>
      <c r="M135">
        <f t="shared" si="10"/>
        <v>-1.2579202933528211E-2</v>
      </c>
      <c r="N135">
        <f t="shared" si="11"/>
        <v>0.15066794746692103</v>
      </c>
      <c r="O135">
        <f t="shared" si="12"/>
        <v>7.4212386173920786E-2</v>
      </c>
      <c r="P135">
        <f t="shared" si="13"/>
        <v>0.20785923888476021</v>
      </c>
      <c r="Q135">
        <f t="shared" si="14"/>
        <v>7.5175816022642561E-2</v>
      </c>
      <c r="R135">
        <f t="shared" si="15"/>
        <v>7.5845275682361296E-2</v>
      </c>
    </row>
    <row r="136" spans="2:18" x14ac:dyDescent="0.55000000000000004">
      <c r="B136" s="28">
        <v>40787</v>
      </c>
      <c r="C136" s="29">
        <v>1131.420044</v>
      </c>
      <c r="D136" s="29">
        <v>216.229996</v>
      </c>
      <c r="E136" s="29">
        <v>256.55835000000002</v>
      </c>
      <c r="F136" s="29">
        <v>18.286341</v>
      </c>
      <c r="G136" s="29">
        <v>6.5259499999999999</v>
      </c>
      <c r="H136" s="29">
        <v>52.108021000000001</v>
      </c>
      <c r="L136">
        <f t="shared" si="9"/>
        <v>-7.1761988303760127E-2</v>
      </c>
      <c r="M136">
        <f t="shared" si="10"/>
        <v>4.6461925316394481E-3</v>
      </c>
      <c r="N136">
        <f t="shared" si="11"/>
        <v>-4.791487879738543E-2</v>
      </c>
      <c r="O136">
        <f t="shared" si="12"/>
        <v>-7.1764240432436233E-2</v>
      </c>
      <c r="P136">
        <f t="shared" si="13"/>
        <v>-0.1303955597864962</v>
      </c>
      <c r="Q136">
        <f t="shared" si="14"/>
        <v>-1.2299152758940335E-2</v>
      </c>
      <c r="R136">
        <f t="shared" si="15"/>
        <v>-3.6935136308021921E-2</v>
      </c>
    </row>
    <row r="137" spans="2:18" x14ac:dyDescent="0.55000000000000004">
      <c r="B137" s="28">
        <v>40756</v>
      </c>
      <c r="C137" s="29">
        <v>1218.8900149999999</v>
      </c>
      <c r="D137" s="29">
        <v>215.229996</v>
      </c>
      <c r="E137" s="29">
        <v>269.46997099999999</v>
      </c>
      <c r="F137" s="29">
        <v>19.700104</v>
      </c>
      <c r="G137" s="29">
        <v>7.5045039999999998</v>
      </c>
      <c r="H137" s="29">
        <v>52.756886000000002</v>
      </c>
      <c r="L137">
        <f t="shared" si="9"/>
        <v>-5.6791107463597612E-2</v>
      </c>
      <c r="M137">
        <f t="shared" si="10"/>
        <v>-3.2761135488744597E-2</v>
      </c>
      <c r="N137">
        <f t="shared" si="11"/>
        <v>-0.1039109073923431</v>
      </c>
      <c r="O137">
        <f t="shared" si="12"/>
        <v>-6.5855289609174417E-2</v>
      </c>
      <c r="P137">
        <f t="shared" si="13"/>
        <v>-8.9271160038193575E-2</v>
      </c>
      <c r="Q137">
        <f t="shared" si="14"/>
        <v>-7.2315058713473324E-2</v>
      </c>
      <c r="R137">
        <f t="shared" si="15"/>
        <v>-6.6698888794069947E-2</v>
      </c>
    </row>
    <row r="138" spans="2:18" x14ac:dyDescent="0.55000000000000004">
      <c r="B138" s="28">
        <v>40725</v>
      </c>
      <c r="C138" s="29">
        <v>1292.280029</v>
      </c>
      <c r="D138" s="29">
        <v>222.520004</v>
      </c>
      <c r="E138" s="29">
        <v>300.71783399999998</v>
      </c>
      <c r="F138" s="29">
        <v>21.088920999999999</v>
      </c>
      <c r="G138" s="29">
        <v>8.2401079999999993</v>
      </c>
      <c r="H138" s="29">
        <v>56.869399999999999</v>
      </c>
      <c r="L138">
        <f t="shared" si="9"/>
        <v>-2.1474425791952023E-2</v>
      </c>
      <c r="M138">
        <f t="shared" si="10"/>
        <v>8.8170563641973621E-2</v>
      </c>
      <c r="N138">
        <f t="shared" si="11"/>
        <v>0.19216794725873165</v>
      </c>
      <c r="O138">
        <f t="shared" si="12"/>
        <v>-4.2767768702387521E-3</v>
      </c>
      <c r="P138">
        <f t="shared" si="13"/>
        <v>-0.11457582505623021</v>
      </c>
      <c r="Q138">
        <f t="shared" si="14"/>
        <v>-1.9537342599558971E-2</v>
      </c>
      <c r="R138">
        <f t="shared" si="15"/>
        <v>7.9842643468272148E-2</v>
      </c>
    </row>
    <row r="139" spans="2:18" x14ac:dyDescent="0.55000000000000004">
      <c r="B139" s="28">
        <v>40695</v>
      </c>
      <c r="C139" s="29">
        <v>1320.6400149999999</v>
      </c>
      <c r="D139" s="29">
        <v>204.490005</v>
      </c>
      <c r="E139" s="29">
        <v>252.24452199999999</v>
      </c>
      <c r="F139" s="29">
        <v>21.179500999999998</v>
      </c>
      <c r="G139" s="29">
        <v>9.3063959999999994</v>
      </c>
      <c r="H139" s="29">
        <v>58.002617000000001</v>
      </c>
      <c r="L139">
        <f t="shared" si="9"/>
        <v>-1.825746126569705E-2</v>
      </c>
      <c r="M139">
        <f t="shared" si="10"/>
        <v>3.9656326812178344E-2</v>
      </c>
      <c r="N139">
        <f t="shared" si="11"/>
        <v>-4.2796102144651238E-2</v>
      </c>
      <c r="O139">
        <f t="shared" si="12"/>
        <v>-6.8883621032238551E-3</v>
      </c>
      <c r="P139">
        <f t="shared" si="13"/>
        <v>-7.5737350152621952E-2</v>
      </c>
      <c r="Q139">
        <f t="shared" si="14"/>
        <v>-1.9509477991127788E-2</v>
      </c>
      <c r="R139">
        <f t="shared" si="15"/>
        <v>-6.5587631488261949E-3</v>
      </c>
    </row>
    <row r="140" spans="2:18" x14ac:dyDescent="0.55000000000000004">
      <c r="B140" s="28">
        <v>40664</v>
      </c>
      <c r="C140" s="29">
        <v>1345.1999510000001</v>
      </c>
      <c r="D140" s="29">
        <v>196.69000199999999</v>
      </c>
      <c r="E140" s="29">
        <v>263.52224699999999</v>
      </c>
      <c r="F140" s="29">
        <v>21.326405000000001</v>
      </c>
      <c r="G140" s="29">
        <v>10.068994999999999</v>
      </c>
      <c r="H140" s="29">
        <v>59.156734</v>
      </c>
      <c r="L140">
        <f t="shared" si="9"/>
        <v>-1.3500952766930641E-2</v>
      </c>
      <c r="M140">
        <f t="shared" si="10"/>
        <v>4.4941729686345244E-3</v>
      </c>
      <c r="N140">
        <f t="shared" si="11"/>
        <v>-2.7715484260415257E-2</v>
      </c>
      <c r="O140">
        <f t="shared" si="12"/>
        <v>-2.5420923019357278E-2</v>
      </c>
      <c r="P140">
        <f t="shared" si="13"/>
        <v>-3.5552397241117251E-2</v>
      </c>
      <c r="Q140">
        <f t="shared" si="14"/>
        <v>-5.1261993052884924E-2</v>
      </c>
      <c r="R140">
        <f t="shared" si="15"/>
        <v>-1.6448453920330331E-2</v>
      </c>
    </row>
    <row r="141" spans="2:18" x14ac:dyDescent="0.55000000000000004">
      <c r="B141" s="28">
        <v>40634</v>
      </c>
      <c r="C141" s="29">
        <v>1363.6099850000001</v>
      </c>
      <c r="D141" s="29">
        <v>195.80999800000001</v>
      </c>
      <c r="E141" s="29">
        <v>271.034088</v>
      </c>
      <c r="F141" s="29">
        <v>21.882683</v>
      </c>
      <c r="G141" s="29">
        <v>10.440168</v>
      </c>
      <c r="H141" s="29">
        <v>62.353076999999999</v>
      </c>
      <c r="L141">
        <f t="shared" si="9"/>
        <v>2.8495380443795071E-2</v>
      </c>
      <c r="M141">
        <f t="shared" si="10"/>
        <v>8.7048201658574298E-2</v>
      </c>
      <c r="N141">
        <f t="shared" si="11"/>
        <v>-7.2704400487889065E-2</v>
      </c>
      <c r="O141">
        <f t="shared" si="12"/>
        <v>-7.9945382028751788E-2</v>
      </c>
      <c r="P141">
        <f t="shared" si="13"/>
        <v>3.7558517010865877E-2</v>
      </c>
      <c r="Q141">
        <f t="shared" si="14"/>
        <v>4.5763207622642188E-2</v>
      </c>
      <c r="R141">
        <f t="shared" si="15"/>
        <v>7.0601652949689314E-3</v>
      </c>
    </row>
    <row r="142" spans="2:18" x14ac:dyDescent="0.55000000000000004">
      <c r="B142" s="28">
        <v>40603</v>
      </c>
      <c r="C142" s="29">
        <v>1325.829956</v>
      </c>
      <c r="D142" s="29">
        <v>180.13000500000001</v>
      </c>
      <c r="E142" s="29">
        <v>292.28445399999998</v>
      </c>
      <c r="F142" s="29">
        <v>23.784113000000001</v>
      </c>
      <c r="G142" s="29">
        <v>10.062245000000001</v>
      </c>
      <c r="H142" s="29">
        <v>59.624470000000002</v>
      </c>
      <c r="L142">
        <f t="shared" si="9"/>
        <v>-1.0473132038185673E-3</v>
      </c>
      <c r="M142">
        <f t="shared" si="10"/>
        <v>3.9471477155637036E-2</v>
      </c>
      <c r="N142">
        <f t="shared" si="11"/>
        <v>-4.3430073954871751E-2</v>
      </c>
      <c r="O142">
        <f t="shared" si="12"/>
        <v>-1.5576735437173528E-2</v>
      </c>
      <c r="P142">
        <f t="shared" si="13"/>
        <v>-9.3022110965885751E-3</v>
      </c>
      <c r="Q142">
        <f t="shared" si="14"/>
        <v>-1.1185109119698944E-2</v>
      </c>
      <c r="R142">
        <f t="shared" si="15"/>
        <v>-1.0664182054265442E-3</v>
      </c>
    </row>
    <row r="143" spans="2:18" x14ac:dyDescent="0.55000000000000004">
      <c r="B143" s="28">
        <v>40575</v>
      </c>
      <c r="C143" s="29">
        <v>1327.219971</v>
      </c>
      <c r="D143" s="29">
        <v>173.28999300000001</v>
      </c>
      <c r="E143" s="29">
        <v>305.55471799999998</v>
      </c>
      <c r="F143" s="29">
        <v>24.160454000000001</v>
      </c>
      <c r="G143" s="29">
        <v>10.156725</v>
      </c>
      <c r="H143" s="29">
        <v>60.298920000000003</v>
      </c>
      <c r="L143">
        <f t="shared" si="9"/>
        <v>3.1956564052952219E-2</v>
      </c>
      <c r="M143">
        <f t="shared" si="10"/>
        <v>2.1516116608795821E-2</v>
      </c>
      <c r="N143">
        <f t="shared" si="11"/>
        <v>2.1720345719546952E-2</v>
      </c>
      <c r="O143">
        <f t="shared" si="12"/>
        <v>-4.935239016777504E-3</v>
      </c>
      <c r="P143">
        <f t="shared" si="13"/>
        <v>-5.6426428393257066E-2</v>
      </c>
      <c r="Q143">
        <f t="shared" si="14"/>
        <v>6.0113838574822775E-2</v>
      </c>
      <c r="R143">
        <f t="shared" si="15"/>
        <v>1.1745313596281221E-2</v>
      </c>
    </row>
    <row r="144" spans="2:18" x14ac:dyDescent="0.55000000000000004">
      <c r="B144" s="28">
        <v>40544</v>
      </c>
      <c r="C144" s="29">
        <v>1286.119995</v>
      </c>
      <c r="D144" s="29">
        <v>169.63999899999999</v>
      </c>
      <c r="E144" s="29">
        <v>299.05905200000001</v>
      </c>
      <c r="F144" s="29">
        <v>24.280283000000001</v>
      </c>
      <c r="G144" s="29">
        <v>10.764105000000001</v>
      </c>
      <c r="H144" s="29">
        <v>56.879665000000003</v>
      </c>
      <c r="L144">
        <f t="shared" si="9"/>
        <v>2.2645573980086819E-2</v>
      </c>
      <c r="M144">
        <f t="shared" si="10"/>
        <v>-5.7555561111111153E-2</v>
      </c>
      <c r="N144">
        <f t="shared" si="11"/>
        <v>1.0758139380812271E-2</v>
      </c>
      <c r="O144">
        <f t="shared" si="12"/>
        <v>4.6144021847782435E-2</v>
      </c>
      <c r="P144">
        <f t="shared" si="13"/>
        <v>-5.0029860577973984E-2</v>
      </c>
      <c r="Q144">
        <f t="shared" si="14"/>
        <v>0.10339211659710945</v>
      </c>
      <c r="R144">
        <f t="shared" si="15"/>
        <v>-1.2706559580975343E-2</v>
      </c>
    </row>
    <row r="145" spans="2:18" x14ac:dyDescent="0.55000000000000004">
      <c r="B145" s="28">
        <v>40513</v>
      </c>
      <c r="C145" s="29">
        <v>1257.6400149999999</v>
      </c>
      <c r="D145" s="29">
        <v>180</v>
      </c>
      <c r="E145" s="29">
        <v>295.87597699999998</v>
      </c>
      <c r="F145" s="29">
        <v>23.209312000000001</v>
      </c>
      <c r="G145" s="29">
        <v>11.330992999999999</v>
      </c>
      <c r="H145" s="29">
        <v>51.549819999999997</v>
      </c>
      <c r="L145">
        <f t="shared" si="9"/>
        <v>6.5300040489854716E-2</v>
      </c>
      <c r="M145">
        <f t="shared" si="10"/>
        <v>2.6225804773972738E-2</v>
      </c>
      <c r="N145">
        <f t="shared" si="11"/>
        <v>6.8848862481060813E-2</v>
      </c>
      <c r="O145">
        <f t="shared" si="12"/>
        <v>0.14111614989272891</v>
      </c>
      <c r="P145">
        <f t="shared" si="13"/>
        <v>5.332479840079718E-2</v>
      </c>
      <c r="Q145">
        <f t="shared" si="14"/>
        <v>5.7797237393326428E-2</v>
      </c>
      <c r="R145">
        <f t="shared" si="15"/>
        <v>6.0534744847562716E-2</v>
      </c>
    </row>
    <row r="146" spans="2:18" x14ac:dyDescent="0.55000000000000004">
      <c r="B146" s="28">
        <v>40483</v>
      </c>
      <c r="C146" s="29">
        <v>1180.5500489999999</v>
      </c>
      <c r="D146" s="29">
        <v>175.39999399999999</v>
      </c>
      <c r="E146" s="29">
        <v>276.81741299999999</v>
      </c>
      <c r="F146" s="29">
        <v>20.339131999999999</v>
      </c>
      <c r="G146" s="29">
        <v>10.757358999999999</v>
      </c>
      <c r="H146" s="29">
        <v>48.733176999999998</v>
      </c>
      <c r="L146">
        <f t="shared" si="9"/>
        <v>-2.2902497989432113E-3</v>
      </c>
      <c r="M146">
        <f t="shared" si="10"/>
        <v>6.1550555263585327E-2</v>
      </c>
      <c r="N146">
        <f t="shared" si="11"/>
        <v>-9.4492406141242546E-2</v>
      </c>
      <c r="O146">
        <f t="shared" si="12"/>
        <v>4.4128852641822869E-2</v>
      </c>
      <c r="P146">
        <f t="shared" si="13"/>
        <v>0.12809638070057927</v>
      </c>
      <c r="Q146">
        <f t="shared" si="14"/>
        <v>4.6172371819984459E-2</v>
      </c>
      <c r="R146">
        <f t="shared" si="15"/>
        <v>1.8010084820391951E-2</v>
      </c>
    </row>
    <row r="147" spans="2:18" x14ac:dyDescent="0.55000000000000004">
      <c r="B147" s="28">
        <v>40452</v>
      </c>
      <c r="C147" s="29">
        <v>1183.26001</v>
      </c>
      <c r="D147" s="29">
        <v>165.229996</v>
      </c>
      <c r="E147" s="29">
        <v>305.70413200000002</v>
      </c>
      <c r="F147" s="29">
        <v>19.479523</v>
      </c>
      <c r="G147" s="29">
        <v>9.5358509999999992</v>
      </c>
      <c r="H147" s="29">
        <v>46.582358999999997</v>
      </c>
      <c r="L147" s="26" t="s">
        <v>2</v>
      </c>
      <c r="M147" s="26" t="s">
        <v>4</v>
      </c>
      <c r="N147" s="26" t="s">
        <v>13</v>
      </c>
      <c r="O147" s="26" t="s">
        <v>3</v>
      </c>
      <c r="P147" s="26" t="s">
        <v>51</v>
      </c>
      <c r="Q147" s="26" t="s">
        <v>14</v>
      </c>
      <c r="R147" s="26" t="s">
        <v>21</v>
      </c>
    </row>
    <row r="148" spans="2:18" x14ac:dyDescent="0.55000000000000004">
      <c r="K148" t="s">
        <v>53</v>
      </c>
      <c r="L148" s="30">
        <f>AVERAGE(L28:L146)</f>
        <v>9.548733022055363E-3</v>
      </c>
      <c r="M148" s="30">
        <f t="shared" ref="M148:Q148" si="16">AVERAGE(M28:M146)</f>
        <v>2.8227533308292366E-2</v>
      </c>
      <c r="N148" s="30">
        <f t="shared" si="16"/>
        <v>1.5336758034208279E-2</v>
      </c>
      <c r="O148" s="30">
        <f t="shared" si="16"/>
        <v>3.546932012038843E-3</v>
      </c>
      <c r="P148" s="30">
        <f t="shared" si="16"/>
        <v>1.244777208728162E-4</v>
      </c>
      <c r="Q148" s="30">
        <f t="shared" si="16"/>
        <v>-6.3881586046073754E-4</v>
      </c>
      <c r="R148" s="30">
        <f t="shared" ref="R148" si="17">AVERAGE(R28:R146)</f>
        <v>1.6404587514449512E-2</v>
      </c>
    </row>
    <row r="149" spans="2:18" ht="14.7" thickBot="1" x14ac:dyDescent="0.6">
      <c r="K149" t="s">
        <v>54</v>
      </c>
      <c r="L149" s="30">
        <f>_xlfn.STDEV.P(L28:L146)</f>
        <v>3.8186915816360675E-2</v>
      </c>
      <c r="M149" s="30">
        <f t="shared" ref="M149:Q149" si="18">_xlfn.STDEV.P(M28:M146)</f>
        <v>8.0662673975582841E-2</v>
      </c>
      <c r="N149" s="30">
        <f t="shared" si="18"/>
        <v>6.4962729826258434E-2</v>
      </c>
      <c r="O149" s="30">
        <f t="shared" si="18"/>
        <v>6.1012262784658579E-2</v>
      </c>
      <c r="P149" s="30">
        <f t="shared" si="18"/>
        <v>7.8012945814576198E-2</v>
      </c>
      <c r="Q149" s="30">
        <f t="shared" si="18"/>
        <v>6.1046169300631281E-2</v>
      </c>
      <c r="R149" s="30">
        <f t="shared" ref="R149" si="19">_xlfn.STDEV.P(R28:R146)</f>
        <v>5.2295068515714471E-2</v>
      </c>
    </row>
    <row r="150" spans="2:18" x14ac:dyDescent="0.55000000000000004">
      <c r="B150" s="34"/>
      <c r="C150" s="34" t="s">
        <v>2</v>
      </c>
      <c r="D150" s="34" t="s">
        <v>4</v>
      </c>
      <c r="E150" s="34" t="s">
        <v>13</v>
      </c>
      <c r="F150" s="34" t="s">
        <v>3</v>
      </c>
      <c r="G150" s="34" t="s">
        <v>51</v>
      </c>
      <c r="H150" s="34" t="s">
        <v>14</v>
      </c>
      <c r="K150" t="s">
        <v>55</v>
      </c>
      <c r="L150" s="30">
        <f>L148*12</f>
        <v>0.11458479626466436</v>
      </c>
      <c r="M150" s="30">
        <f t="shared" ref="M150:Q150" si="20">M148*12</f>
        <v>0.33873039969950841</v>
      </c>
      <c r="N150" s="30">
        <f t="shared" si="20"/>
        <v>0.18404109641049934</v>
      </c>
      <c r="O150" s="30">
        <f t="shared" si="20"/>
        <v>4.2563184144466117E-2</v>
      </c>
      <c r="P150" s="30">
        <f t="shared" si="20"/>
        <v>1.4937326504737944E-3</v>
      </c>
      <c r="Q150" s="30">
        <f t="shared" si="20"/>
        <v>-7.6657903255288509E-3</v>
      </c>
      <c r="R150" s="37">
        <f t="shared" ref="R150" si="21">R148*12</f>
        <v>0.19685505017339416</v>
      </c>
    </row>
    <row r="151" spans="2:18" x14ac:dyDescent="0.55000000000000004">
      <c r="B151" s="32" t="s">
        <v>2</v>
      </c>
      <c r="C151" s="35">
        <v>1</v>
      </c>
      <c r="D151" s="35"/>
      <c r="E151" s="35"/>
      <c r="F151" s="35"/>
      <c r="G151" s="35"/>
      <c r="H151" s="35"/>
      <c r="K151" t="s">
        <v>56</v>
      </c>
      <c r="L151" s="30">
        <f>L149*(SQRT(12))</f>
        <v>0.13228335675658448</v>
      </c>
      <c r="M151" s="30">
        <f t="shared" ref="M151:Q151" si="22">M149*(SQRT(12))</f>
        <v>0.27942369920014665</v>
      </c>
      <c r="N151" s="30">
        <f t="shared" si="22"/>
        <v>0.22503749731489942</v>
      </c>
      <c r="O151" s="30">
        <f t="shared" si="22"/>
        <v>0.21135267805554489</v>
      </c>
      <c r="P151" s="30">
        <f t="shared" si="22"/>
        <v>0.27024477159792754</v>
      </c>
      <c r="Q151" s="30">
        <f t="shared" si="22"/>
        <v>0.21147013367228962</v>
      </c>
      <c r="R151" s="37">
        <f t="shared" ref="R151" si="23">R149*(SQRT(12))</f>
        <v>0.18115543130902603</v>
      </c>
    </row>
    <row r="152" spans="2:18" x14ac:dyDescent="0.55000000000000004">
      <c r="B152" s="32" t="s">
        <v>4</v>
      </c>
      <c r="C152" s="35">
        <v>0.52889646323312389</v>
      </c>
      <c r="D152" s="35">
        <v>1</v>
      </c>
      <c r="E152" s="35"/>
      <c r="F152" s="35"/>
      <c r="G152" s="35"/>
      <c r="H152" s="35"/>
      <c r="K152" t="s">
        <v>57</v>
      </c>
      <c r="L152" s="31">
        <f>(L150-2%)/L151</f>
        <v>0.71501660211654972</v>
      </c>
      <c r="M152" s="31">
        <f t="shared" ref="M152:R152" si="24">(M150-2%)/M151</f>
        <v>1.1406706038602938</v>
      </c>
      <c r="N152" s="31">
        <f t="shared" si="24"/>
        <v>0.72895005662524504</v>
      </c>
      <c r="O152" s="31">
        <f t="shared" si="24"/>
        <v>0.10675608349063058</v>
      </c>
      <c r="P152" s="31">
        <f t="shared" si="24"/>
        <v>-6.8479649911821372E-2</v>
      </c>
      <c r="Q152" s="31">
        <f t="shared" si="24"/>
        <v>-0.13082599346346413</v>
      </c>
      <c r="R152" s="38">
        <f t="shared" si="24"/>
        <v>0.97626137342635888</v>
      </c>
    </row>
    <row r="153" spans="2:18" x14ac:dyDescent="0.55000000000000004">
      <c r="B153" s="32" t="s">
        <v>13</v>
      </c>
      <c r="C153" s="35">
        <v>0.58875025492843935</v>
      </c>
      <c r="D153" s="35">
        <v>0.46440581448865925</v>
      </c>
      <c r="E153" s="35">
        <v>1</v>
      </c>
      <c r="F153" s="35"/>
      <c r="G153" s="35"/>
      <c r="H153" s="35"/>
      <c r="K153" t="s">
        <v>23</v>
      </c>
      <c r="L153" s="11">
        <f>SLOPE(L28:L146,L28:$L$146)</f>
        <v>1</v>
      </c>
      <c r="M153" s="11">
        <f>SLOPE(M28:M146,$L28:L$146)</f>
        <v>1.1171942553772374</v>
      </c>
      <c r="N153" s="11">
        <f>SLOPE(N28:N146,$L28:L$146)</f>
        <v>1.0015688077556304</v>
      </c>
      <c r="O153" s="11">
        <f>SLOPE(O28:O146,$L28:L$146)</f>
        <v>1.0212928920463877</v>
      </c>
      <c r="P153" s="11">
        <f>SLOPE(P28:P146,$L28:L$146)</f>
        <v>1.2767811132083429</v>
      </c>
      <c r="Q153" s="11">
        <f>SLOPE(Q28:Q146,$L28:L$146)</f>
        <v>1.1287420632476757</v>
      </c>
      <c r="R153" s="39">
        <f>SLOPE(R28:R146,$L28:L$146)</f>
        <v>1.084657492767761</v>
      </c>
    </row>
    <row r="154" spans="2:18" x14ac:dyDescent="0.55000000000000004">
      <c r="B154" s="32" t="s">
        <v>3</v>
      </c>
      <c r="C154" s="35">
        <v>0.63921618232834054</v>
      </c>
      <c r="D154" s="35">
        <v>0.13976812333091768</v>
      </c>
      <c r="E154" s="35">
        <v>0.34795445526652313</v>
      </c>
      <c r="F154" s="35">
        <v>1</v>
      </c>
      <c r="G154" s="35"/>
      <c r="H154" s="35"/>
    </row>
    <row r="155" spans="2:18" x14ac:dyDescent="0.55000000000000004">
      <c r="B155" s="32" t="s">
        <v>51</v>
      </c>
      <c r="C155" s="35">
        <v>0.62497746209830296</v>
      </c>
      <c r="D155" s="35">
        <v>0.20765793686749298</v>
      </c>
      <c r="E155" s="35">
        <v>0.17125827829261792</v>
      </c>
      <c r="F155" s="35">
        <v>0.48338928102076745</v>
      </c>
      <c r="G155" s="35">
        <v>1</v>
      </c>
      <c r="H155" s="35"/>
    </row>
    <row r="156" spans="2:18" ht="14.7" thickBot="1" x14ac:dyDescent="0.6">
      <c r="B156" s="33" t="s">
        <v>14</v>
      </c>
      <c r="C156" s="36">
        <v>0.7060750681235376</v>
      </c>
      <c r="D156" s="36">
        <v>0.26012658071769462</v>
      </c>
      <c r="E156" s="36">
        <v>0.32999959945504614</v>
      </c>
      <c r="F156" s="36">
        <v>0.59391701307257305</v>
      </c>
      <c r="G156" s="36">
        <v>0.41927341681999497</v>
      </c>
      <c r="H156" s="36">
        <v>1</v>
      </c>
    </row>
  </sheetData>
  <autoFilter ref="B27:H27" xr:uid="{4780CAB0-4A3F-4A30-B60D-12BCBC9630A3}"/>
  <sortState xmlns:xlrd2="http://schemas.microsoft.com/office/spreadsheetml/2017/richdata2" ref="B28:H147">
    <sortCondition descending="1" ref="B28:B14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Bo-yong Park</dc:creator>
  <cp:lastModifiedBy>jesse</cp:lastModifiedBy>
  <dcterms:created xsi:type="dcterms:W3CDTF">2018-12-05T20:27:51Z</dcterms:created>
  <dcterms:modified xsi:type="dcterms:W3CDTF">2020-12-21T08:53:33Z</dcterms:modified>
</cp:coreProperties>
</file>