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J3-2 Annual PE calc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<sst xmlns="http://schemas.openxmlformats.org/spreadsheetml/2006/main" count="69" uniqueCount="52">
  <si>
    <t xml:space="preserve">VAT PARTIAL EXEMPTION CALCULATION</t>
  </si>
  <si>
    <t xml:space="preserve">Output check</t>
  </si>
  <si>
    <t xml:space="preserve">Q1
30 Apr 2017</t>
  </si>
  <si>
    <t xml:space="preserve">Q2
31 Jul 2017</t>
  </si>
  <si>
    <t xml:space="preserve">Q3
31 Oct 2017</t>
  </si>
  <si>
    <t xml:space="preserve">Q4
31 Jan 2018</t>
  </si>
  <si>
    <t xml:space="preserve">TOTAL</t>
  </si>
  <si>
    <t xml:space="preserve">S/R + Z/R</t>
  </si>
  <si>
    <t xml:space="preserve">T0/T1</t>
  </si>
  <si>
    <t xml:space="preserve">Q3-2</t>
  </si>
  <si>
    <t xml:space="preserve">Exempt</t>
  </si>
  <si>
    <t xml:space="preserve">T2</t>
  </si>
  <si>
    <t xml:space="preserve">Net outputs</t>
  </si>
  <si>
    <t xml:space="preserve">T</t>
  </si>
  <si>
    <t xml:space="preserve">%</t>
  </si>
  <si>
    <t xml:space="preserve">T + E</t>
  </si>
  <si>
    <t xml:space="preserve">I</t>
  </si>
  <si>
    <t xml:space="preserve">INPUT VAT</t>
  </si>
  <si>
    <t xml:space="preserve">Total</t>
  </si>
  <si>
    <t xml:space="preserve">Wholly</t>
  </si>
  <si>
    <t xml:space="preserve">Pot</t>
  </si>
  <si>
    <t xml:space="preserve">Attributable</t>
  </si>
  <si>
    <t xml:space="preserve">VAT</t>
  </si>
  <si>
    <t xml:space="preserve">to taxable </t>
  </si>
  <si>
    <t xml:space="preserve">to exempt</t>
  </si>
  <si>
    <t xml:space="preserve">supplies</t>
  </si>
  <si>
    <t xml:space="preserve">incl.w/shed</t>
  </si>
  <si>
    <t xml:space="preserve">Q1</t>
  </si>
  <si>
    <t xml:space="preserve">Q2</t>
  </si>
  <si>
    <t xml:space="preserve">Q3</t>
  </si>
  <si>
    <t xml:space="preserve">Q4</t>
  </si>
  <si>
    <t xml:space="preserve">Residual input VAT allocation</t>
  </si>
  <si>
    <t xml:space="preserve">(Percentages per income summary)</t>
  </si>
  <si>
    <t xml:space="preserve">CURRENT QUARTER ALLOCATION</t>
  </si>
  <si>
    <t xml:space="preserve">Taxable</t>
  </si>
  <si>
    <t xml:space="preserve">Allocation</t>
  </si>
  <si>
    <t xml:space="preserve">Taxable inputs</t>
  </si>
  <si>
    <t xml:space="preserve">Exempt inputs</t>
  </si>
  <si>
    <t xml:space="preserve">II</t>
  </si>
  <si>
    <t xml:space="preserve">DE-MINIMIS TEST (STANDARD)</t>
  </si>
  <si>
    <t xml:space="preserve">1. Are exempt inputs &lt; £7,500 a year on average?</t>
  </si>
  <si>
    <t xml:space="preserve">2. Are exempt inputs &lt; 50% of total inputs?</t>
  </si>
  <si>
    <t xml:space="preserve">III</t>
  </si>
  <si>
    <t xml:space="preserve">VAT RECLAIMED</t>
  </si>
  <si>
    <t xml:space="preserve">Claimed so far</t>
  </si>
  <si>
    <t xml:space="preserve">Qtr 1</t>
  </si>
  <si>
    <t xml:space="preserve">Qtr 2</t>
  </si>
  <si>
    <t xml:space="preserve">Qtr 3</t>
  </si>
  <si>
    <t xml:space="preserve">Qtr 4</t>
  </si>
  <si>
    <t xml:space="preserve">**to be claimed</t>
  </si>
  <si>
    <t xml:space="preserve">Per Xero</t>
  </si>
  <si>
    <t xml:space="preserve">J3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</si>
</sst>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#,##0.00_);\(#,##0.00\);\-_)"/>
    <numFmt numFmtId="167" formatCode="#,##0.00"/>
    <numFmt numFmtId="168" formatCode="#,###.00_);\(#,###.00\);\-_)"/>
    <numFmt numFmtId="169" formatCode="#,##0.0"/>
    <numFmt numFmtId="170" formatCode="0%"/>
    <numFmt numFmtId="171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Normal 3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:/Files/S025%20-%20N%20&amp;%20M%20Salvesen/2017-2018/VAT/2017%2010%20October/S25%20VAT%20workings%20October%20201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3 VAT Return"/>
      <sheetName val="J3-2 Annual PE calc"/>
      <sheetName val="A Trial Balance"/>
      <sheetName val="Q2 Supplier invoices"/>
      <sheetName val="Q3 Income by Contact"/>
    </sheetNames>
    <sheetDataSet>
      <sheetData sheetId="0">
        <row r="3">
          <cell r="A3" t="str">
            <v>VAT Quarter Ended 31 October 2017</v>
          </cell>
        </row>
      </sheetData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7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K24" activeCellId="1" sqref="K25:K27 K24"/>
    </sheetView>
  </sheetViews>
  <sheetFormatPr defaultRowHeight="12.75"/>
  <cols>
    <col collapsed="false" hidden="false" max="1" min="1" style="1" width="11.4615384615385"/>
    <col collapsed="false" hidden="false" max="2" min="2" style="1" width="10.6032388663968"/>
    <col collapsed="false" hidden="false" max="3" min="3" style="1" width="11.9959514170041"/>
    <col collapsed="false" hidden="false" max="4" min="4" style="1" width="3.53441295546559"/>
    <col collapsed="false" hidden="false" max="5" min="5" style="1" width="10.6032388663968"/>
    <col collapsed="false" hidden="false" max="6" min="6" style="1" width="5.46153846153846"/>
    <col collapsed="false" hidden="false" max="7" min="7" style="1" width="12.6396761133603"/>
    <col collapsed="false" hidden="false" max="8" min="8" style="1" width="2.46558704453441"/>
    <col collapsed="false" hidden="false" max="9" min="9" style="1" width="12.5344129554656"/>
    <col collapsed="false" hidden="false" max="10" min="10" style="1" width="2.46558704453441"/>
    <col collapsed="false" hidden="false" max="11" min="11" style="1" width="11.4615384615385"/>
    <col collapsed="false" hidden="false" max="12" min="12" style="1" width="10.6032388663968"/>
    <col collapsed="false" hidden="false" max="13" min="13" style="1" width="10.7125506072875"/>
    <col collapsed="false" hidden="false" max="14" min="14" style="1" width="5.89068825910931"/>
    <col collapsed="false" hidden="false" max="15" min="15" style="1" width="9.10526315789474"/>
    <col collapsed="false" hidden="false" max="1025" min="16" style="1" width="8.89068825910931"/>
  </cols>
  <sheetData>
    <row r="1" customFormat="false" ht="12.75" hidden="false" customHeight="false" outlineLevel="0" collapsed="false">
      <c r="A1" s="2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2" t="str">
        <f aca="false">[1]'J3 VAT Return'!A3</f>
        <v>VAT Quarter Ended 31 October 2017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2" t="s">
        <v>0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3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7" s="5" customFormat="true" ht="38.25" hidden="false" customHeight="false" outlineLevel="0" collapsed="false">
      <c r="A7" s="4" t="s">
        <v>1</v>
      </c>
      <c r="C7" s="6" t="s">
        <v>2</v>
      </c>
      <c r="E7" s="6" t="s">
        <v>3</v>
      </c>
      <c r="G7" s="6" t="s">
        <v>4</v>
      </c>
      <c r="I7" s="6" t="s">
        <v>5</v>
      </c>
      <c r="K7" s="5" t="s">
        <v>6</v>
      </c>
    </row>
    <row r="8" customFormat="false" ht="12.75" hidden="false" customHeight="false" outlineLevel="0" collapsed="false">
      <c r="A8" s="7"/>
      <c r="B8" s="7"/>
      <c r="C8" s="7"/>
      <c r="D8" s="7"/>
      <c r="E8" s="8"/>
      <c r="F8" s="9"/>
      <c r="G8" s="8"/>
      <c r="H8" s="9"/>
      <c r="I8" s="8"/>
      <c r="J8" s="9"/>
      <c r="K8" s="8"/>
      <c r="L8" s="8"/>
      <c r="M8" s="8"/>
      <c r="N8" s="0"/>
      <c r="O8" s="0"/>
      <c r="P8" s="0"/>
      <c r="Q8" s="0"/>
    </row>
    <row r="9" customFormat="false" ht="13.8" hidden="false" customHeight="false" outlineLevel="0" collapsed="false">
      <c r="A9" s="7" t="s">
        <v>7</v>
      </c>
      <c r="B9" s="8" t="s">
        <v>8</v>
      </c>
      <c r="C9" s="10" t="n">
        <v>9192</v>
      </c>
      <c r="D9" s="7"/>
      <c r="E9" s="10" t="n">
        <v>14726.6</v>
      </c>
      <c r="F9" s="7"/>
      <c r="G9" s="10" t="n">
        <v>0</v>
      </c>
      <c r="H9" s="7"/>
      <c r="I9" s="10"/>
      <c r="J9" s="7"/>
      <c r="K9" s="7" t="n">
        <f aca="false">SUM(C9:J9)</f>
        <v>23918.6</v>
      </c>
      <c r="L9" s="11" t="s">
        <v>9</v>
      </c>
      <c r="M9" s="8"/>
      <c r="N9" s="0"/>
      <c r="O9" s="0"/>
      <c r="P9" s="0"/>
      <c r="Q9" s="0"/>
    </row>
    <row r="10" customFormat="false" ht="13.8" hidden="false" customHeight="false" outlineLevel="0" collapsed="false">
      <c r="A10" s="7" t="s">
        <v>10</v>
      </c>
      <c r="B10" s="8" t="s">
        <v>11</v>
      </c>
      <c r="C10" s="10" t="n">
        <v>11395</v>
      </c>
      <c r="D10" s="7"/>
      <c r="E10" s="10" t="n">
        <f aca="false">11220-325</f>
        <v>10895</v>
      </c>
      <c r="F10" s="7"/>
      <c r="G10" s="10" t="n">
        <v>9710</v>
      </c>
      <c r="H10" s="7"/>
      <c r="I10" s="10"/>
      <c r="J10" s="7"/>
      <c r="K10" s="7" t="n">
        <f aca="false">SUM(C10:J10)</f>
        <v>32000</v>
      </c>
      <c r="L10" s="11" t="s">
        <v>9</v>
      </c>
      <c r="M10" s="8"/>
      <c r="N10" s="0"/>
      <c r="O10" s="0"/>
      <c r="P10" s="0"/>
      <c r="Q10" s="0"/>
    </row>
    <row r="11" customFormat="false" ht="12.7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8"/>
      <c r="M11" s="8"/>
      <c r="N11" s="0"/>
      <c r="O11" s="0"/>
      <c r="P11" s="0"/>
      <c r="Q11" s="0"/>
    </row>
    <row r="12" customFormat="false" ht="12.75" hidden="false" customHeight="false" outlineLevel="0" collapsed="false">
      <c r="A12" s="7" t="s">
        <v>12</v>
      </c>
      <c r="B12" s="7"/>
      <c r="C12" s="7" t="n">
        <f aca="false">SUM(C9:C11)</f>
        <v>20587</v>
      </c>
      <c r="D12" s="7"/>
      <c r="E12" s="7" t="n">
        <f aca="false">SUM(E9:E11)</f>
        <v>25621.6</v>
      </c>
      <c r="F12" s="7"/>
      <c r="G12" s="7" t="n">
        <f aca="false">SUM(G9:G11)</f>
        <v>9710</v>
      </c>
      <c r="H12" s="7"/>
      <c r="I12" s="7" t="n">
        <f aca="false">SUM(I9:I11)</f>
        <v>0</v>
      </c>
      <c r="J12" s="7"/>
      <c r="K12" s="7" t="n">
        <f aca="false">SUM(K9:K11)</f>
        <v>55918.6</v>
      </c>
      <c r="L12" s="8"/>
      <c r="M12" s="8"/>
      <c r="N12" s="0"/>
      <c r="O12" s="0"/>
      <c r="P12" s="0"/>
      <c r="Q12" s="0"/>
    </row>
    <row r="13" customFormat="false" ht="12.7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12"/>
      <c r="M13" s="12"/>
      <c r="N13" s="13"/>
      <c r="O13" s="0"/>
      <c r="P13" s="0"/>
      <c r="Q13" s="0"/>
    </row>
    <row r="14" customFormat="false" ht="12.75" hidden="false" customHeight="false" outlineLevel="0" collapsed="false">
      <c r="A14" s="14" t="s">
        <v>13</v>
      </c>
      <c r="B14" s="7" t="s">
        <v>14</v>
      </c>
      <c r="C14" s="7" t="n">
        <f aca="false">C9/C12*100</f>
        <v>44.649536115024</v>
      </c>
      <c r="D14" s="7"/>
      <c r="E14" s="7" t="n">
        <f aca="false">E9/E12*100</f>
        <v>57.4772847909576</v>
      </c>
      <c r="F14" s="9"/>
      <c r="G14" s="7" t="n">
        <f aca="false">G9/G12*100</f>
        <v>0</v>
      </c>
      <c r="H14" s="9"/>
      <c r="I14" s="7" t="e">
        <f aca="false">I9/I12*100</f>
        <v>#DIV/0!</v>
      </c>
      <c r="J14" s="9"/>
      <c r="K14" s="7" t="n">
        <f aca="false">K9/K12*100</f>
        <v>42.7739607214773</v>
      </c>
      <c r="L14" s="7"/>
      <c r="M14" s="7"/>
      <c r="N14" s="0"/>
      <c r="O14" s="0"/>
      <c r="P14" s="0"/>
      <c r="Q14" s="0"/>
    </row>
    <row r="15" customFormat="false" ht="12.75" hidden="false" customHeight="false" outlineLevel="0" collapsed="false">
      <c r="A15" s="15" t="s">
        <v>15</v>
      </c>
      <c r="B15" s="7"/>
      <c r="C15" s="7"/>
      <c r="D15" s="7"/>
      <c r="E15" s="7"/>
      <c r="F15" s="9"/>
      <c r="G15" s="9"/>
      <c r="H15" s="9"/>
      <c r="I15" s="7"/>
      <c r="J15" s="9"/>
      <c r="K15" s="9"/>
      <c r="L15" s="7"/>
      <c r="M15" s="9"/>
      <c r="N15" s="0"/>
      <c r="O15" s="0"/>
      <c r="P15" s="0"/>
      <c r="Q15" s="0"/>
    </row>
    <row r="16" customFormat="false" ht="12.75" hidden="false" customHeight="false" outlineLevel="0" collapsed="false">
      <c r="A16" s="7"/>
      <c r="B16" s="7"/>
      <c r="C16" s="7"/>
      <c r="D16" s="7"/>
      <c r="E16" s="7"/>
      <c r="F16" s="9"/>
      <c r="G16" s="7"/>
      <c r="H16" s="9"/>
      <c r="I16" s="7"/>
      <c r="J16" s="9"/>
      <c r="K16" s="7"/>
      <c r="L16" s="7"/>
      <c r="M16" s="7"/>
      <c r="N16" s="0"/>
      <c r="O16" s="0"/>
      <c r="P16" s="0"/>
      <c r="Q16" s="0"/>
    </row>
    <row r="17" customFormat="false" ht="12.75" hidden="false" customHeight="false" outlineLevel="0" collapsed="false">
      <c r="A17" s="16" t="s">
        <v>16</v>
      </c>
      <c r="B17" s="2" t="s">
        <v>17</v>
      </c>
      <c r="C17" s="17"/>
      <c r="D17" s="17"/>
      <c r="E17" s="17"/>
      <c r="F17" s="17"/>
      <c r="G17" s="17"/>
      <c r="H17" s="17"/>
      <c r="I17" s="17"/>
      <c r="J17" s="17"/>
      <c r="K17" s="7"/>
      <c r="L17" s="7"/>
      <c r="M17" s="7"/>
      <c r="N17" s="0"/>
      <c r="O17" s="0"/>
      <c r="P17" s="0"/>
      <c r="Q17" s="0"/>
    </row>
    <row r="18" customFormat="false" ht="12.75" hidden="false" customHeight="false" outlineLevel="0" collapsed="false">
      <c r="A18" s="17"/>
      <c r="B18" s="17"/>
      <c r="C18" s="17"/>
      <c r="D18" s="17"/>
      <c r="E18" s="16" t="s">
        <v>18</v>
      </c>
      <c r="F18" s="0"/>
      <c r="G18" s="16" t="s">
        <v>19</v>
      </c>
      <c r="H18" s="0"/>
      <c r="I18" s="16" t="s">
        <v>19</v>
      </c>
      <c r="J18" s="0"/>
      <c r="K18" s="16" t="s">
        <v>20</v>
      </c>
      <c r="L18" s="16"/>
      <c r="M18" s="16"/>
      <c r="N18" s="0"/>
      <c r="O18" s="0"/>
      <c r="P18" s="0"/>
      <c r="Q18" s="0"/>
    </row>
    <row r="19" customFormat="false" ht="12.75" hidden="false" customHeight="false" outlineLevel="0" collapsed="false">
      <c r="A19" s="17"/>
      <c r="B19" s="17"/>
      <c r="C19" s="17"/>
      <c r="D19" s="17"/>
      <c r="E19" s="16"/>
      <c r="F19" s="0"/>
      <c r="G19" s="16" t="s">
        <v>21</v>
      </c>
      <c r="H19" s="0"/>
      <c r="I19" s="16" t="s">
        <v>21</v>
      </c>
      <c r="J19" s="0"/>
      <c r="K19" s="16" t="s">
        <v>22</v>
      </c>
      <c r="L19" s="16"/>
      <c r="M19" s="16"/>
      <c r="N19" s="0"/>
      <c r="O19" s="0"/>
      <c r="P19" s="0"/>
      <c r="Q19" s="0"/>
    </row>
    <row r="20" customFormat="false" ht="12.75" hidden="false" customHeight="false" outlineLevel="0" collapsed="false">
      <c r="A20" s="17"/>
      <c r="B20" s="17"/>
      <c r="C20" s="17"/>
      <c r="D20" s="17"/>
      <c r="E20" s="16"/>
      <c r="F20" s="0"/>
      <c r="G20" s="16" t="s">
        <v>23</v>
      </c>
      <c r="H20" s="0"/>
      <c r="I20" s="16" t="s">
        <v>24</v>
      </c>
      <c r="J20" s="0"/>
      <c r="K20" s="16"/>
      <c r="L20" s="16"/>
      <c r="M20" s="16"/>
      <c r="N20" s="0"/>
      <c r="O20" s="0"/>
      <c r="P20" s="0"/>
      <c r="Q20" s="0"/>
    </row>
    <row r="21" customFormat="false" ht="12.75" hidden="false" customHeight="false" outlineLevel="0" collapsed="false">
      <c r="A21" s="17"/>
      <c r="B21" s="17"/>
      <c r="C21" s="17"/>
      <c r="D21" s="17"/>
      <c r="E21" s="16"/>
      <c r="F21" s="0"/>
      <c r="G21" s="16" t="s">
        <v>25</v>
      </c>
      <c r="H21" s="0"/>
      <c r="I21" s="16" t="s">
        <v>25</v>
      </c>
      <c r="J21" s="0"/>
      <c r="K21" s="16"/>
      <c r="L21" s="16"/>
      <c r="M21" s="16"/>
      <c r="N21" s="0"/>
      <c r="O21" s="0"/>
      <c r="P21" s="0"/>
      <c r="Q21" s="0"/>
    </row>
    <row r="22" customFormat="false" ht="12.75" hidden="false" customHeight="false" outlineLevel="0" collapsed="false">
      <c r="A22" s="17"/>
      <c r="B22" s="17"/>
      <c r="C22" s="17"/>
      <c r="D22" s="17"/>
      <c r="E22" s="16"/>
      <c r="F22" s="0"/>
      <c r="G22" s="16" t="s">
        <v>26</v>
      </c>
      <c r="H22" s="0"/>
      <c r="I22" s="16"/>
      <c r="J22" s="0"/>
      <c r="K22" s="16"/>
      <c r="L22" s="16"/>
      <c r="M22" s="16"/>
      <c r="N22" s="0"/>
      <c r="O22" s="0"/>
      <c r="P22" s="0"/>
      <c r="Q22" s="0"/>
    </row>
    <row r="23" customFormat="false" ht="12.75" hidden="false" customHeight="false" outlineLevel="0" collapsed="false">
      <c r="A23" s="17"/>
      <c r="B23" s="17"/>
      <c r="C23" s="17"/>
      <c r="D23" s="17"/>
      <c r="E23" s="17"/>
      <c r="F23" s="0"/>
      <c r="G23" s="17"/>
      <c r="H23" s="0"/>
      <c r="I23" s="17"/>
      <c r="J23" s="0"/>
      <c r="K23" s="17"/>
      <c r="L23" s="17"/>
      <c r="M23" s="17"/>
      <c r="N23" s="0"/>
      <c r="O23" s="0"/>
      <c r="P23" s="0"/>
      <c r="Q23" s="0"/>
    </row>
    <row r="24" customFormat="false" ht="13.8" hidden="false" customHeight="false" outlineLevel="0" collapsed="false">
      <c r="A24" s="17"/>
      <c r="B24" s="17" t="s">
        <v>27</v>
      </c>
      <c r="C24" s="17"/>
      <c r="D24" s="17"/>
      <c r="E24" s="17" t="n">
        <f aca="false">SUM(F24:K24)</f>
        <v>13354.79</v>
      </c>
      <c r="F24" s="0"/>
      <c r="G24" s="18" t="n">
        <v>11831.33</v>
      </c>
      <c r="H24" s="19"/>
      <c r="I24" s="20" t="n">
        <v>187.54</v>
      </c>
      <c r="J24" s="19"/>
      <c r="K24" s="20" t="n">
        <v>1335.92</v>
      </c>
      <c r="L24" s="21"/>
      <c r="M24" s="7"/>
      <c r="N24" s="0"/>
      <c r="O24" s="0"/>
      <c r="P24" s="0"/>
      <c r="Q24" s="0"/>
    </row>
    <row r="25" customFormat="false" ht="13.8" hidden="false" customHeight="false" outlineLevel="0" collapsed="false">
      <c r="A25" s="17"/>
      <c r="B25" s="17" t="s">
        <v>28</v>
      </c>
      <c r="C25" s="17"/>
      <c r="D25" s="17"/>
      <c r="E25" s="17" t="n">
        <f aca="false">SUM(F25:K25)</f>
        <v>21796.21</v>
      </c>
      <c r="F25" s="0"/>
      <c r="G25" s="18" t="n">
        <v>21136.92</v>
      </c>
      <c r="H25" s="19"/>
      <c r="I25" s="20" t="n">
        <v>204.75</v>
      </c>
      <c r="J25" s="19"/>
      <c r="K25" s="20" t="n">
        <v>454.54</v>
      </c>
      <c r="L25" s="21"/>
      <c r="M25" s="7"/>
      <c r="N25" s="0"/>
      <c r="O25" s="0"/>
      <c r="P25" s="0"/>
      <c r="Q25" s="0"/>
    </row>
    <row r="26" customFormat="false" ht="13.8" hidden="false" customHeight="false" outlineLevel="0" collapsed="false">
      <c r="A26" s="7"/>
      <c r="B26" s="17" t="s">
        <v>29</v>
      </c>
      <c r="C26" s="7"/>
      <c r="D26" s="7"/>
      <c r="E26" s="17" t="n">
        <f aca="false">SUM(F26:K26)</f>
        <v>2735.14</v>
      </c>
      <c r="F26" s="0"/>
      <c r="G26" s="20" t="n">
        <v>1284.79</v>
      </c>
      <c r="H26" s="19"/>
      <c r="I26" s="20" t="n">
        <v>979.48</v>
      </c>
      <c r="J26" s="19"/>
      <c r="K26" s="20" t="n">
        <v>470.87</v>
      </c>
      <c r="L26" s="21"/>
      <c r="M26" s="7"/>
      <c r="N26" s="0"/>
      <c r="O26" s="0"/>
      <c r="P26" s="0"/>
      <c r="Q26" s="0"/>
    </row>
    <row r="27" customFormat="false" ht="13.8" hidden="false" customHeight="false" outlineLevel="0" collapsed="false">
      <c r="A27" s="7"/>
      <c r="B27" s="17" t="s">
        <v>30</v>
      </c>
      <c r="C27" s="7"/>
      <c r="D27" s="7"/>
      <c r="E27" s="17" t="n">
        <f aca="false">SUM(F27:K27)</f>
        <v>0</v>
      </c>
      <c r="F27" s="0"/>
      <c r="G27" s="10"/>
      <c r="H27" s="0"/>
      <c r="I27" s="10"/>
      <c r="J27" s="0"/>
      <c r="K27" s="10"/>
      <c r="L27" s="11"/>
      <c r="M27" s="7"/>
      <c r="N27" s="0"/>
      <c r="O27" s="13"/>
      <c r="P27" s="13"/>
      <c r="Q27" s="22"/>
    </row>
    <row r="28" customFormat="false" ht="12.75" hidden="false" customHeight="false" outlineLevel="0" collapsed="false">
      <c r="A28" s="7"/>
      <c r="B28" s="7"/>
      <c r="C28" s="7"/>
      <c r="D28" s="7"/>
      <c r="E28" s="7"/>
      <c r="F28" s="0"/>
      <c r="G28" s="7"/>
      <c r="H28" s="0"/>
      <c r="I28" s="7"/>
      <c r="J28" s="0"/>
      <c r="K28" s="7"/>
      <c r="L28" s="7"/>
      <c r="M28" s="7"/>
      <c r="N28" s="0"/>
    </row>
    <row r="29" customFormat="false" ht="13.5" hidden="false" customHeight="false" outlineLevel="0" collapsed="false">
      <c r="A29" s="7"/>
      <c r="B29" s="7"/>
      <c r="C29" s="7"/>
      <c r="D29" s="7"/>
      <c r="E29" s="23" t="n">
        <f aca="false">SUM(E24:E27)</f>
        <v>37886.14</v>
      </c>
      <c r="F29" s="0"/>
      <c r="G29" s="23" t="n">
        <f aca="false">SUM(G24:G28)</f>
        <v>34253.04</v>
      </c>
      <c r="H29" s="0"/>
      <c r="I29" s="23" t="n">
        <f aca="false">SUM(I24:I28)</f>
        <v>1371.77</v>
      </c>
      <c r="J29" s="0"/>
      <c r="K29" s="23" t="n">
        <f aca="false">SUM(K24:K28)</f>
        <v>2261.33</v>
      </c>
      <c r="L29" s="7"/>
      <c r="M29" s="7"/>
      <c r="N29" s="0"/>
    </row>
    <row r="30" customFormat="false" ht="14.25" hidden="false" customHeight="false" outlineLevel="0" collapsed="false">
      <c r="A30" s="7"/>
      <c r="B30" s="7"/>
      <c r="C30" s="7"/>
      <c r="D30" s="7"/>
      <c r="E30" s="7"/>
      <c r="F30" s="0"/>
      <c r="G30" s="7"/>
      <c r="H30" s="0"/>
      <c r="I30" s="7"/>
      <c r="J30" s="0"/>
      <c r="K30" s="7"/>
      <c r="L30" s="7"/>
      <c r="M30" s="7"/>
      <c r="N30" s="0"/>
    </row>
    <row r="31" customFormat="false" ht="12.75" hidden="false" customHeight="false" outlineLevel="0" collapsed="false">
      <c r="A31" s="7" t="s">
        <v>31</v>
      </c>
      <c r="B31" s="7"/>
      <c r="C31" s="7"/>
      <c r="D31" s="7"/>
      <c r="E31" s="7"/>
      <c r="F31" s="7"/>
      <c r="G31" s="7"/>
      <c r="H31" s="7"/>
      <c r="I31" s="7"/>
      <c r="J31" s="24"/>
      <c r="K31" s="25"/>
      <c r="L31" s="25"/>
      <c r="M31" s="25"/>
      <c r="N31" s="26"/>
    </row>
    <row r="32" customFormat="false" ht="12.75" hidden="false" customHeight="false" outlineLevel="0" collapsed="false">
      <c r="A32" s="7" t="s">
        <v>32</v>
      </c>
      <c r="B32" s="7"/>
      <c r="C32" s="7"/>
      <c r="D32" s="7"/>
      <c r="E32" s="12" t="s">
        <v>14</v>
      </c>
      <c r="F32" s="7"/>
      <c r="G32" s="0"/>
      <c r="H32" s="7"/>
      <c r="I32" s="7"/>
      <c r="J32" s="27"/>
      <c r="K32" s="8" t="s">
        <v>33</v>
      </c>
      <c r="L32" s="8"/>
      <c r="M32" s="8"/>
      <c r="N32" s="28"/>
    </row>
    <row r="33" customFormat="false" ht="12.75" hidden="false" customHeight="false" outlineLevel="0" collapsed="false">
      <c r="A33" s="7" t="s">
        <v>34</v>
      </c>
      <c r="B33" s="7"/>
      <c r="C33" s="7"/>
      <c r="D33" s="7"/>
      <c r="E33" s="7" t="n">
        <f aca="false">K14</f>
        <v>42.7739607214773</v>
      </c>
      <c r="F33" s="7"/>
      <c r="G33" s="7" t="n">
        <f aca="false">K29*E33/100</f>
        <v>967.260405982982</v>
      </c>
      <c r="H33" s="0"/>
      <c r="I33" s="7"/>
      <c r="J33" s="27"/>
      <c r="K33" s="29" t="n">
        <f aca="false">G14</f>
        <v>0</v>
      </c>
      <c r="L33" s="29" t="n">
        <f aca="false">K26*K33/100</f>
        <v>0</v>
      </c>
      <c r="M33" s="9"/>
      <c r="N33" s="30"/>
    </row>
    <row r="34" customFormat="false" ht="12.75" hidden="false" customHeight="false" outlineLevel="0" collapsed="false">
      <c r="A34" s="7" t="s">
        <v>10</v>
      </c>
      <c r="B34" s="7"/>
      <c r="C34" s="7"/>
      <c r="D34" s="7"/>
      <c r="E34" s="7" t="n">
        <f aca="false">K10/K12*100</f>
        <v>57.2260392785227</v>
      </c>
      <c r="F34" s="7"/>
      <c r="G34" s="7" t="n">
        <f aca="false">K29*E34/100</f>
        <v>1294.06959401702</v>
      </c>
      <c r="H34" s="0"/>
      <c r="I34" s="7"/>
      <c r="J34" s="27"/>
      <c r="K34" s="29" t="n">
        <f aca="false">100-K33</f>
        <v>100</v>
      </c>
      <c r="L34" s="29" t="n">
        <f aca="false">K26*K34/100</f>
        <v>470.87</v>
      </c>
      <c r="M34" s="9"/>
      <c r="N34" s="30"/>
    </row>
    <row r="35" customFormat="false" ht="13.5" hidden="false" customHeight="false" outlineLevel="0" collapsed="false">
      <c r="A35" s="7"/>
      <c r="B35" s="7"/>
      <c r="C35" s="7"/>
      <c r="D35" s="7"/>
      <c r="E35" s="7"/>
      <c r="F35" s="7"/>
      <c r="G35" s="23" t="n">
        <f aca="false">SUM(G33:G34)</f>
        <v>2261.33</v>
      </c>
      <c r="H35" s="0"/>
      <c r="I35" s="7"/>
      <c r="J35" s="27"/>
      <c r="K35" s="9"/>
      <c r="L35" s="31" t="n">
        <f aca="false">SUM(L33:L34)</f>
        <v>470.87</v>
      </c>
      <c r="M35" s="9"/>
      <c r="N35" s="30"/>
    </row>
    <row r="36" customFormat="false" ht="13.5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27"/>
      <c r="K36" s="9"/>
      <c r="L36" s="9"/>
      <c r="M36" s="9"/>
      <c r="N36" s="30"/>
    </row>
    <row r="37" customFormat="false" ht="12.75" hidden="false" customHeight="false" outlineLevel="0" collapsed="false">
      <c r="A37" s="7"/>
      <c r="B37" s="7"/>
      <c r="C37" s="12" t="s">
        <v>19</v>
      </c>
      <c r="D37" s="0"/>
      <c r="E37" s="12" t="s">
        <v>20</v>
      </c>
      <c r="F37" s="7"/>
      <c r="G37" s="7"/>
      <c r="H37" s="7"/>
      <c r="I37" s="7"/>
      <c r="J37" s="27"/>
      <c r="K37" s="12" t="s">
        <v>19</v>
      </c>
      <c r="L37" s="12" t="s">
        <v>20</v>
      </c>
      <c r="M37" s="9"/>
      <c r="N37" s="30"/>
    </row>
    <row r="38" customFormat="false" ht="12.75" hidden="false" customHeight="false" outlineLevel="0" collapsed="false">
      <c r="A38" s="7"/>
      <c r="B38" s="7"/>
      <c r="C38" s="32" t="s">
        <v>21</v>
      </c>
      <c r="D38" s="0"/>
      <c r="E38" s="32" t="s">
        <v>35</v>
      </c>
      <c r="F38" s="0"/>
      <c r="G38" s="32" t="s">
        <v>18</v>
      </c>
      <c r="H38" s="0"/>
      <c r="I38" s="7" t="s">
        <v>14</v>
      </c>
      <c r="J38" s="27"/>
      <c r="K38" s="32" t="s">
        <v>21</v>
      </c>
      <c r="L38" s="32" t="s">
        <v>35</v>
      </c>
      <c r="M38" s="32" t="s">
        <v>18</v>
      </c>
      <c r="N38" s="30"/>
    </row>
    <row r="39" customFormat="false" ht="12.75" hidden="false" customHeight="false" outlineLevel="0" collapsed="false">
      <c r="A39" s="7" t="s">
        <v>36</v>
      </c>
      <c r="B39" s="7"/>
      <c r="C39" s="7" t="n">
        <f aca="false">G29</f>
        <v>34253.04</v>
      </c>
      <c r="D39" s="0"/>
      <c r="E39" s="7" t="n">
        <f aca="false">G33</f>
        <v>967.260405982982</v>
      </c>
      <c r="F39" s="0"/>
      <c r="G39" s="29" t="n">
        <f aca="false">G29+G33</f>
        <v>35220.300405983</v>
      </c>
      <c r="H39" s="0"/>
      <c r="I39" s="33" t="n">
        <f aca="false">G39/G42*100</f>
        <v>92.9635492187459</v>
      </c>
      <c r="J39" s="27"/>
      <c r="K39" s="7" t="n">
        <f aca="false">G26</f>
        <v>1284.79</v>
      </c>
      <c r="L39" s="29" t="n">
        <f aca="false">L33</f>
        <v>0</v>
      </c>
      <c r="M39" s="7" t="n">
        <f aca="false">SUM(K39:L39)</f>
        <v>1284.79</v>
      </c>
      <c r="N39" s="34" t="n">
        <f aca="false">M39/M42</f>
        <v>0.469734638811907</v>
      </c>
    </row>
    <row r="40" customFormat="false" ht="12.75" hidden="false" customHeight="false" outlineLevel="0" collapsed="false">
      <c r="A40" s="7" t="s">
        <v>37</v>
      </c>
      <c r="B40" s="7"/>
      <c r="C40" s="7" t="n">
        <f aca="false">I29</f>
        <v>1371.77</v>
      </c>
      <c r="D40" s="0"/>
      <c r="E40" s="7" t="n">
        <f aca="false">G34</f>
        <v>1294.06959401702</v>
      </c>
      <c r="F40" s="0"/>
      <c r="G40" s="29" t="n">
        <f aca="false">I29+G34</f>
        <v>2665.83959401702</v>
      </c>
      <c r="H40" s="0"/>
      <c r="I40" s="33" t="n">
        <f aca="false">G40/G42*100</f>
        <v>7.03645078125409</v>
      </c>
      <c r="J40" s="27"/>
      <c r="K40" s="7" t="n">
        <f aca="false">I26</f>
        <v>979.48</v>
      </c>
      <c r="L40" s="29" t="n">
        <f aca="false">L34</f>
        <v>470.87</v>
      </c>
      <c r="M40" s="7" t="n">
        <f aca="false">SUM(K40:L40)</f>
        <v>1450.35</v>
      </c>
      <c r="N40" s="34" t="n">
        <f aca="false">M40/M42</f>
        <v>0.530265361188093</v>
      </c>
    </row>
    <row r="41" customFormat="false" ht="12.75" hidden="false" customHeight="false" outlineLevel="0" collapsed="false">
      <c r="A41" s="7"/>
      <c r="B41" s="7"/>
      <c r="C41" s="7"/>
      <c r="D41" s="0"/>
      <c r="E41" s="7"/>
      <c r="F41" s="0"/>
      <c r="G41" s="29"/>
      <c r="H41" s="0"/>
      <c r="I41" s="7"/>
      <c r="J41" s="27"/>
      <c r="K41" s="9"/>
      <c r="L41" s="9"/>
      <c r="M41" s="9"/>
      <c r="N41" s="30"/>
    </row>
    <row r="42" customFormat="false" ht="13.5" hidden="false" customHeight="false" outlineLevel="0" collapsed="false">
      <c r="A42" s="7"/>
      <c r="B42" s="7"/>
      <c r="C42" s="7"/>
      <c r="D42" s="0"/>
      <c r="E42" s="7"/>
      <c r="F42" s="0"/>
      <c r="G42" s="31" t="n">
        <f aca="false">SUM(G39:G41)</f>
        <v>37886.14</v>
      </c>
      <c r="H42" s="0"/>
      <c r="I42" s="7"/>
      <c r="J42" s="27"/>
      <c r="K42" s="9"/>
      <c r="L42" s="9"/>
      <c r="M42" s="31" t="n">
        <f aca="false">M39+M40</f>
        <v>2735.14</v>
      </c>
      <c r="N42" s="30"/>
    </row>
    <row r="43" customFormat="false" ht="14.25" hidden="false" customHeight="fals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35"/>
      <c r="K43" s="36"/>
      <c r="L43" s="36"/>
      <c r="M43" s="36"/>
      <c r="N43" s="37"/>
    </row>
    <row r="44" customFormat="false" ht="12.75" hidden="false" customHeight="fals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  <c r="K44" s="9"/>
      <c r="L44" s="9"/>
      <c r="M44" s="9"/>
    </row>
    <row r="45" customFormat="false" ht="12.75" hidden="false" customHeight="fals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0"/>
      <c r="M45" s="0"/>
    </row>
    <row r="46" customFormat="false" ht="12.75" hidden="false" customHeight="fals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0"/>
      <c r="M46" s="0"/>
    </row>
    <row r="47" customFormat="false" ht="12.75" hidden="false" customHeight="false" outlineLevel="0" collapsed="false">
      <c r="A47" s="16" t="s">
        <v>38</v>
      </c>
      <c r="B47" s="2" t="s">
        <v>39</v>
      </c>
      <c r="C47" s="17"/>
      <c r="D47" s="17"/>
      <c r="E47" s="17"/>
      <c r="F47" s="17"/>
      <c r="G47" s="17"/>
      <c r="H47" s="17"/>
      <c r="I47" s="17"/>
      <c r="J47" s="17"/>
      <c r="K47" s="0"/>
      <c r="M47" s="0"/>
    </row>
    <row r="48" customFormat="false" ht="12.75" hidden="false" customHeight="fals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0"/>
      <c r="M48" s="0"/>
    </row>
    <row r="49" customFormat="false" ht="12.75" hidden="false" customHeight="false" outlineLevel="0" collapsed="false">
      <c r="A49" s="7"/>
      <c r="B49" s="7" t="s">
        <v>40</v>
      </c>
      <c r="C49" s="7"/>
      <c r="D49" s="7"/>
      <c r="E49" s="8"/>
      <c r="F49" s="0"/>
      <c r="G49" s="7" t="n">
        <f aca="false">G40</f>
        <v>2665.83959401702</v>
      </c>
      <c r="H49" s="7"/>
      <c r="I49" s="7" t="str">
        <f aca="false">IF(G49&lt;12*625,"yes","no")</f>
        <v>yes</v>
      </c>
      <c r="J49" s="0"/>
      <c r="K49" s="0"/>
      <c r="M49" s="17" t="str">
        <f aca="false">IF(M40&lt;3*625,"yes","no")</f>
        <v>yes</v>
      </c>
    </row>
    <row r="50" customFormat="false" ht="12.75" hidden="false" customHeight="false" outlineLevel="0" collapsed="false">
      <c r="A50" s="7"/>
      <c r="B50" s="7"/>
      <c r="C50" s="7"/>
      <c r="D50" s="7"/>
      <c r="E50" s="7"/>
      <c r="F50" s="0"/>
      <c r="G50" s="7"/>
      <c r="H50" s="7"/>
      <c r="I50" s="7"/>
      <c r="J50" s="0"/>
      <c r="K50" s="0"/>
      <c r="M50" s="0"/>
    </row>
    <row r="51" customFormat="false" ht="12.75" hidden="false" customHeight="false" outlineLevel="0" collapsed="false">
      <c r="A51" s="7"/>
      <c r="B51" s="7" t="s">
        <v>41</v>
      </c>
      <c r="C51" s="7"/>
      <c r="D51" s="7"/>
      <c r="E51" s="7"/>
      <c r="F51" s="0"/>
      <c r="G51" s="38" t="n">
        <f aca="false">I40/100</f>
        <v>0.0703645078125409</v>
      </c>
      <c r="H51" s="7"/>
      <c r="I51" s="7" t="str">
        <f aca="false">IF(G51&lt;0.5,"yes","no")</f>
        <v>yes</v>
      </c>
      <c r="J51" s="0"/>
      <c r="K51" s="0"/>
      <c r="M51" s="1" t="str">
        <f aca="false">IF(N40&lt;0.5,"yes","no")</f>
        <v>no</v>
      </c>
    </row>
    <row r="52" customFormat="false" ht="12.75" hidden="false" customHeight="false" outlineLevel="0" collapsed="false">
      <c r="A52" s="7"/>
      <c r="B52" s="7"/>
      <c r="C52" s="7"/>
      <c r="D52" s="7"/>
      <c r="E52" s="7"/>
      <c r="F52" s="7"/>
      <c r="G52" s="4"/>
      <c r="H52" s="7"/>
      <c r="I52" s="7"/>
      <c r="J52" s="7"/>
      <c r="K52" s="0"/>
    </row>
    <row r="53" customFormat="false" ht="12.75" hidden="false" customHeight="false" outlineLevel="0" collapsed="false">
      <c r="A53" s="7"/>
      <c r="B53" s="7" t="str">
        <f aca="false">IF(AND(I49="yes",I51="yes"),"Passes de-minimis test.  All input VAT claimed","Fails de-minimis test.  Only VAT relating to taxable supplies reclaimed")</f>
        <v>Passes de-minimis test.  All input VAT claimed</v>
      </c>
      <c r="C53" s="7"/>
      <c r="D53" s="7"/>
      <c r="E53" s="7"/>
      <c r="F53" s="7"/>
      <c r="G53" s="4"/>
      <c r="H53" s="7"/>
      <c r="I53" s="7"/>
      <c r="J53" s="7"/>
      <c r="K53" s="7" t="str">
        <f aca="false">IF(AND(M49="yes",M51="yes"),"Passes de-minimis test.  All input VAT claimed","Fails de-minimis test.  Only VAT relating to taxable supplies reclaimed")</f>
        <v>Fails de-minimis test.  Only VAT relating to taxable supplies reclaimed</v>
      </c>
    </row>
    <row r="54" customFormat="false" ht="12.75" hidden="false" customHeight="false" outlineLevel="0" collapsed="false">
      <c r="A54" s="7"/>
      <c r="B54" s="7"/>
      <c r="C54" s="7"/>
      <c r="D54" s="7"/>
      <c r="E54" s="7"/>
      <c r="F54" s="7"/>
      <c r="G54" s="4"/>
      <c r="H54" s="7"/>
      <c r="I54" s="7"/>
      <c r="J54" s="7"/>
    </row>
    <row r="55" customFormat="false" ht="12.75" hidden="false" customHeight="false" outlineLevel="0" collapsed="false">
      <c r="A55" s="7"/>
      <c r="B55" s="7"/>
      <c r="C55" s="7"/>
      <c r="D55" s="7"/>
      <c r="E55" s="7"/>
      <c r="F55" s="7"/>
      <c r="G55" s="4"/>
      <c r="H55" s="7"/>
      <c r="I55" s="7"/>
      <c r="J55" s="7"/>
    </row>
    <row r="56" customFormat="false" ht="12.75" hidden="false" customHeight="false" outlineLevel="0" collapsed="false">
      <c r="A56" s="16" t="s">
        <v>42</v>
      </c>
      <c r="B56" s="2" t="s">
        <v>43</v>
      </c>
      <c r="C56" s="17"/>
      <c r="D56" s="17"/>
      <c r="E56" s="17"/>
      <c r="F56" s="17"/>
      <c r="G56" s="17"/>
      <c r="H56" s="17"/>
      <c r="I56" s="17"/>
      <c r="J56" s="17"/>
    </row>
    <row r="57" customFormat="false" ht="12.75" hidden="false" customHeight="false" outlineLevel="0" collapsed="false">
      <c r="A57" s="16"/>
      <c r="B57" s="2"/>
      <c r="C57" s="17"/>
      <c r="D57" s="17"/>
      <c r="E57" s="17"/>
      <c r="F57" s="17"/>
      <c r="G57" s="17"/>
      <c r="H57" s="17"/>
      <c r="I57" s="17"/>
      <c r="J57" s="17"/>
    </row>
    <row r="58" customFormat="false" ht="13.5" hidden="false" customHeight="false" outlineLevel="0" collapsed="false">
      <c r="A58" s="17"/>
      <c r="B58" s="17" t="s">
        <v>36</v>
      </c>
      <c r="C58" s="17"/>
      <c r="D58" s="17"/>
      <c r="E58" s="39" t="n">
        <f aca="false">IF(AND(I49="yes",I51="yes"),G42,G39)</f>
        <v>37886.14</v>
      </c>
      <c r="F58" s="0"/>
      <c r="G58" s="17"/>
      <c r="H58" s="17"/>
      <c r="I58" s="17"/>
      <c r="J58" s="17"/>
    </row>
    <row r="59" customFormat="false" ht="13.5" hidden="false" customHeight="fals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customFormat="false" ht="12.75" hidden="false" customHeight="false" outlineLevel="0" collapsed="false">
      <c r="B60" s="1" t="s">
        <v>44</v>
      </c>
      <c r="C60" s="0"/>
      <c r="E60" s="0"/>
      <c r="G60" s="0"/>
    </row>
    <row r="61" customFormat="false" ht="15" hidden="false" customHeight="false" outlineLevel="0" collapsed="false">
      <c r="B61" s="5" t="s">
        <v>45</v>
      </c>
      <c r="C61" s="40" t="n">
        <v>13354.79</v>
      </c>
      <c r="E61" s="0"/>
      <c r="G61" s="0"/>
    </row>
    <row r="62" customFormat="false" ht="15" hidden="false" customHeight="false" outlineLevel="0" collapsed="false">
      <c r="B62" s="5" t="s">
        <v>46</v>
      </c>
      <c r="C62" s="40" t="n">
        <v>21796.21</v>
      </c>
      <c r="E62" s="0"/>
      <c r="G62" s="0"/>
    </row>
    <row r="63" customFormat="false" ht="15" hidden="false" customHeight="false" outlineLevel="0" collapsed="false">
      <c r="B63" s="5" t="s">
        <v>47</v>
      </c>
      <c r="C63" s="40"/>
      <c r="E63" s="0"/>
      <c r="G63" s="0"/>
    </row>
    <row r="64" customFormat="false" ht="15" hidden="false" customHeight="false" outlineLevel="0" collapsed="false">
      <c r="B64" s="5" t="s">
        <v>48</v>
      </c>
      <c r="C64" s="40"/>
      <c r="E64" s="0"/>
      <c r="G64" s="0"/>
    </row>
    <row r="65" customFormat="false" ht="15.75" hidden="false" customHeight="false" outlineLevel="0" collapsed="false">
      <c r="C65" s="41" t="n">
        <f aca="false">SUM(C61:C64)</f>
        <v>35151</v>
      </c>
      <c r="E65" s="0"/>
      <c r="G65" s="0"/>
    </row>
    <row r="66" customFormat="false" ht="13.5" hidden="false" customHeight="false" outlineLevel="0" collapsed="false">
      <c r="C66" s="0"/>
      <c r="E66" s="0"/>
      <c r="G66" s="0"/>
    </row>
    <row r="67" customFormat="false" ht="13.5" hidden="false" customHeight="false" outlineLevel="0" collapsed="false">
      <c r="C67" s="0"/>
      <c r="E67" s="42" t="n">
        <f aca="false">E58-C65-M40</f>
        <v>1284.79</v>
      </c>
      <c r="G67" s="43" t="s">
        <v>49</v>
      </c>
    </row>
    <row r="68" customFormat="false" ht="13.5" hidden="false" customHeight="false" outlineLevel="0" collapsed="false">
      <c r="C68" s="0"/>
      <c r="E68" s="0"/>
    </row>
    <row r="69" customFormat="false" ht="12.75" hidden="false" customHeight="false" outlineLevel="0" collapsed="false">
      <c r="C69" s="1" t="s">
        <v>50</v>
      </c>
      <c r="E69" s="19"/>
    </row>
    <row r="70" customFormat="false" ht="12.75" hidden="false" customHeight="false" outlineLevel="0" collapsed="false">
      <c r="E70" s="19"/>
    </row>
    <row r="71" customFormat="false" ht="12.75" hidden="false" customHeight="false" outlineLevel="0" collapsed="false">
      <c r="E71" s="44" t="n">
        <f aca="false">E67-E69</f>
        <v>1284.79</v>
      </c>
    </row>
    <row r="72" customFormat="false" ht="12.75" hidden="false" customHeight="false" outlineLevel="0" collapsed="false">
      <c r="E72" s="45" t="s">
        <v>51</v>
      </c>
    </row>
  </sheetData>
  <mergeCells count="1">
    <mergeCell ref="K32:M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&amp;R&amp;Z&amp;F
&amp;A
&amp;D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2018-01-10T16:54:28Z</dcterms:created>
  <dc:creator>Aleksandra Skibinska</dc:creator>
  <dc:description/>
  <dc:language>en-GB</dc:language>
  <cp:lastModifiedBy/>
  <dcterms:modified xsi:type="dcterms:W3CDTF">2018-01-18T20:23:47Z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