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h.tran\Documents\PSW\PowerShell-main\Result\"/>
    </mc:Choice>
  </mc:AlternateContent>
  <xr:revisionPtr revIDLastSave="0" documentId="13_ncr:1_{73416B16-796F-4F90-9033-43FE9571D8D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estimation" sheetId="1" r:id="rId1"/>
    <sheet name="inventory" sheetId="2" r:id="rId2"/>
    <sheet name="operation" sheetId="3" r:id="rId3"/>
    <sheet name="sales" sheetId="4" r:id="rId4"/>
    <sheet name="utilization" sheetId="5" r:id="rId5"/>
    <sheet name="utilization-new-hidden" sheetId="6" state="hidden" r:id="rId6"/>
    <sheet name="dashboard" sheetId="7" r:id="rId7"/>
    <sheet name="dashboardPivotTable" sheetId="8" r:id="rId8"/>
  </sheets>
  <definedNames>
    <definedName name="Count_customers" localSheetId="3">'sales'!$C$2:$C$99</definedName>
    <definedName name="Date" localSheetId="3">'sales'!$A$2:$A$99</definedName>
    <definedName name="Forecast_1" localSheetId="3">'sales'!$G$2:$G$99</definedName>
    <definedName name="Forecast_2" localSheetId="3">'sales'!$H$2:$H$99</definedName>
    <definedName name="Forecast_3" localSheetId="3">'sales'!$I$2:$I$99</definedName>
    <definedName name="Price" localSheetId="3">'sales'!$D$2:$D$99</definedName>
    <definedName name="Sales" localSheetId="3">'sales'!$B$2:$B$99</definedName>
    <definedName name="Traffic" localSheetId="3">'sales'!$F$2:$F$99</definedName>
    <definedName name="Weather" localSheetId="3">'sales'!$E$2:$E$99</definedName>
    <definedName name="Weight" localSheetId="3">'sales'!$L$2:$L$99</definedName>
    <definedName name="_xlnm._FilterDatabase" localSheetId="6" hidden="1">'dashboard'!$A$1:$H$63</definedName>
  </definedNames>
  <calcPr calcId="191029" fullCalcOnLoad="1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<sst xmlns="http://schemas.openxmlformats.org/spreadsheetml/2006/main" count="79" uniqueCount="79">
  <si>
    <t>Age_Group</t>
  </si>
  <si>
    <t>Age_Count</t>
  </si>
  <si>
    <t>Competitor</t>
  </si>
  <si>
    <t>Substitute</t>
  </si>
  <si>
    <t>Estimated Sales/Day</t>
  </si>
  <si>
    <t>&lt;= 22</t>
  </si>
  <si>
    <t>22-40</t>
  </si>
  <si>
    <t>40-60</t>
  </si>
  <si>
    <t>&gt;=60</t>
  </si>
  <si>
    <t>Start time</t>
  </si>
  <si>
    <t>Type</t>
  </si>
  <si>
    <t>Quantity Consumed</t>
  </si>
  <si>
    <t>Coffee ID</t>
  </si>
  <si>
    <t>CoffeeNewID</t>
  </si>
  <si>
    <t>Alert</t>
  </si>
  <si>
    <t>UniqueId</t>
  </si>
  <si>
    <t>Year</t>
  </si>
  <si>
    <t>WeekNum</t>
  </si>
  <si>
    <t>Arabica</t>
  </si>
  <si>
    <t>DC06 | Durian Coffee (2024)</t>
  </si>
  <si>
    <t>DC06</t>
  </si>
  <si>
    <t>Robusta</t>
  </si>
  <si>
    <t>CC02 | Egg York Coffee (2024)</t>
  </si>
  <si>
    <t>CC02</t>
  </si>
  <si>
    <t>CC02 | Coconut Coffee (2024)</t>
  </si>
  <si>
    <t>DC06 | Egg York Coffee (2024)</t>
  </si>
  <si>
    <t>Cheese</t>
  </si>
  <si>
    <t>Cheese Coffee [C11 (2024)]</t>
  </si>
  <si>
    <t>C11</t>
  </si>
  <si>
    <t>Abnormal</t>
  </si>
  <si>
    <t>Item</t>
  </si>
  <si>
    <t>Shift</t>
  </si>
  <si>
    <t>Date</t>
  </si>
  <si>
    <t>Takeaway</t>
  </si>
  <si>
    <t>Quantity</t>
  </si>
  <si>
    <t>Performed by</t>
  </si>
  <si>
    <t>Cappucchino</t>
  </si>
  <si>
    <t>PM</t>
  </si>
  <si>
    <t>Iced Latte</t>
  </si>
  <si>
    <t>AM</t>
  </si>
  <si>
    <t>Black Coffee</t>
  </si>
  <si>
    <t>Sales</t>
  </si>
  <si>
    <t>Count_customers</t>
  </si>
  <si>
    <t>Price</t>
  </si>
  <si>
    <t>Weather</t>
  </si>
  <si>
    <t>Traffic</t>
  </si>
  <si>
    <t>Forecast_1</t>
  </si>
  <si>
    <t>Forecast_2</t>
  </si>
  <si>
    <t>Forecast_3</t>
  </si>
  <si>
    <t>Weight</t>
  </si>
  <si>
    <t>Asset Number</t>
  </si>
  <si>
    <t>Description</t>
  </si>
  <si>
    <t>Frequency</t>
  </si>
  <si>
    <t>Machine Capacity</t>
  </si>
  <si>
    <t>Date_lastweek</t>
  </si>
  <si>
    <t>Reading_lastweek</t>
  </si>
  <si>
    <t>Date_thisweek</t>
  </si>
  <si>
    <t>utilization_thisweek</t>
  </si>
  <si>
    <t>utilization_lastweek</t>
  </si>
  <si>
    <t>Average utilization This Week</t>
  </si>
  <si>
    <t>Change in Average utilization</t>
  </si>
  <si>
    <t>Espresso Coffee Maker</t>
  </si>
  <si>
    <t>MC 21</t>
  </si>
  <si>
    <t>Semi-auto</t>
  </si>
  <si>
    <t>Hours</t>
  </si>
  <si>
    <t>All-in-One Coffee Maker</t>
  </si>
  <si>
    <t>MC 22</t>
  </si>
  <si>
    <t>MC 31</t>
  </si>
  <si>
    <t>Manual</t>
  </si>
  <si>
    <t>Pour-Over Coffee Maker</t>
  </si>
  <si>
    <t>MC 32</t>
  </si>
  <si>
    <t>MC 11</t>
  </si>
  <si>
    <t>MC 12</t>
  </si>
  <si>
    <t>MC 13</t>
  </si>
  <si>
    <t>MC 33</t>
  </si>
  <si>
    <t>MC 23</t>
  </si>
  <si>
    <t>Reading_thisweek</t>
  </si>
  <si>
    <t>Jimin</t>
  </si>
  <si>
    <t>Jennie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</si>
</sst>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applyNumberFormat="1" fontId="0" applyFont="1" fillId="0" applyFill="1" borderId="0" applyBorder="1" xfId="0" applyProtection="1"/>
    <xf numFmtId="22" applyNumberFormat="1" fontId="0" applyFont="1" fillId="0" applyFill="1" borderId="0" applyBorder="1" xfId="0" applyProtection="1"/>
    <xf numFmtId="0" applyNumberFormat="1" fontId="0" applyFont="1" fillId="2" applyFill="1" borderId="0" applyBorder="1" xfId="0" applyProtection="1"/>
    <xf numFmtId="14" applyNumberFormat="1" fontId="0" applyFont="1" fillId="0" applyFill="1" borderId="0" applyBorder="1" xfId="0" applyProtection="1"/>
    <xf numFmtId="10" applyNumberFormat="1" fontId="0" applyFont="1" fillId="0" applyFill="1" borderId="0" applyBorder="1" xfId="0" applyProtection="1"/>
    <xf numFmtId="0" applyNumberFormat="1" fontId="0" applyFont="1" fillId="3" applyFill="1" borderId="0" applyBorder="1" xfId="0" applyProtection="1"/>
    <xf numFmtId="22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b="1"/>
              <a:t>Forecast Method 1: Moving Average Sales Of The Last 3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marker>
            <c:symbol val="none"/>
          </c:marker>
          <c:cat>
            <c:numRef>
              <c:f>sales!Date</c:f>
              <c:numCache>
                <c:formatCode>m/d/yyyy</c:formatCode>
                <c:ptCount val="98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  <c:pt idx="30">
                  <c:v>45108</c:v>
                </c:pt>
                <c:pt idx="31">
                  <c:v>45109</c:v>
                </c:pt>
                <c:pt idx="32">
                  <c:v>45110</c:v>
                </c:pt>
                <c:pt idx="33">
                  <c:v>45111</c:v>
                </c:pt>
                <c:pt idx="34">
                  <c:v>45112</c:v>
                </c:pt>
                <c:pt idx="35">
                  <c:v>45113</c:v>
                </c:pt>
                <c:pt idx="36">
                  <c:v>45114</c:v>
                </c:pt>
                <c:pt idx="37">
                  <c:v>45115</c:v>
                </c:pt>
                <c:pt idx="38">
                  <c:v>45116</c:v>
                </c:pt>
                <c:pt idx="39">
                  <c:v>45117</c:v>
                </c:pt>
                <c:pt idx="40">
                  <c:v>45118</c:v>
                </c:pt>
                <c:pt idx="41">
                  <c:v>45119</c:v>
                </c:pt>
                <c:pt idx="42">
                  <c:v>45120</c:v>
                </c:pt>
                <c:pt idx="43">
                  <c:v>45121</c:v>
                </c:pt>
                <c:pt idx="44">
                  <c:v>45122</c:v>
                </c:pt>
                <c:pt idx="45">
                  <c:v>45123</c:v>
                </c:pt>
                <c:pt idx="46">
                  <c:v>45124</c:v>
                </c:pt>
                <c:pt idx="47">
                  <c:v>45125</c:v>
                </c:pt>
                <c:pt idx="48">
                  <c:v>45126</c:v>
                </c:pt>
                <c:pt idx="49">
                  <c:v>45127</c:v>
                </c:pt>
                <c:pt idx="50">
                  <c:v>45128</c:v>
                </c:pt>
                <c:pt idx="51">
                  <c:v>45129</c:v>
                </c:pt>
                <c:pt idx="52">
                  <c:v>45130</c:v>
                </c:pt>
                <c:pt idx="53">
                  <c:v>45131</c:v>
                </c:pt>
                <c:pt idx="54">
                  <c:v>45132</c:v>
                </c:pt>
                <c:pt idx="55">
                  <c:v>45133</c:v>
                </c:pt>
                <c:pt idx="56">
                  <c:v>45134</c:v>
                </c:pt>
                <c:pt idx="57">
                  <c:v>45135</c:v>
                </c:pt>
                <c:pt idx="58">
                  <c:v>45136</c:v>
                </c:pt>
                <c:pt idx="59">
                  <c:v>45137</c:v>
                </c:pt>
                <c:pt idx="60">
                  <c:v>45138</c:v>
                </c:pt>
                <c:pt idx="61">
                  <c:v>45139</c:v>
                </c:pt>
                <c:pt idx="62">
                  <c:v>45140</c:v>
                </c:pt>
                <c:pt idx="63">
                  <c:v>45141</c:v>
                </c:pt>
                <c:pt idx="64">
                  <c:v>45142</c:v>
                </c:pt>
                <c:pt idx="65">
                  <c:v>45143</c:v>
                </c:pt>
                <c:pt idx="66">
                  <c:v>45144</c:v>
                </c:pt>
                <c:pt idx="67">
                  <c:v>45145</c:v>
                </c:pt>
                <c:pt idx="68">
                  <c:v>45146</c:v>
                </c:pt>
                <c:pt idx="69">
                  <c:v>45147</c:v>
                </c:pt>
                <c:pt idx="70">
                  <c:v>45148</c:v>
                </c:pt>
                <c:pt idx="71">
                  <c:v>45149</c:v>
                </c:pt>
                <c:pt idx="72">
                  <c:v>45150</c:v>
                </c:pt>
                <c:pt idx="73">
                  <c:v>45151</c:v>
                </c:pt>
                <c:pt idx="74">
                  <c:v>45152</c:v>
                </c:pt>
                <c:pt idx="75">
                  <c:v>45153</c:v>
                </c:pt>
                <c:pt idx="76">
                  <c:v>45154</c:v>
                </c:pt>
                <c:pt idx="77">
                  <c:v>45155</c:v>
                </c:pt>
                <c:pt idx="78">
                  <c:v>45156</c:v>
                </c:pt>
                <c:pt idx="79">
                  <c:v>45157</c:v>
                </c:pt>
                <c:pt idx="80">
                  <c:v>45158</c:v>
                </c:pt>
                <c:pt idx="81">
                  <c:v>45159</c:v>
                </c:pt>
                <c:pt idx="82">
                  <c:v>45160</c:v>
                </c:pt>
                <c:pt idx="83">
                  <c:v>45161</c:v>
                </c:pt>
                <c:pt idx="84">
                  <c:v>45162</c:v>
                </c:pt>
                <c:pt idx="85">
                  <c:v>45163</c:v>
                </c:pt>
                <c:pt idx="86">
                  <c:v>45164</c:v>
                </c:pt>
                <c:pt idx="87">
                  <c:v>45165</c:v>
                </c:pt>
                <c:pt idx="88">
                  <c:v>45166</c:v>
                </c:pt>
                <c:pt idx="89">
                  <c:v>45167</c:v>
                </c:pt>
                <c:pt idx="90">
                  <c:v>45168</c:v>
                </c:pt>
                <c:pt idx="91">
                  <c:v>45169</c:v>
                </c:pt>
                <c:pt idx="92">
                  <c:v>45170</c:v>
                </c:pt>
                <c:pt idx="93">
                  <c:v>45171</c:v>
                </c:pt>
                <c:pt idx="94">
                  <c:v>45172</c:v>
                </c:pt>
                <c:pt idx="95">
                  <c:v>45173</c:v>
                </c:pt>
                <c:pt idx="96">
                  <c:v>45174</c:v>
                </c:pt>
                <c:pt idx="97">
                  <c:v>45175</c:v>
                </c:pt>
              </c:numCache>
            </c:numRef>
          </c:cat>
          <c:val>
            <c:numRef>
              <c:f>sales!Sales</c:f>
              <c:numCache>
                <c:formatCode>General</c:formatCode>
                <c:ptCount val="98"/>
                <c:pt idx="0">
                  <c:v>259.35000000000002</c:v>
                </c:pt>
                <c:pt idx="1">
                  <c:v>275.31</c:v>
                </c:pt>
                <c:pt idx="2">
                  <c:v>239.4</c:v>
                </c:pt>
                <c:pt idx="3">
                  <c:v>339.15</c:v>
                </c:pt>
                <c:pt idx="4">
                  <c:v>383.04</c:v>
                </c:pt>
                <c:pt idx="5">
                  <c:v>331.17</c:v>
                </c:pt>
                <c:pt idx="6">
                  <c:v>574.55999999999995</c:v>
                </c:pt>
                <c:pt idx="7">
                  <c:v>422.94</c:v>
                </c:pt>
                <c:pt idx="8">
                  <c:v>195.51</c:v>
                </c:pt>
                <c:pt idx="9">
                  <c:v>347.13</c:v>
                </c:pt>
                <c:pt idx="10">
                  <c:v>375.06</c:v>
                </c:pt>
                <c:pt idx="11">
                  <c:v>566.58000000000004</c:v>
                </c:pt>
                <c:pt idx="12">
                  <c:v>331.17</c:v>
                </c:pt>
                <c:pt idx="13">
                  <c:v>442.89</c:v>
                </c:pt>
                <c:pt idx="14">
                  <c:v>590.52</c:v>
                </c:pt>
                <c:pt idx="15">
                  <c:v>255.36</c:v>
                </c:pt>
                <c:pt idx="16">
                  <c:v>379.05</c:v>
                </c:pt>
                <c:pt idx="17">
                  <c:v>171.57</c:v>
                </c:pt>
                <c:pt idx="18">
                  <c:v>534.66</c:v>
                </c:pt>
                <c:pt idx="19">
                  <c:v>578.54999999999995</c:v>
                </c:pt>
                <c:pt idx="20">
                  <c:v>399</c:v>
                </c:pt>
                <c:pt idx="21">
                  <c:v>343.14</c:v>
                </c:pt>
                <c:pt idx="22">
                  <c:v>542.64</c:v>
                </c:pt>
                <c:pt idx="23">
                  <c:v>263.33999999999997</c:v>
                </c:pt>
                <c:pt idx="24">
                  <c:v>339.15</c:v>
                </c:pt>
                <c:pt idx="25">
                  <c:v>494.76</c:v>
                </c:pt>
                <c:pt idx="26">
                  <c:v>399</c:v>
                </c:pt>
                <c:pt idx="27">
                  <c:v>179.55</c:v>
                </c:pt>
                <c:pt idx="28">
                  <c:v>363.09</c:v>
                </c:pt>
                <c:pt idx="29">
                  <c:v>399</c:v>
                </c:pt>
                <c:pt idx="30">
                  <c:v>279.3</c:v>
                </c:pt>
                <c:pt idx="31">
                  <c:v>267.33</c:v>
                </c:pt>
                <c:pt idx="32">
                  <c:v>406.98</c:v>
                </c:pt>
                <c:pt idx="33">
                  <c:v>379.05</c:v>
                </c:pt>
                <c:pt idx="34">
                  <c:v>466.83</c:v>
                </c:pt>
                <c:pt idx="35">
                  <c:v>454.86</c:v>
                </c:pt>
                <c:pt idx="36">
                  <c:v>570.57000000000005</c:v>
                </c:pt>
                <c:pt idx="37">
                  <c:v>327.18</c:v>
                </c:pt>
                <c:pt idx="38">
                  <c:v>199.5</c:v>
                </c:pt>
                <c:pt idx="39">
                  <c:v>478.8</c:v>
                </c:pt>
                <c:pt idx="40">
                  <c:v>538.65</c:v>
                </c:pt>
                <c:pt idx="41">
                  <c:v>562.59</c:v>
                </c:pt>
                <c:pt idx="42">
                  <c:v>343.14</c:v>
                </c:pt>
                <c:pt idx="43">
                  <c:v>363.09</c:v>
                </c:pt>
                <c:pt idx="44">
                  <c:v>227.43</c:v>
                </c:pt>
                <c:pt idx="45">
                  <c:v>534.66</c:v>
                </c:pt>
                <c:pt idx="46">
                  <c:v>355.11</c:v>
                </c:pt>
                <c:pt idx="47">
                  <c:v>231.42</c:v>
                </c:pt>
                <c:pt idx="48">
                  <c:v>267.33</c:v>
                </c:pt>
                <c:pt idx="49">
                  <c:v>590.52</c:v>
                </c:pt>
                <c:pt idx="50">
                  <c:v>422.94</c:v>
                </c:pt>
                <c:pt idx="51">
                  <c:v>331.17</c:v>
                </c:pt>
                <c:pt idx="52">
                  <c:v>171.57</c:v>
                </c:pt>
                <c:pt idx="53">
                  <c:v>371.07</c:v>
                </c:pt>
                <c:pt idx="54">
                  <c:v>574.55999999999995</c:v>
                </c:pt>
                <c:pt idx="55">
                  <c:v>335.16</c:v>
                </c:pt>
                <c:pt idx="56">
                  <c:v>387.03</c:v>
                </c:pt>
                <c:pt idx="57">
                  <c:v>383.04</c:v>
                </c:pt>
                <c:pt idx="58">
                  <c:v>383.04</c:v>
                </c:pt>
                <c:pt idx="59">
                  <c:v>574.55999999999995</c:v>
                </c:pt>
                <c:pt idx="60">
                  <c:v>442.89</c:v>
                </c:pt>
                <c:pt idx="61">
                  <c:v>482.79</c:v>
                </c:pt>
                <c:pt idx="62">
                  <c:v>422.94</c:v>
                </c:pt>
                <c:pt idx="63">
                  <c:v>371.07</c:v>
                </c:pt>
                <c:pt idx="64">
                  <c:v>311.22000000000003</c:v>
                </c:pt>
                <c:pt idx="65">
                  <c:v>339.15</c:v>
                </c:pt>
                <c:pt idx="66">
                  <c:v>586.53</c:v>
                </c:pt>
                <c:pt idx="67">
                  <c:v>223.44</c:v>
                </c:pt>
                <c:pt idx="68">
                  <c:v>187.53</c:v>
                </c:pt>
                <c:pt idx="69">
                  <c:v>582.54</c:v>
                </c:pt>
                <c:pt idx="70">
                  <c:v>562.59</c:v>
                </c:pt>
                <c:pt idx="71">
                  <c:v>502.74</c:v>
                </c:pt>
                <c:pt idx="72">
                  <c:v>502.74</c:v>
                </c:pt>
                <c:pt idx="73">
                  <c:v>446.88</c:v>
                </c:pt>
                <c:pt idx="74">
                  <c:v>590.52</c:v>
                </c:pt>
                <c:pt idx="75">
                  <c:v>207.48</c:v>
                </c:pt>
                <c:pt idx="76">
                  <c:v>450.87</c:v>
                </c:pt>
                <c:pt idx="77">
                  <c:v>239.4</c:v>
                </c:pt>
                <c:pt idx="78">
                  <c:v>387.03</c:v>
                </c:pt>
                <c:pt idx="79">
                  <c:v>518.70000000000005</c:v>
                </c:pt>
                <c:pt idx="80">
                  <c:v>307.23</c:v>
                </c:pt>
                <c:pt idx="81">
                  <c:v>518.70000000000005</c:v>
                </c:pt>
                <c:pt idx="82">
                  <c:v>482.79</c:v>
                </c:pt>
                <c:pt idx="83">
                  <c:v>307.23</c:v>
                </c:pt>
                <c:pt idx="84">
                  <c:v>359.1</c:v>
                </c:pt>
                <c:pt idx="85">
                  <c:v>494.76</c:v>
                </c:pt>
                <c:pt idx="86">
                  <c:v>211.47</c:v>
                </c:pt>
                <c:pt idx="87">
                  <c:v>171.57</c:v>
                </c:pt>
                <c:pt idx="88">
                  <c:v>287.27999999999997</c:v>
                </c:pt>
                <c:pt idx="89">
                  <c:v>295.26</c:v>
                </c:pt>
                <c:pt idx="90">
                  <c:v>331.17</c:v>
                </c:pt>
                <c:pt idx="91">
                  <c:v>474.81</c:v>
                </c:pt>
                <c:pt idx="92">
                  <c:v>363.09</c:v>
                </c:pt>
                <c:pt idx="93">
                  <c:v>287.27999999999997</c:v>
                </c:pt>
                <c:pt idx="94">
                  <c:v>267.33</c:v>
                </c:pt>
                <c:pt idx="95">
                  <c:v>566.58000000000004</c:v>
                </c:pt>
                <c:pt idx="96">
                  <c:v>578.54999999999995</c:v>
                </c:pt>
                <c:pt idx="97">
                  <c:v>434.91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A-4055-A154-CEB1ACF398C6}"/>
            </c:ext>
          </c:extLst>
        </c:ser>
        <c:ser>
          <c:idx val="1"/>
          <c:order val="1"/>
          <c:tx>
            <c:v>Forecast_1</c:v>
          </c:tx>
          <c:marker>
            <c:symbol val="none"/>
          </c:marker>
          <c:cat>
            <c:numRef>
              <c:f>sales!Date</c:f>
              <c:numCache>
                <c:formatCode>m/d/yyyy</c:formatCode>
                <c:ptCount val="98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  <c:pt idx="30">
                  <c:v>45108</c:v>
                </c:pt>
                <c:pt idx="31">
                  <c:v>45109</c:v>
                </c:pt>
                <c:pt idx="32">
                  <c:v>45110</c:v>
                </c:pt>
                <c:pt idx="33">
                  <c:v>45111</c:v>
                </c:pt>
                <c:pt idx="34">
                  <c:v>45112</c:v>
                </c:pt>
                <c:pt idx="35">
                  <c:v>45113</c:v>
                </c:pt>
                <c:pt idx="36">
                  <c:v>45114</c:v>
                </c:pt>
                <c:pt idx="37">
                  <c:v>45115</c:v>
                </c:pt>
                <c:pt idx="38">
                  <c:v>45116</c:v>
                </c:pt>
                <c:pt idx="39">
                  <c:v>45117</c:v>
                </c:pt>
                <c:pt idx="40">
                  <c:v>45118</c:v>
                </c:pt>
                <c:pt idx="41">
                  <c:v>45119</c:v>
                </c:pt>
                <c:pt idx="42">
                  <c:v>45120</c:v>
                </c:pt>
                <c:pt idx="43">
                  <c:v>45121</c:v>
                </c:pt>
                <c:pt idx="44">
                  <c:v>45122</c:v>
                </c:pt>
                <c:pt idx="45">
                  <c:v>45123</c:v>
                </c:pt>
                <c:pt idx="46">
                  <c:v>45124</c:v>
                </c:pt>
                <c:pt idx="47">
                  <c:v>45125</c:v>
                </c:pt>
                <c:pt idx="48">
                  <c:v>45126</c:v>
                </c:pt>
                <c:pt idx="49">
                  <c:v>45127</c:v>
                </c:pt>
                <c:pt idx="50">
                  <c:v>45128</c:v>
                </c:pt>
                <c:pt idx="51">
                  <c:v>45129</c:v>
                </c:pt>
                <c:pt idx="52">
                  <c:v>45130</c:v>
                </c:pt>
                <c:pt idx="53">
                  <c:v>45131</c:v>
                </c:pt>
                <c:pt idx="54">
                  <c:v>45132</c:v>
                </c:pt>
                <c:pt idx="55">
                  <c:v>45133</c:v>
                </c:pt>
                <c:pt idx="56">
                  <c:v>45134</c:v>
                </c:pt>
                <c:pt idx="57">
                  <c:v>45135</c:v>
                </c:pt>
                <c:pt idx="58">
                  <c:v>45136</c:v>
                </c:pt>
                <c:pt idx="59">
                  <c:v>45137</c:v>
                </c:pt>
                <c:pt idx="60">
                  <c:v>45138</c:v>
                </c:pt>
                <c:pt idx="61">
                  <c:v>45139</c:v>
                </c:pt>
                <c:pt idx="62">
                  <c:v>45140</c:v>
                </c:pt>
                <c:pt idx="63">
                  <c:v>45141</c:v>
                </c:pt>
                <c:pt idx="64">
                  <c:v>45142</c:v>
                </c:pt>
                <c:pt idx="65">
                  <c:v>45143</c:v>
                </c:pt>
                <c:pt idx="66">
                  <c:v>45144</c:v>
                </c:pt>
                <c:pt idx="67">
                  <c:v>45145</c:v>
                </c:pt>
                <c:pt idx="68">
                  <c:v>45146</c:v>
                </c:pt>
                <c:pt idx="69">
                  <c:v>45147</c:v>
                </c:pt>
                <c:pt idx="70">
                  <c:v>45148</c:v>
                </c:pt>
                <c:pt idx="71">
                  <c:v>45149</c:v>
                </c:pt>
                <c:pt idx="72">
                  <c:v>45150</c:v>
                </c:pt>
                <c:pt idx="73">
                  <c:v>45151</c:v>
                </c:pt>
                <c:pt idx="74">
                  <c:v>45152</c:v>
                </c:pt>
                <c:pt idx="75">
                  <c:v>45153</c:v>
                </c:pt>
                <c:pt idx="76">
                  <c:v>45154</c:v>
                </c:pt>
                <c:pt idx="77">
                  <c:v>45155</c:v>
                </c:pt>
                <c:pt idx="78">
                  <c:v>45156</c:v>
                </c:pt>
                <c:pt idx="79">
                  <c:v>45157</c:v>
                </c:pt>
                <c:pt idx="80">
                  <c:v>45158</c:v>
                </c:pt>
                <c:pt idx="81">
                  <c:v>45159</c:v>
                </c:pt>
                <c:pt idx="82">
                  <c:v>45160</c:v>
                </c:pt>
                <c:pt idx="83">
                  <c:v>45161</c:v>
                </c:pt>
                <c:pt idx="84">
                  <c:v>45162</c:v>
                </c:pt>
                <c:pt idx="85">
                  <c:v>45163</c:v>
                </c:pt>
                <c:pt idx="86">
                  <c:v>45164</c:v>
                </c:pt>
                <c:pt idx="87">
                  <c:v>45165</c:v>
                </c:pt>
                <c:pt idx="88">
                  <c:v>45166</c:v>
                </c:pt>
                <c:pt idx="89">
                  <c:v>45167</c:v>
                </c:pt>
                <c:pt idx="90">
                  <c:v>45168</c:v>
                </c:pt>
                <c:pt idx="91">
                  <c:v>45169</c:v>
                </c:pt>
                <c:pt idx="92">
                  <c:v>45170</c:v>
                </c:pt>
                <c:pt idx="93">
                  <c:v>45171</c:v>
                </c:pt>
                <c:pt idx="94">
                  <c:v>45172</c:v>
                </c:pt>
                <c:pt idx="95">
                  <c:v>45173</c:v>
                </c:pt>
                <c:pt idx="96">
                  <c:v>45174</c:v>
                </c:pt>
                <c:pt idx="97">
                  <c:v>45175</c:v>
                </c:pt>
              </c:numCache>
            </c:numRef>
          </c:cat>
          <c:val>
            <c:numRef>
              <c:f>sales!Forecast_1</c:f>
              <c:numCache>
                <c:formatCode>General</c:formatCode>
                <c:ptCount val="98"/>
                <c:pt idx="3">
                  <c:v>258.02000000000004</c:v>
                </c:pt>
                <c:pt idx="4">
                  <c:v>284.62</c:v>
                </c:pt>
                <c:pt idx="5">
                  <c:v>320.52999999999997</c:v>
                </c:pt>
                <c:pt idx="6">
                  <c:v>351.12000000000006</c:v>
                </c:pt>
                <c:pt idx="7">
                  <c:v>429.59</c:v>
                </c:pt>
                <c:pt idx="8">
                  <c:v>442.89000000000004</c:v>
                </c:pt>
                <c:pt idx="9">
                  <c:v>397.67</c:v>
                </c:pt>
                <c:pt idx="10">
                  <c:v>321.86</c:v>
                </c:pt>
                <c:pt idx="11">
                  <c:v>305.90000000000003</c:v>
                </c:pt>
                <c:pt idx="12">
                  <c:v>429.59</c:v>
                </c:pt>
                <c:pt idx="13">
                  <c:v>424.27000000000004</c:v>
                </c:pt>
                <c:pt idx="14">
                  <c:v>446.87999999999994</c:v>
                </c:pt>
                <c:pt idx="15">
                  <c:v>454.85999999999996</c:v>
                </c:pt>
                <c:pt idx="16">
                  <c:v>429.59</c:v>
                </c:pt>
                <c:pt idx="17">
                  <c:v>408.31</c:v>
                </c:pt>
                <c:pt idx="18">
                  <c:v>268.66000000000003</c:v>
                </c:pt>
                <c:pt idx="19">
                  <c:v>361.76</c:v>
                </c:pt>
                <c:pt idx="20">
                  <c:v>428.26</c:v>
                </c:pt>
                <c:pt idx="21">
                  <c:v>504.07</c:v>
                </c:pt>
                <c:pt idx="22">
                  <c:v>440.23</c:v>
                </c:pt>
                <c:pt idx="23">
                  <c:v>428.26</c:v>
                </c:pt>
                <c:pt idx="24">
                  <c:v>383.03999999999996</c:v>
                </c:pt>
                <c:pt idx="25">
                  <c:v>381.71000000000004</c:v>
                </c:pt>
                <c:pt idx="26">
                  <c:v>365.75</c:v>
                </c:pt>
                <c:pt idx="27">
                  <c:v>410.96999999999997</c:v>
                </c:pt>
                <c:pt idx="28">
                  <c:v>357.77</c:v>
                </c:pt>
                <c:pt idx="29">
                  <c:v>313.87999999999994</c:v>
                </c:pt>
                <c:pt idx="30">
                  <c:v>313.88</c:v>
                </c:pt>
                <c:pt idx="31">
                  <c:v>347.12999999999994</c:v>
                </c:pt>
                <c:pt idx="32">
                  <c:v>315.20999999999998</c:v>
                </c:pt>
                <c:pt idx="33">
                  <c:v>317.87</c:v>
                </c:pt>
                <c:pt idx="34">
                  <c:v>351.11999999999995</c:v>
                </c:pt>
                <c:pt idx="35">
                  <c:v>417.61999999999995</c:v>
                </c:pt>
                <c:pt idx="36">
                  <c:v>433.58</c:v>
                </c:pt>
                <c:pt idx="37">
                  <c:v>497.42000000000007</c:v>
                </c:pt>
                <c:pt idx="38">
                  <c:v>450.87000000000006</c:v>
                </c:pt>
                <c:pt idx="39">
                  <c:v>365.75</c:v>
                </c:pt>
                <c:pt idx="40">
                  <c:v>335.16</c:v>
                </c:pt>
                <c:pt idx="41">
                  <c:v>405.64999999999992</c:v>
                </c:pt>
                <c:pt idx="42">
                  <c:v>526.67999999999995</c:v>
                </c:pt>
                <c:pt idx="43">
                  <c:v>481.46000000000004</c:v>
                </c:pt>
                <c:pt idx="44">
                  <c:v>422.94</c:v>
                </c:pt>
                <c:pt idx="45">
                  <c:v>311.22000000000003</c:v>
                </c:pt>
                <c:pt idx="46">
                  <c:v>375.05999999999995</c:v>
                </c:pt>
                <c:pt idx="47">
                  <c:v>372.39999999999992</c:v>
                </c:pt>
                <c:pt idx="48">
                  <c:v>373.73</c:v>
                </c:pt>
                <c:pt idx="49">
                  <c:v>284.61999999999995</c:v>
                </c:pt>
                <c:pt idx="50">
                  <c:v>363.09</c:v>
                </c:pt>
                <c:pt idx="51">
                  <c:v>426.93</c:v>
                </c:pt>
                <c:pt idx="52">
                  <c:v>448.21000000000004</c:v>
                </c:pt>
                <c:pt idx="53">
                  <c:v>308.56</c:v>
                </c:pt>
                <c:pt idx="54">
                  <c:v>291.27</c:v>
                </c:pt>
                <c:pt idx="55">
                  <c:v>372.39999999999992</c:v>
                </c:pt>
                <c:pt idx="56">
                  <c:v>426.93</c:v>
                </c:pt>
                <c:pt idx="57">
                  <c:v>432.25</c:v>
                </c:pt>
                <c:pt idx="58">
                  <c:v>368.41</c:v>
                </c:pt>
                <c:pt idx="59">
                  <c:v>384.36999999999995</c:v>
                </c:pt>
                <c:pt idx="60">
                  <c:v>446.87999999999994</c:v>
                </c:pt>
                <c:pt idx="61">
                  <c:v>466.82999999999993</c:v>
                </c:pt>
                <c:pt idx="62">
                  <c:v>500.08</c:v>
                </c:pt>
                <c:pt idx="63">
                  <c:v>449.54</c:v>
                </c:pt>
                <c:pt idx="64">
                  <c:v>425.59999999999997</c:v>
                </c:pt>
                <c:pt idx="65">
                  <c:v>368.41</c:v>
                </c:pt>
                <c:pt idx="66">
                  <c:v>340.47999999999996</c:v>
                </c:pt>
                <c:pt idx="67">
                  <c:v>412.3</c:v>
                </c:pt>
                <c:pt idx="68">
                  <c:v>383.03999999999996</c:v>
                </c:pt>
                <c:pt idx="69">
                  <c:v>332.5</c:v>
                </c:pt>
                <c:pt idx="70">
                  <c:v>331.17</c:v>
                </c:pt>
                <c:pt idx="71">
                  <c:v>444.21999999999997</c:v>
                </c:pt>
                <c:pt idx="72">
                  <c:v>549.29000000000008</c:v>
                </c:pt>
                <c:pt idx="73">
                  <c:v>522.68999999999994</c:v>
                </c:pt>
                <c:pt idx="74">
                  <c:v>484.12000000000006</c:v>
                </c:pt>
                <c:pt idx="75">
                  <c:v>513.38</c:v>
                </c:pt>
                <c:pt idx="76">
                  <c:v>414.96000000000004</c:v>
                </c:pt>
                <c:pt idx="77">
                  <c:v>416.28999999999996</c:v>
                </c:pt>
                <c:pt idx="78">
                  <c:v>299.25</c:v>
                </c:pt>
                <c:pt idx="79">
                  <c:v>359.09999999999997</c:v>
                </c:pt>
                <c:pt idx="80">
                  <c:v>381.71000000000004</c:v>
                </c:pt>
                <c:pt idx="81">
                  <c:v>404.32</c:v>
                </c:pt>
                <c:pt idx="82">
                  <c:v>448.21000000000004</c:v>
                </c:pt>
                <c:pt idx="83">
                  <c:v>436.24</c:v>
                </c:pt>
                <c:pt idx="84">
                  <c:v>436.24</c:v>
                </c:pt>
                <c:pt idx="85">
                  <c:v>383.03999999999996</c:v>
                </c:pt>
                <c:pt idx="86">
                  <c:v>387.03000000000003</c:v>
                </c:pt>
                <c:pt idx="87">
                  <c:v>355.10999999999996</c:v>
                </c:pt>
                <c:pt idx="88">
                  <c:v>292.59999999999997</c:v>
                </c:pt>
                <c:pt idx="89">
                  <c:v>223.43999999999997</c:v>
                </c:pt>
                <c:pt idx="90">
                  <c:v>251.36999999999998</c:v>
                </c:pt>
                <c:pt idx="91">
                  <c:v>304.57</c:v>
                </c:pt>
                <c:pt idx="92">
                  <c:v>367.08</c:v>
                </c:pt>
                <c:pt idx="93">
                  <c:v>389.69</c:v>
                </c:pt>
                <c:pt idx="94">
                  <c:v>375.05999999999995</c:v>
                </c:pt>
                <c:pt idx="95">
                  <c:v>305.89999999999992</c:v>
                </c:pt>
                <c:pt idx="96">
                  <c:v>373.73</c:v>
                </c:pt>
                <c:pt idx="97">
                  <c:v>470.82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55-A154-CEB1ACF39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dateAx>
        <c:axId val="1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b="1"/>
              <a:t>Forecast Method 2: Weighted Moving Average Sales Of The Last 3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marker>
            <c:symbol val="none"/>
          </c:marker>
          <c:cat>
            <c:numRef>
              <c:f>sales!Date</c:f>
              <c:numCache>
                <c:formatCode>m/d/yyyy</c:formatCode>
                <c:ptCount val="98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  <c:pt idx="30">
                  <c:v>45108</c:v>
                </c:pt>
                <c:pt idx="31">
                  <c:v>45109</c:v>
                </c:pt>
                <c:pt idx="32">
                  <c:v>45110</c:v>
                </c:pt>
                <c:pt idx="33">
                  <c:v>45111</c:v>
                </c:pt>
                <c:pt idx="34">
                  <c:v>45112</c:v>
                </c:pt>
                <c:pt idx="35">
                  <c:v>45113</c:v>
                </c:pt>
                <c:pt idx="36">
                  <c:v>45114</c:v>
                </c:pt>
                <c:pt idx="37">
                  <c:v>45115</c:v>
                </c:pt>
                <c:pt idx="38">
                  <c:v>45116</c:v>
                </c:pt>
                <c:pt idx="39">
                  <c:v>45117</c:v>
                </c:pt>
                <c:pt idx="40">
                  <c:v>45118</c:v>
                </c:pt>
                <c:pt idx="41">
                  <c:v>45119</c:v>
                </c:pt>
                <c:pt idx="42">
                  <c:v>45120</c:v>
                </c:pt>
                <c:pt idx="43">
                  <c:v>45121</c:v>
                </c:pt>
                <c:pt idx="44">
                  <c:v>45122</c:v>
                </c:pt>
                <c:pt idx="45">
                  <c:v>45123</c:v>
                </c:pt>
                <c:pt idx="46">
                  <c:v>45124</c:v>
                </c:pt>
                <c:pt idx="47">
                  <c:v>45125</c:v>
                </c:pt>
                <c:pt idx="48">
                  <c:v>45126</c:v>
                </c:pt>
                <c:pt idx="49">
                  <c:v>45127</c:v>
                </c:pt>
                <c:pt idx="50">
                  <c:v>45128</c:v>
                </c:pt>
                <c:pt idx="51">
                  <c:v>45129</c:v>
                </c:pt>
                <c:pt idx="52">
                  <c:v>45130</c:v>
                </c:pt>
                <c:pt idx="53">
                  <c:v>45131</c:v>
                </c:pt>
                <c:pt idx="54">
                  <c:v>45132</c:v>
                </c:pt>
                <c:pt idx="55">
                  <c:v>45133</c:v>
                </c:pt>
                <c:pt idx="56">
                  <c:v>45134</c:v>
                </c:pt>
                <c:pt idx="57">
                  <c:v>45135</c:v>
                </c:pt>
                <c:pt idx="58">
                  <c:v>45136</c:v>
                </c:pt>
                <c:pt idx="59">
                  <c:v>45137</c:v>
                </c:pt>
                <c:pt idx="60">
                  <c:v>45138</c:v>
                </c:pt>
                <c:pt idx="61">
                  <c:v>45139</c:v>
                </c:pt>
                <c:pt idx="62">
                  <c:v>45140</c:v>
                </c:pt>
                <c:pt idx="63">
                  <c:v>45141</c:v>
                </c:pt>
                <c:pt idx="64">
                  <c:v>45142</c:v>
                </c:pt>
                <c:pt idx="65">
                  <c:v>45143</c:v>
                </c:pt>
                <c:pt idx="66">
                  <c:v>45144</c:v>
                </c:pt>
                <c:pt idx="67">
                  <c:v>45145</c:v>
                </c:pt>
                <c:pt idx="68">
                  <c:v>45146</c:v>
                </c:pt>
                <c:pt idx="69">
                  <c:v>45147</c:v>
                </c:pt>
                <c:pt idx="70">
                  <c:v>45148</c:v>
                </c:pt>
                <c:pt idx="71">
                  <c:v>45149</c:v>
                </c:pt>
                <c:pt idx="72">
                  <c:v>45150</c:v>
                </c:pt>
                <c:pt idx="73">
                  <c:v>45151</c:v>
                </c:pt>
                <c:pt idx="74">
                  <c:v>45152</c:v>
                </c:pt>
                <c:pt idx="75">
                  <c:v>45153</c:v>
                </c:pt>
                <c:pt idx="76">
                  <c:v>45154</c:v>
                </c:pt>
                <c:pt idx="77">
                  <c:v>45155</c:v>
                </c:pt>
                <c:pt idx="78">
                  <c:v>45156</c:v>
                </c:pt>
                <c:pt idx="79">
                  <c:v>45157</c:v>
                </c:pt>
                <c:pt idx="80">
                  <c:v>45158</c:v>
                </c:pt>
                <c:pt idx="81">
                  <c:v>45159</c:v>
                </c:pt>
                <c:pt idx="82">
                  <c:v>45160</c:v>
                </c:pt>
                <c:pt idx="83">
                  <c:v>45161</c:v>
                </c:pt>
                <c:pt idx="84">
                  <c:v>45162</c:v>
                </c:pt>
                <c:pt idx="85">
                  <c:v>45163</c:v>
                </c:pt>
                <c:pt idx="86">
                  <c:v>45164</c:v>
                </c:pt>
                <c:pt idx="87">
                  <c:v>45165</c:v>
                </c:pt>
                <c:pt idx="88">
                  <c:v>45166</c:v>
                </c:pt>
                <c:pt idx="89">
                  <c:v>45167</c:v>
                </c:pt>
                <c:pt idx="90">
                  <c:v>45168</c:v>
                </c:pt>
                <c:pt idx="91">
                  <c:v>45169</c:v>
                </c:pt>
                <c:pt idx="92">
                  <c:v>45170</c:v>
                </c:pt>
                <c:pt idx="93">
                  <c:v>45171</c:v>
                </c:pt>
                <c:pt idx="94">
                  <c:v>45172</c:v>
                </c:pt>
                <c:pt idx="95">
                  <c:v>45173</c:v>
                </c:pt>
                <c:pt idx="96">
                  <c:v>45174</c:v>
                </c:pt>
                <c:pt idx="97">
                  <c:v>45175</c:v>
                </c:pt>
              </c:numCache>
            </c:numRef>
          </c:cat>
          <c:val>
            <c:numRef>
              <c:f>sales!Sales</c:f>
              <c:numCache>
                <c:formatCode>General</c:formatCode>
                <c:ptCount val="98"/>
                <c:pt idx="0">
                  <c:v>259.35000000000002</c:v>
                </c:pt>
                <c:pt idx="1">
                  <c:v>275.31</c:v>
                </c:pt>
                <c:pt idx="2">
                  <c:v>239.4</c:v>
                </c:pt>
                <c:pt idx="3">
                  <c:v>339.15</c:v>
                </c:pt>
                <c:pt idx="4">
                  <c:v>383.04</c:v>
                </c:pt>
                <c:pt idx="5">
                  <c:v>331.17</c:v>
                </c:pt>
                <c:pt idx="6">
                  <c:v>574.55999999999995</c:v>
                </c:pt>
                <c:pt idx="7">
                  <c:v>422.94</c:v>
                </c:pt>
                <c:pt idx="8">
                  <c:v>195.51</c:v>
                </c:pt>
                <c:pt idx="9">
                  <c:v>347.13</c:v>
                </c:pt>
                <c:pt idx="10">
                  <c:v>375.06</c:v>
                </c:pt>
                <c:pt idx="11">
                  <c:v>566.58000000000004</c:v>
                </c:pt>
                <c:pt idx="12">
                  <c:v>331.17</c:v>
                </c:pt>
                <c:pt idx="13">
                  <c:v>442.89</c:v>
                </c:pt>
                <c:pt idx="14">
                  <c:v>590.52</c:v>
                </c:pt>
                <c:pt idx="15">
                  <c:v>255.36</c:v>
                </c:pt>
                <c:pt idx="16">
                  <c:v>379.05</c:v>
                </c:pt>
                <c:pt idx="17">
                  <c:v>171.57</c:v>
                </c:pt>
                <c:pt idx="18">
                  <c:v>534.66</c:v>
                </c:pt>
                <c:pt idx="19">
                  <c:v>578.54999999999995</c:v>
                </c:pt>
                <c:pt idx="20">
                  <c:v>399</c:v>
                </c:pt>
                <c:pt idx="21">
                  <c:v>343.14</c:v>
                </c:pt>
                <c:pt idx="22">
                  <c:v>542.64</c:v>
                </c:pt>
                <c:pt idx="23">
                  <c:v>263.33999999999997</c:v>
                </c:pt>
                <c:pt idx="24">
                  <c:v>339.15</c:v>
                </c:pt>
                <c:pt idx="25">
                  <c:v>494.76</c:v>
                </c:pt>
                <c:pt idx="26">
                  <c:v>399</c:v>
                </c:pt>
                <c:pt idx="27">
                  <c:v>179.55</c:v>
                </c:pt>
                <c:pt idx="28">
                  <c:v>363.09</c:v>
                </c:pt>
                <c:pt idx="29">
                  <c:v>399</c:v>
                </c:pt>
                <c:pt idx="30">
                  <c:v>279.3</c:v>
                </c:pt>
                <c:pt idx="31">
                  <c:v>267.33</c:v>
                </c:pt>
                <c:pt idx="32">
                  <c:v>406.98</c:v>
                </c:pt>
                <c:pt idx="33">
                  <c:v>379.05</c:v>
                </c:pt>
                <c:pt idx="34">
                  <c:v>466.83</c:v>
                </c:pt>
                <c:pt idx="35">
                  <c:v>454.86</c:v>
                </c:pt>
                <c:pt idx="36">
                  <c:v>570.57000000000005</c:v>
                </c:pt>
                <c:pt idx="37">
                  <c:v>327.18</c:v>
                </c:pt>
                <c:pt idx="38">
                  <c:v>199.5</c:v>
                </c:pt>
                <c:pt idx="39">
                  <c:v>478.8</c:v>
                </c:pt>
                <c:pt idx="40">
                  <c:v>538.65</c:v>
                </c:pt>
                <c:pt idx="41">
                  <c:v>562.59</c:v>
                </c:pt>
                <c:pt idx="42">
                  <c:v>343.14</c:v>
                </c:pt>
                <c:pt idx="43">
                  <c:v>363.09</c:v>
                </c:pt>
                <c:pt idx="44">
                  <c:v>227.43</c:v>
                </c:pt>
                <c:pt idx="45">
                  <c:v>534.66</c:v>
                </c:pt>
                <c:pt idx="46">
                  <c:v>355.11</c:v>
                </c:pt>
                <c:pt idx="47">
                  <c:v>231.42</c:v>
                </c:pt>
                <c:pt idx="48">
                  <c:v>267.33</c:v>
                </c:pt>
                <c:pt idx="49">
                  <c:v>590.52</c:v>
                </c:pt>
                <c:pt idx="50">
                  <c:v>422.94</c:v>
                </c:pt>
                <c:pt idx="51">
                  <c:v>331.17</c:v>
                </c:pt>
                <c:pt idx="52">
                  <c:v>171.57</c:v>
                </c:pt>
                <c:pt idx="53">
                  <c:v>371.07</c:v>
                </c:pt>
                <c:pt idx="54">
                  <c:v>574.55999999999995</c:v>
                </c:pt>
                <c:pt idx="55">
                  <c:v>335.16</c:v>
                </c:pt>
                <c:pt idx="56">
                  <c:v>387.03</c:v>
                </c:pt>
                <c:pt idx="57">
                  <c:v>383.04</c:v>
                </c:pt>
                <c:pt idx="58">
                  <c:v>383.04</c:v>
                </c:pt>
                <c:pt idx="59">
                  <c:v>574.55999999999995</c:v>
                </c:pt>
                <c:pt idx="60">
                  <c:v>442.89</c:v>
                </c:pt>
                <c:pt idx="61">
                  <c:v>482.79</c:v>
                </c:pt>
                <c:pt idx="62">
                  <c:v>422.94</c:v>
                </c:pt>
                <c:pt idx="63">
                  <c:v>371.07</c:v>
                </c:pt>
                <c:pt idx="64">
                  <c:v>311.22000000000003</c:v>
                </c:pt>
                <c:pt idx="65">
                  <c:v>339.15</c:v>
                </c:pt>
                <c:pt idx="66">
                  <c:v>586.53</c:v>
                </c:pt>
                <c:pt idx="67">
                  <c:v>223.44</c:v>
                </c:pt>
                <c:pt idx="68">
                  <c:v>187.53</c:v>
                </c:pt>
                <c:pt idx="69">
                  <c:v>582.54</c:v>
                </c:pt>
                <c:pt idx="70">
                  <c:v>562.59</c:v>
                </c:pt>
                <c:pt idx="71">
                  <c:v>502.74</c:v>
                </c:pt>
                <c:pt idx="72">
                  <c:v>502.74</c:v>
                </c:pt>
                <c:pt idx="73">
                  <c:v>446.88</c:v>
                </c:pt>
                <c:pt idx="74">
                  <c:v>590.52</c:v>
                </c:pt>
                <c:pt idx="75">
                  <c:v>207.48</c:v>
                </c:pt>
                <c:pt idx="76">
                  <c:v>450.87</c:v>
                </c:pt>
                <c:pt idx="77">
                  <c:v>239.4</c:v>
                </c:pt>
                <c:pt idx="78">
                  <c:v>387.03</c:v>
                </c:pt>
                <c:pt idx="79">
                  <c:v>518.70000000000005</c:v>
                </c:pt>
                <c:pt idx="80">
                  <c:v>307.23</c:v>
                </c:pt>
                <c:pt idx="81">
                  <c:v>518.70000000000005</c:v>
                </c:pt>
                <c:pt idx="82">
                  <c:v>482.79</c:v>
                </c:pt>
                <c:pt idx="83">
                  <c:v>307.23</c:v>
                </c:pt>
                <c:pt idx="84">
                  <c:v>359.1</c:v>
                </c:pt>
                <c:pt idx="85">
                  <c:v>494.76</c:v>
                </c:pt>
                <c:pt idx="86">
                  <c:v>211.47</c:v>
                </c:pt>
                <c:pt idx="87">
                  <c:v>171.57</c:v>
                </c:pt>
                <c:pt idx="88">
                  <c:v>287.27999999999997</c:v>
                </c:pt>
                <c:pt idx="89">
                  <c:v>295.26</c:v>
                </c:pt>
                <c:pt idx="90">
                  <c:v>331.17</c:v>
                </c:pt>
                <c:pt idx="91">
                  <c:v>474.81</c:v>
                </c:pt>
                <c:pt idx="92">
                  <c:v>363.09</c:v>
                </c:pt>
                <c:pt idx="93">
                  <c:v>287.27999999999997</c:v>
                </c:pt>
                <c:pt idx="94">
                  <c:v>267.33</c:v>
                </c:pt>
                <c:pt idx="95">
                  <c:v>566.58000000000004</c:v>
                </c:pt>
                <c:pt idx="96">
                  <c:v>578.54999999999995</c:v>
                </c:pt>
                <c:pt idx="97">
                  <c:v>434.91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2-4E3E-861F-AFEB2E9B726E}"/>
            </c:ext>
          </c:extLst>
        </c:ser>
        <c:ser>
          <c:idx val="1"/>
          <c:order val="1"/>
          <c:tx>
            <c:v>Forecast_2</c:v>
          </c:tx>
          <c:marker>
            <c:symbol val="none"/>
          </c:marker>
          <c:cat>
            <c:numRef>
              <c:f>sales!Date</c:f>
              <c:numCache>
                <c:formatCode>m/d/yyyy</c:formatCode>
                <c:ptCount val="98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  <c:pt idx="30">
                  <c:v>45108</c:v>
                </c:pt>
                <c:pt idx="31">
                  <c:v>45109</c:v>
                </c:pt>
                <c:pt idx="32">
                  <c:v>45110</c:v>
                </c:pt>
                <c:pt idx="33">
                  <c:v>45111</c:v>
                </c:pt>
                <c:pt idx="34">
                  <c:v>45112</c:v>
                </c:pt>
                <c:pt idx="35">
                  <c:v>45113</c:v>
                </c:pt>
                <c:pt idx="36">
                  <c:v>45114</c:v>
                </c:pt>
                <c:pt idx="37">
                  <c:v>45115</c:v>
                </c:pt>
                <c:pt idx="38">
                  <c:v>45116</c:v>
                </c:pt>
                <c:pt idx="39">
                  <c:v>45117</c:v>
                </c:pt>
                <c:pt idx="40">
                  <c:v>45118</c:v>
                </c:pt>
                <c:pt idx="41">
                  <c:v>45119</c:v>
                </c:pt>
                <c:pt idx="42">
                  <c:v>45120</c:v>
                </c:pt>
                <c:pt idx="43">
                  <c:v>45121</c:v>
                </c:pt>
                <c:pt idx="44">
                  <c:v>45122</c:v>
                </c:pt>
                <c:pt idx="45">
                  <c:v>45123</c:v>
                </c:pt>
                <c:pt idx="46">
                  <c:v>45124</c:v>
                </c:pt>
                <c:pt idx="47">
                  <c:v>45125</c:v>
                </c:pt>
                <c:pt idx="48">
                  <c:v>45126</c:v>
                </c:pt>
                <c:pt idx="49">
                  <c:v>45127</c:v>
                </c:pt>
                <c:pt idx="50">
                  <c:v>45128</c:v>
                </c:pt>
                <c:pt idx="51">
                  <c:v>45129</c:v>
                </c:pt>
                <c:pt idx="52">
                  <c:v>45130</c:v>
                </c:pt>
                <c:pt idx="53">
                  <c:v>45131</c:v>
                </c:pt>
                <c:pt idx="54">
                  <c:v>45132</c:v>
                </c:pt>
                <c:pt idx="55">
                  <c:v>45133</c:v>
                </c:pt>
                <c:pt idx="56">
                  <c:v>45134</c:v>
                </c:pt>
                <c:pt idx="57">
                  <c:v>45135</c:v>
                </c:pt>
                <c:pt idx="58">
                  <c:v>45136</c:v>
                </c:pt>
                <c:pt idx="59">
                  <c:v>45137</c:v>
                </c:pt>
                <c:pt idx="60">
                  <c:v>45138</c:v>
                </c:pt>
                <c:pt idx="61">
                  <c:v>45139</c:v>
                </c:pt>
                <c:pt idx="62">
                  <c:v>45140</c:v>
                </c:pt>
                <c:pt idx="63">
                  <c:v>45141</c:v>
                </c:pt>
                <c:pt idx="64">
                  <c:v>45142</c:v>
                </c:pt>
                <c:pt idx="65">
                  <c:v>45143</c:v>
                </c:pt>
                <c:pt idx="66">
                  <c:v>45144</c:v>
                </c:pt>
                <c:pt idx="67">
                  <c:v>45145</c:v>
                </c:pt>
                <c:pt idx="68">
                  <c:v>45146</c:v>
                </c:pt>
                <c:pt idx="69">
                  <c:v>45147</c:v>
                </c:pt>
                <c:pt idx="70">
                  <c:v>45148</c:v>
                </c:pt>
                <c:pt idx="71">
                  <c:v>45149</c:v>
                </c:pt>
                <c:pt idx="72">
                  <c:v>45150</c:v>
                </c:pt>
                <c:pt idx="73">
                  <c:v>45151</c:v>
                </c:pt>
                <c:pt idx="74">
                  <c:v>45152</c:v>
                </c:pt>
                <c:pt idx="75">
                  <c:v>45153</c:v>
                </c:pt>
                <c:pt idx="76">
                  <c:v>45154</c:v>
                </c:pt>
                <c:pt idx="77">
                  <c:v>45155</c:v>
                </c:pt>
                <c:pt idx="78">
                  <c:v>45156</c:v>
                </c:pt>
                <c:pt idx="79">
                  <c:v>45157</c:v>
                </c:pt>
                <c:pt idx="80">
                  <c:v>45158</c:v>
                </c:pt>
                <c:pt idx="81">
                  <c:v>45159</c:v>
                </c:pt>
                <c:pt idx="82">
                  <c:v>45160</c:v>
                </c:pt>
                <c:pt idx="83">
                  <c:v>45161</c:v>
                </c:pt>
                <c:pt idx="84">
                  <c:v>45162</c:v>
                </c:pt>
                <c:pt idx="85">
                  <c:v>45163</c:v>
                </c:pt>
                <c:pt idx="86">
                  <c:v>45164</c:v>
                </c:pt>
                <c:pt idx="87">
                  <c:v>45165</c:v>
                </c:pt>
                <c:pt idx="88">
                  <c:v>45166</c:v>
                </c:pt>
                <c:pt idx="89">
                  <c:v>45167</c:v>
                </c:pt>
                <c:pt idx="90">
                  <c:v>45168</c:v>
                </c:pt>
                <c:pt idx="91">
                  <c:v>45169</c:v>
                </c:pt>
                <c:pt idx="92">
                  <c:v>45170</c:v>
                </c:pt>
                <c:pt idx="93">
                  <c:v>45171</c:v>
                </c:pt>
                <c:pt idx="94">
                  <c:v>45172</c:v>
                </c:pt>
                <c:pt idx="95">
                  <c:v>45173</c:v>
                </c:pt>
                <c:pt idx="96">
                  <c:v>45174</c:v>
                </c:pt>
                <c:pt idx="97">
                  <c:v>45175</c:v>
                </c:pt>
              </c:numCache>
            </c:numRef>
          </c:cat>
          <c:val>
            <c:numRef>
              <c:f>sales!Forecast_2</c:f>
              <c:numCache>
                <c:formatCode>General</c:formatCode>
                <c:ptCount val="98"/>
                <c:pt idx="3">
                  <c:v>248.577</c:v>
                </c:pt>
                <c:pt idx="4">
                  <c:v>312.81599999999997</c:v>
                </c:pt>
                <c:pt idx="5">
                  <c:v>359.89799999999997</c:v>
                </c:pt>
                <c:pt idx="6">
                  <c:v>342.34199999999998</c:v>
                </c:pt>
                <c:pt idx="7">
                  <c:v>506.72999999999996</c:v>
                </c:pt>
                <c:pt idx="8">
                  <c:v>444.08699999999999</c:v>
                </c:pt>
                <c:pt idx="9">
                  <c:v>278.90099999999995</c:v>
                </c:pt>
                <c:pt idx="10">
                  <c:v>324.387</c:v>
                </c:pt>
                <c:pt idx="11">
                  <c:v>351.51900000000001</c:v>
                </c:pt>
                <c:pt idx="12">
                  <c:v>506.33100000000002</c:v>
                </c:pt>
                <c:pt idx="13">
                  <c:v>382.64099999999996</c:v>
                </c:pt>
                <c:pt idx="14">
                  <c:v>432.91499999999996</c:v>
                </c:pt>
                <c:pt idx="15">
                  <c:v>535.05899999999997</c:v>
                </c:pt>
                <c:pt idx="16">
                  <c:v>341.14499999999998</c:v>
                </c:pt>
                <c:pt idx="17">
                  <c:v>375.45899999999995</c:v>
                </c:pt>
                <c:pt idx="18">
                  <c:v>221.44499999999999</c:v>
                </c:pt>
                <c:pt idx="19">
                  <c:v>446.48099999999994</c:v>
                </c:pt>
                <c:pt idx="20">
                  <c:v>529.07399999999996</c:v>
                </c:pt>
                <c:pt idx="21">
                  <c:v>448.47599999999994</c:v>
                </c:pt>
                <c:pt idx="22">
                  <c:v>377.85299999999995</c:v>
                </c:pt>
                <c:pt idx="23">
                  <c:v>488.37599999999998</c:v>
                </c:pt>
                <c:pt idx="24">
                  <c:v>327.17999999999995</c:v>
                </c:pt>
                <c:pt idx="25">
                  <c:v>344.33699999999999</c:v>
                </c:pt>
                <c:pt idx="26">
                  <c:v>440.49599999999998</c:v>
                </c:pt>
                <c:pt idx="27">
                  <c:v>412.16699999999992</c:v>
                </c:pt>
                <c:pt idx="28">
                  <c:v>254.96100000000001</c:v>
                </c:pt>
                <c:pt idx="29">
                  <c:v>329.97299999999996</c:v>
                </c:pt>
                <c:pt idx="30">
                  <c:v>369.87299999999993</c:v>
                </c:pt>
                <c:pt idx="31">
                  <c:v>311.61900000000003</c:v>
                </c:pt>
                <c:pt idx="32">
                  <c:v>282.89099999999996</c:v>
                </c:pt>
                <c:pt idx="33">
                  <c:v>366.28199999999998</c:v>
                </c:pt>
                <c:pt idx="34">
                  <c:v>373.464</c:v>
                </c:pt>
                <c:pt idx="35">
                  <c:v>443.28899999999999</c:v>
                </c:pt>
                <c:pt idx="36">
                  <c:v>449.673</c:v>
                </c:pt>
                <c:pt idx="37">
                  <c:v>537.05399999999997</c:v>
                </c:pt>
                <c:pt idx="38">
                  <c:v>388.62599999999998</c:v>
                </c:pt>
                <c:pt idx="39">
                  <c:v>262.14300000000003</c:v>
                </c:pt>
                <c:pt idx="40">
                  <c:v>407.77799999999996</c:v>
                </c:pt>
                <c:pt idx="41">
                  <c:v>492.76499999999999</c:v>
                </c:pt>
                <c:pt idx="42">
                  <c:v>549.423</c:v>
                </c:pt>
                <c:pt idx="43">
                  <c:v>406.58100000000002</c:v>
                </c:pt>
                <c:pt idx="44">
                  <c:v>379.04999999999995</c:v>
                </c:pt>
                <c:pt idx="45">
                  <c:v>266.13299999999998</c:v>
                </c:pt>
                <c:pt idx="46">
                  <c:v>456.05699999999996</c:v>
                </c:pt>
                <c:pt idx="47">
                  <c:v>378.25200000000001</c:v>
                </c:pt>
                <c:pt idx="48">
                  <c:v>286.48199999999997</c:v>
                </c:pt>
                <c:pt idx="49">
                  <c:v>268.92599999999999</c:v>
                </c:pt>
                <c:pt idx="50">
                  <c:v>489.97199999999998</c:v>
                </c:pt>
                <c:pt idx="51">
                  <c:v>440.89499999999998</c:v>
                </c:pt>
                <c:pt idx="52">
                  <c:v>375.459</c:v>
                </c:pt>
                <c:pt idx="53">
                  <c:v>228.62700000000001</c:v>
                </c:pt>
                <c:pt idx="54">
                  <c:v>327.17999999999995</c:v>
                </c:pt>
                <c:pt idx="55">
                  <c:v>493.56299999999993</c:v>
                </c:pt>
                <c:pt idx="56">
                  <c:v>386.63099999999997</c:v>
                </c:pt>
                <c:pt idx="57">
                  <c:v>395.40899999999993</c:v>
                </c:pt>
                <c:pt idx="58">
                  <c:v>379.05</c:v>
                </c:pt>
                <c:pt idx="59">
                  <c:v>383.43899999999996</c:v>
                </c:pt>
                <c:pt idx="60">
                  <c:v>517.10399999999993</c:v>
                </c:pt>
                <c:pt idx="61">
                  <c:v>463.23899999999998</c:v>
                </c:pt>
                <c:pt idx="62">
                  <c:v>483.98699999999997</c:v>
                </c:pt>
                <c:pt idx="63">
                  <c:v>436.90499999999997</c:v>
                </c:pt>
                <c:pt idx="64">
                  <c:v>392.61599999999999</c:v>
                </c:pt>
                <c:pt idx="65">
                  <c:v>334.36200000000002</c:v>
                </c:pt>
                <c:pt idx="66">
                  <c:v>336.75599999999997</c:v>
                </c:pt>
                <c:pt idx="67">
                  <c:v>509.52299999999997</c:v>
                </c:pt>
                <c:pt idx="68">
                  <c:v>307.62900000000002</c:v>
                </c:pt>
                <c:pt idx="69">
                  <c:v>234.61199999999999</c:v>
                </c:pt>
                <c:pt idx="70">
                  <c:v>467.62799999999999</c:v>
                </c:pt>
                <c:pt idx="71">
                  <c:v>529.07399999999996</c:v>
                </c:pt>
                <c:pt idx="72">
                  <c:v>522.69000000000005</c:v>
                </c:pt>
                <c:pt idx="73">
                  <c:v>508.72500000000002</c:v>
                </c:pt>
                <c:pt idx="74">
                  <c:v>463.63799999999998</c:v>
                </c:pt>
                <c:pt idx="75">
                  <c:v>553.01400000000001</c:v>
                </c:pt>
                <c:pt idx="76">
                  <c:v>308.02800000000002</c:v>
                </c:pt>
                <c:pt idx="77">
                  <c:v>416.15699999999998</c:v>
                </c:pt>
                <c:pt idx="78">
                  <c:v>278.50200000000001</c:v>
                </c:pt>
                <c:pt idx="79">
                  <c:v>363.88799999999992</c:v>
                </c:pt>
                <c:pt idx="80">
                  <c:v>464.43600000000004</c:v>
                </c:pt>
                <c:pt idx="81">
                  <c:v>357.50400000000002</c:v>
                </c:pt>
                <c:pt idx="82">
                  <c:v>476.40600000000006</c:v>
                </c:pt>
                <c:pt idx="83">
                  <c:v>472.416</c:v>
                </c:pt>
                <c:pt idx="84">
                  <c:v>363.48900000000003</c:v>
                </c:pt>
                <c:pt idx="85">
                  <c:v>361.09500000000003</c:v>
                </c:pt>
                <c:pt idx="86">
                  <c:v>448.875</c:v>
                </c:pt>
                <c:pt idx="87">
                  <c:v>282.89099999999996</c:v>
                </c:pt>
                <c:pt idx="88">
                  <c:v>211.869</c:v>
                </c:pt>
                <c:pt idx="89">
                  <c:v>256.55699999999996</c:v>
                </c:pt>
                <c:pt idx="90">
                  <c:v>281.29499999999996</c:v>
                </c:pt>
                <c:pt idx="91">
                  <c:v>319.59899999999999</c:v>
                </c:pt>
                <c:pt idx="92">
                  <c:v>428.12699999999995</c:v>
                </c:pt>
                <c:pt idx="93">
                  <c:v>382.24199999999996</c:v>
                </c:pt>
                <c:pt idx="94">
                  <c:v>321.19499999999994</c:v>
                </c:pt>
                <c:pt idx="95">
                  <c:v>280.89599999999996</c:v>
                </c:pt>
                <c:pt idx="96">
                  <c:v>478.8</c:v>
                </c:pt>
                <c:pt idx="97">
                  <c:v>545.03399999999999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2-4E3E-861F-AFEB2E9B7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dateAx>
        <c:axId val="1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b="1"/>
              <a:t>Forecast Method 3: ETS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marker>
            <c:symbol val="none"/>
          </c:marker>
          <c:cat>
            <c:numRef>
              <c:f>sales!Date</c:f>
              <c:numCache>
                <c:formatCode>m/d/yyyy</c:formatCode>
                <c:ptCount val="98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  <c:pt idx="30">
                  <c:v>45108</c:v>
                </c:pt>
                <c:pt idx="31">
                  <c:v>45109</c:v>
                </c:pt>
                <c:pt idx="32">
                  <c:v>45110</c:v>
                </c:pt>
                <c:pt idx="33">
                  <c:v>45111</c:v>
                </c:pt>
                <c:pt idx="34">
                  <c:v>45112</c:v>
                </c:pt>
                <c:pt idx="35">
                  <c:v>45113</c:v>
                </c:pt>
                <c:pt idx="36">
                  <c:v>45114</c:v>
                </c:pt>
                <c:pt idx="37">
                  <c:v>45115</c:v>
                </c:pt>
                <c:pt idx="38">
                  <c:v>45116</c:v>
                </c:pt>
                <c:pt idx="39">
                  <c:v>45117</c:v>
                </c:pt>
                <c:pt idx="40">
                  <c:v>45118</c:v>
                </c:pt>
                <c:pt idx="41">
                  <c:v>45119</c:v>
                </c:pt>
                <c:pt idx="42">
                  <c:v>45120</c:v>
                </c:pt>
                <c:pt idx="43">
                  <c:v>45121</c:v>
                </c:pt>
                <c:pt idx="44">
                  <c:v>45122</c:v>
                </c:pt>
                <c:pt idx="45">
                  <c:v>45123</c:v>
                </c:pt>
                <c:pt idx="46">
                  <c:v>45124</c:v>
                </c:pt>
                <c:pt idx="47">
                  <c:v>45125</c:v>
                </c:pt>
                <c:pt idx="48">
                  <c:v>45126</c:v>
                </c:pt>
                <c:pt idx="49">
                  <c:v>45127</c:v>
                </c:pt>
                <c:pt idx="50">
                  <c:v>45128</c:v>
                </c:pt>
                <c:pt idx="51">
                  <c:v>45129</c:v>
                </c:pt>
                <c:pt idx="52">
                  <c:v>45130</c:v>
                </c:pt>
                <c:pt idx="53">
                  <c:v>45131</c:v>
                </c:pt>
                <c:pt idx="54">
                  <c:v>45132</c:v>
                </c:pt>
                <c:pt idx="55">
                  <c:v>45133</c:v>
                </c:pt>
                <c:pt idx="56">
                  <c:v>45134</c:v>
                </c:pt>
                <c:pt idx="57">
                  <c:v>45135</c:v>
                </c:pt>
                <c:pt idx="58">
                  <c:v>45136</c:v>
                </c:pt>
                <c:pt idx="59">
                  <c:v>45137</c:v>
                </c:pt>
                <c:pt idx="60">
                  <c:v>45138</c:v>
                </c:pt>
                <c:pt idx="61">
                  <c:v>45139</c:v>
                </c:pt>
                <c:pt idx="62">
                  <c:v>45140</c:v>
                </c:pt>
                <c:pt idx="63">
                  <c:v>45141</c:v>
                </c:pt>
                <c:pt idx="64">
                  <c:v>45142</c:v>
                </c:pt>
                <c:pt idx="65">
                  <c:v>45143</c:v>
                </c:pt>
                <c:pt idx="66">
                  <c:v>45144</c:v>
                </c:pt>
                <c:pt idx="67">
                  <c:v>45145</c:v>
                </c:pt>
                <c:pt idx="68">
                  <c:v>45146</c:v>
                </c:pt>
                <c:pt idx="69">
                  <c:v>45147</c:v>
                </c:pt>
                <c:pt idx="70">
                  <c:v>45148</c:v>
                </c:pt>
                <c:pt idx="71">
                  <c:v>45149</c:v>
                </c:pt>
                <c:pt idx="72">
                  <c:v>45150</c:v>
                </c:pt>
                <c:pt idx="73">
                  <c:v>45151</c:v>
                </c:pt>
                <c:pt idx="74">
                  <c:v>45152</c:v>
                </c:pt>
                <c:pt idx="75">
                  <c:v>45153</c:v>
                </c:pt>
                <c:pt idx="76">
                  <c:v>45154</c:v>
                </c:pt>
                <c:pt idx="77">
                  <c:v>45155</c:v>
                </c:pt>
                <c:pt idx="78">
                  <c:v>45156</c:v>
                </c:pt>
                <c:pt idx="79">
                  <c:v>45157</c:v>
                </c:pt>
                <c:pt idx="80">
                  <c:v>45158</c:v>
                </c:pt>
                <c:pt idx="81">
                  <c:v>45159</c:v>
                </c:pt>
                <c:pt idx="82">
                  <c:v>45160</c:v>
                </c:pt>
                <c:pt idx="83">
                  <c:v>45161</c:v>
                </c:pt>
                <c:pt idx="84">
                  <c:v>45162</c:v>
                </c:pt>
                <c:pt idx="85">
                  <c:v>45163</c:v>
                </c:pt>
                <c:pt idx="86">
                  <c:v>45164</c:v>
                </c:pt>
                <c:pt idx="87">
                  <c:v>45165</c:v>
                </c:pt>
                <c:pt idx="88">
                  <c:v>45166</c:v>
                </c:pt>
                <c:pt idx="89">
                  <c:v>45167</c:v>
                </c:pt>
                <c:pt idx="90">
                  <c:v>45168</c:v>
                </c:pt>
                <c:pt idx="91">
                  <c:v>45169</c:v>
                </c:pt>
                <c:pt idx="92">
                  <c:v>45170</c:v>
                </c:pt>
                <c:pt idx="93">
                  <c:v>45171</c:v>
                </c:pt>
                <c:pt idx="94">
                  <c:v>45172</c:v>
                </c:pt>
                <c:pt idx="95">
                  <c:v>45173</c:v>
                </c:pt>
                <c:pt idx="96">
                  <c:v>45174</c:v>
                </c:pt>
                <c:pt idx="97">
                  <c:v>45175</c:v>
                </c:pt>
              </c:numCache>
            </c:numRef>
          </c:cat>
          <c:val>
            <c:numRef>
              <c:f>sales!Sales</c:f>
              <c:numCache>
                <c:formatCode>General</c:formatCode>
                <c:ptCount val="98"/>
                <c:pt idx="0">
                  <c:v>259.35000000000002</c:v>
                </c:pt>
                <c:pt idx="1">
                  <c:v>275.31</c:v>
                </c:pt>
                <c:pt idx="2">
                  <c:v>239.4</c:v>
                </c:pt>
                <c:pt idx="3">
                  <c:v>339.15</c:v>
                </c:pt>
                <c:pt idx="4">
                  <c:v>383.04</c:v>
                </c:pt>
                <c:pt idx="5">
                  <c:v>331.17</c:v>
                </c:pt>
                <c:pt idx="6">
                  <c:v>574.55999999999995</c:v>
                </c:pt>
                <c:pt idx="7">
                  <c:v>422.94</c:v>
                </c:pt>
                <c:pt idx="8">
                  <c:v>195.51</c:v>
                </c:pt>
                <c:pt idx="9">
                  <c:v>347.13</c:v>
                </c:pt>
                <c:pt idx="10">
                  <c:v>375.06</c:v>
                </c:pt>
                <c:pt idx="11">
                  <c:v>566.58000000000004</c:v>
                </c:pt>
                <c:pt idx="12">
                  <c:v>331.17</c:v>
                </c:pt>
                <c:pt idx="13">
                  <c:v>442.89</c:v>
                </c:pt>
                <c:pt idx="14">
                  <c:v>590.52</c:v>
                </c:pt>
                <c:pt idx="15">
                  <c:v>255.36</c:v>
                </c:pt>
                <c:pt idx="16">
                  <c:v>379.05</c:v>
                </c:pt>
                <c:pt idx="17">
                  <c:v>171.57</c:v>
                </c:pt>
                <c:pt idx="18">
                  <c:v>534.66</c:v>
                </c:pt>
                <c:pt idx="19">
                  <c:v>578.54999999999995</c:v>
                </c:pt>
                <c:pt idx="20">
                  <c:v>399</c:v>
                </c:pt>
                <c:pt idx="21">
                  <c:v>343.14</c:v>
                </c:pt>
                <c:pt idx="22">
                  <c:v>542.64</c:v>
                </c:pt>
                <c:pt idx="23">
                  <c:v>263.33999999999997</c:v>
                </c:pt>
                <c:pt idx="24">
                  <c:v>339.15</c:v>
                </c:pt>
                <c:pt idx="25">
                  <c:v>494.76</c:v>
                </c:pt>
                <c:pt idx="26">
                  <c:v>399</c:v>
                </c:pt>
                <c:pt idx="27">
                  <c:v>179.55</c:v>
                </c:pt>
                <c:pt idx="28">
                  <c:v>363.09</c:v>
                </c:pt>
                <c:pt idx="29">
                  <c:v>399</c:v>
                </c:pt>
                <c:pt idx="30">
                  <c:v>279.3</c:v>
                </c:pt>
                <c:pt idx="31">
                  <c:v>267.33</c:v>
                </c:pt>
                <c:pt idx="32">
                  <c:v>406.98</c:v>
                </c:pt>
                <c:pt idx="33">
                  <c:v>379.05</c:v>
                </c:pt>
                <c:pt idx="34">
                  <c:v>466.83</c:v>
                </c:pt>
                <c:pt idx="35">
                  <c:v>454.86</c:v>
                </c:pt>
                <c:pt idx="36">
                  <c:v>570.57000000000005</c:v>
                </c:pt>
                <c:pt idx="37">
                  <c:v>327.18</c:v>
                </c:pt>
                <c:pt idx="38">
                  <c:v>199.5</c:v>
                </c:pt>
                <c:pt idx="39">
                  <c:v>478.8</c:v>
                </c:pt>
                <c:pt idx="40">
                  <c:v>538.65</c:v>
                </c:pt>
                <c:pt idx="41">
                  <c:v>562.59</c:v>
                </c:pt>
                <c:pt idx="42">
                  <c:v>343.14</c:v>
                </c:pt>
                <c:pt idx="43">
                  <c:v>363.09</c:v>
                </c:pt>
                <c:pt idx="44">
                  <c:v>227.43</c:v>
                </c:pt>
                <c:pt idx="45">
                  <c:v>534.66</c:v>
                </c:pt>
                <c:pt idx="46">
                  <c:v>355.11</c:v>
                </c:pt>
                <c:pt idx="47">
                  <c:v>231.42</c:v>
                </c:pt>
                <c:pt idx="48">
                  <c:v>267.33</c:v>
                </c:pt>
                <c:pt idx="49">
                  <c:v>590.52</c:v>
                </c:pt>
                <c:pt idx="50">
                  <c:v>422.94</c:v>
                </c:pt>
                <c:pt idx="51">
                  <c:v>331.17</c:v>
                </c:pt>
                <c:pt idx="52">
                  <c:v>171.57</c:v>
                </c:pt>
                <c:pt idx="53">
                  <c:v>371.07</c:v>
                </c:pt>
                <c:pt idx="54">
                  <c:v>574.55999999999995</c:v>
                </c:pt>
                <c:pt idx="55">
                  <c:v>335.16</c:v>
                </c:pt>
                <c:pt idx="56">
                  <c:v>387.03</c:v>
                </c:pt>
                <c:pt idx="57">
                  <c:v>383.04</c:v>
                </c:pt>
                <c:pt idx="58">
                  <c:v>383.04</c:v>
                </c:pt>
                <c:pt idx="59">
                  <c:v>574.55999999999995</c:v>
                </c:pt>
                <c:pt idx="60">
                  <c:v>442.89</c:v>
                </c:pt>
                <c:pt idx="61">
                  <c:v>482.79</c:v>
                </c:pt>
                <c:pt idx="62">
                  <c:v>422.94</c:v>
                </c:pt>
                <c:pt idx="63">
                  <c:v>371.07</c:v>
                </c:pt>
                <c:pt idx="64">
                  <c:v>311.22000000000003</c:v>
                </c:pt>
                <c:pt idx="65">
                  <c:v>339.15</c:v>
                </c:pt>
                <c:pt idx="66">
                  <c:v>586.53</c:v>
                </c:pt>
                <c:pt idx="67">
                  <c:v>223.44</c:v>
                </c:pt>
                <c:pt idx="68">
                  <c:v>187.53</c:v>
                </c:pt>
                <c:pt idx="69">
                  <c:v>582.54</c:v>
                </c:pt>
                <c:pt idx="70">
                  <c:v>562.59</c:v>
                </c:pt>
                <c:pt idx="71">
                  <c:v>502.74</c:v>
                </c:pt>
                <c:pt idx="72">
                  <c:v>502.74</c:v>
                </c:pt>
                <c:pt idx="73">
                  <c:v>446.88</c:v>
                </c:pt>
                <c:pt idx="74">
                  <c:v>590.52</c:v>
                </c:pt>
                <c:pt idx="75">
                  <c:v>207.48</c:v>
                </c:pt>
                <c:pt idx="76">
                  <c:v>450.87</c:v>
                </c:pt>
                <c:pt idx="77">
                  <c:v>239.4</c:v>
                </c:pt>
                <c:pt idx="78">
                  <c:v>387.03</c:v>
                </c:pt>
                <c:pt idx="79">
                  <c:v>518.70000000000005</c:v>
                </c:pt>
                <c:pt idx="80">
                  <c:v>307.23</c:v>
                </c:pt>
                <c:pt idx="81">
                  <c:v>518.70000000000005</c:v>
                </c:pt>
                <c:pt idx="82">
                  <c:v>482.79</c:v>
                </c:pt>
                <c:pt idx="83">
                  <c:v>307.23</c:v>
                </c:pt>
                <c:pt idx="84">
                  <c:v>359.1</c:v>
                </c:pt>
                <c:pt idx="85">
                  <c:v>494.76</c:v>
                </c:pt>
                <c:pt idx="86">
                  <c:v>211.47</c:v>
                </c:pt>
                <c:pt idx="87">
                  <c:v>171.57</c:v>
                </c:pt>
                <c:pt idx="88">
                  <c:v>287.27999999999997</c:v>
                </c:pt>
                <c:pt idx="89">
                  <c:v>295.26</c:v>
                </c:pt>
                <c:pt idx="90">
                  <c:v>331.17</c:v>
                </c:pt>
                <c:pt idx="91">
                  <c:v>474.81</c:v>
                </c:pt>
                <c:pt idx="92">
                  <c:v>363.09</c:v>
                </c:pt>
                <c:pt idx="93">
                  <c:v>287.27999999999997</c:v>
                </c:pt>
                <c:pt idx="94">
                  <c:v>267.33</c:v>
                </c:pt>
                <c:pt idx="95">
                  <c:v>566.58000000000004</c:v>
                </c:pt>
                <c:pt idx="96">
                  <c:v>578.54999999999995</c:v>
                </c:pt>
                <c:pt idx="97">
                  <c:v>434.91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C-4B73-9336-EDCE24C508D5}"/>
            </c:ext>
          </c:extLst>
        </c:ser>
        <c:ser>
          <c:idx val="1"/>
          <c:order val="1"/>
          <c:tx>
            <c:v>Forecast_3</c:v>
          </c:tx>
          <c:marker>
            <c:symbol val="none"/>
          </c:marker>
          <c:cat>
            <c:numRef>
              <c:f>sales!Date</c:f>
              <c:numCache>
                <c:formatCode>m/d/yyyy</c:formatCode>
                <c:ptCount val="98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  <c:pt idx="30">
                  <c:v>45108</c:v>
                </c:pt>
                <c:pt idx="31">
                  <c:v>45109</c:v>
                </c:pt>
                <c:pt idx="32">
                  <c:v>45110</c:v>
                </c:pt>
                <c:pt idx="33">
                  <c:v>45111</c:v>
                </c:pt>
                <c:pt idx="34">
                  <c:v>45112</c:v>
                </c:pt>
                <c:pt idx="35">
                  <c:v>45113</c:v>
                </c:pt>
                <c:pt idx="36">
                  <c:v>45114</c:v>
                </c:pt>
                <c:pt idx="37">
                  <c:v>45115</c:v>
                </c:pt>
                <c:pt idx="38">
                  <c:v>45116</c:v>
                </c:pt>
                <c:pt idx="39">
                  <c:v>45117</c:v>
                </c:pt>
                <c:pt idx="40">
                  <c:v>45118</c:v>
                </c:pt>
                <c:pt idx="41">
                  <c:v>45119</c:v>
                </c:pt>
                <c:pt idx="42">
                  <c:v>45120</c:v>
                </c:pt>
                <c:pt idx="43">
                  <c:v>45121</c:v>
                </c:pt>
                <c:pt idx="44">
                  <c:v>45122</c:v>
                </c:pt>
                <c:pt idx="45">
                  <c:v>45123</c:v>
                </c:pt>
                <c:pt idx="46">
                  <c:v>45124</c:v>
                </c:pt>
                <c:pt idx="47">
                  <c:v>45125</c:v>
                </c:pt>
                <c:pt idx="48">
                  <c:v>45126</c:v>
                </c:pt>
                <c:pt idx="49">
                  <c:v>45127</c:v>
                </c:pt>
                <c:pt idx="50">
                  <c:v>45128</c:v>
                </c:pt>
                <c:pt idx="51">
                  <c:v>45129</c:v>
                </c:pt>
                <c:pt idx="52">
                  <c:v>45130</c:v>
                </c:pt>
                <c:pt idx="53">
                  <c:v>45131</c:v>
                </c:pt>
                <c:pt idx="54">
                  <c:v>45132</c:v>
                </c:pt>
                <c:pt idx="55">
                  <c:v>45133</c:v>
                </c:pt>
                <c:pt idx="56">
                  <c:v>45134</c:v>
                </c:pt>
                <c:pt idx="57">
                  <c:v>45135</c:v>
                </c:pt>
                <c:pt idx="58">
                  <c:v>45136</c:v>
                </c:pt>
                <c:pt idx="59">
                  <c:v>45137</c:v>
                </c:pt>
                <c:pt idx="60">
                  <c:v>45138</c:v>
                </c:pt>
                <c:pt idx="61">
                  <c:v>45139</c:v>
                </c:pt>
                <c:pt idx="62">
                  <c:v>45140</c:v>
                </c:pt>
                <c:pt idx="63">
                  <c:v>45141</c:v>
                </c:pt>
                <c:pt idx="64">
                  <c:v>45142</c:v>
                </c:pt>
                <c:pt idx="65">
                  <c:v>45143</c:v>
                </c:pt>
                <c:pt idx="66">
                  <c:v>45144</c:v>
                </c:pt>
                <c:pt idx="67">
                  <c:v>45145</c:v>
                </c:pt>
                <c:pt idx="68">
                  <c:v>45146</c:v>
                </c:pt>
                <c:pt idx="69">
                  <c:v>45147</c:v>
                </c:pt>
                <c:pt idx="70">
                  <c:v>45148</c:v>
                </c:pt>
                <c:pt idx="71">
                  <c:v>45149</c:v>
                </c:pt>
                <c:pt idx="72">
                  <c:v>45150</c:v>
                </c:pt>
                <c:pt idx="73">
                  <c:v>45151</c:v>
                </c:pt>
                <c:pt idx="74">
                  <c:v>45152</c:v>
                </c:pt>
                <c:pt idx="75">
                  <c:v>45153</c:v>
                </c:pt>
                <c:pt idx="76">
                  <c:v>45154</c:v>
                </c:pt>
                <c:pt idx="77">
                  <c:v>45155</c:v>
                </c:pt>
                <c:pt idx="78">
                  <c:v>45156</c:v>
                </c:pt>
                <c:pt idx="79">
                  <c:v>45157</c:v>
                </c:pt>
                <c:pt idx="80">
                  <c:v>45158</c:v>
                </c:pt>
                <c:pt idx="81">
                  <c:v>45159</c:v>
                </c:pt>
                <c:pt idx="82">
                  <c:v>45160</c:v>
                </c:pt>
                <c:pt idx="83">
                  <c:v>45161</c:v>
                </c:pt>
                <c:pt idx="84">
                  <c:v>45162</c:v>
                </c:pt>
                <c:pt idx="85">
                  <c:v>45163</c:v>
                </c:pt>
                <c:pt idx="86">
                  <c:v>45164</c:v>
                </c:pt>
                <c:pt idx="87">
                  <c:v>45165</c:v>
                </c:pt>
                <c:pt idx="88">
                  <c:v>45166</c:v>
                </c:pt>
                <c:pt idx="89">
                  <c:v>45167</c:v>
                </c:pt>
                <c:pt idx="90">
                  <c:v>45168</c:v>
                </c:pt>
                <c:pt idx="91">
                  <c:v>45169</c:v>
                </c:pt>
                <c:pt idx="92">
                  <c:v>45170</c:v>
                </c:pt>
                <c:pt idx="93">
                  <c:v>45171</c:v>
                </c:pt>
                <c:pt idx="94">
                  <c:v>45172</c:v>
                </c:pt>
                <c:pt idx="95">
                  <c:v>45173</c:v>
                </c:pt>
                <c:pt idx="96">
                  <c:v>45174</c:v>
                </c:pt>
                <c:pt idx="97">
                  <c:v>45175</c:v>
                </c:pt>
              </c:numCache>
            </c:numRef>
          </c:cat>
          <c:val>
            <c:numRef>
              <c:f>sales!Forecast_3</c:f>
              <c:numCache>
                <c:formatCode>General</c:formatCode>
                <c:ptCount val="98"/>
                <c:pt idx="3">
                  <c:v>236.12657806499996</c:v>
                </c:pt>
                <c:pt idx="4">
                  <c:v>353.54279583000016</c:v>
                </c:pt>
                <c:pt idx="5">
                  <c:v>462.07708407000086</c:v>
                </c:pt>
                <c:pt idx="6">
                  <c:v>327.17999999999978</c:v>
                </c:pt>
                <c:pt idx="7">
                  <c:v>632.17255563000049</c:v>
                </c:pt>
                <c:pt idx="8">
                  <c:v>519.8600944949992</c:v>
                </c:pt>
                <c:pt idx="9">
                  <c:v>15.779614095000204</c:v>
                </c:pt>
                <c:pt idx="10">
                  <c:v>260.25192952499941</c:v>
                </c:pt>
                <c:pt idx="11">
                  <c:v>480.81568615499958</c:v>
                </c:pt>
                <c:pt idx="12">
                  <c:v>655.1692537950006</c:v>
                </c:pt>
                <c:pt idx="13">
                  <c:v>309.22499999999991</c:v>
                </c:pt>
                <c:pt idx="14">
                  <c:v>336.19597756500059</c:v>
                </c:pt>
                <c:pt idx="15">
                  <c:v>715.55544595500021</c:v>
                </c:pt>
                <c:pt idx="16">
                  <c:v>223.9712266049996</c:v>
                </c:pt>
                <c:pt idx="17">
                  <c:v>214.03180942500035</c:v>
                </c:pt>
                <c:pt idx="18">
                  <c:v>172.46199841500027</c:v>
                </c:pt>
                <c:pt idx="19">
                  <c:v>538.7476412850001</c:v>
                </c:pt>
                <c:pt idx="20">
                  <c:v>823.28048039999942</c:v>
                </c:pt>
                <c:pt idx="21">
                  <c:v>360.03833627999916</c:v>
                </c:pt>
                <c:pt idx="22">
                  <c:v>209.45431384500017</c:v>
                </c:pt>
                <c:pt idx="23">
                  <c:v>581.46761567999954</c:v>
                </c:pt>
                <c:pt idx="24">
                  <c:v>285.30072060000009</c:v>
                </c:pt>
                <c:pt idx="25">
                  <c:v>191.5249655549994</c:v>
                </c:pt>
                <c:pt idx="26">
                  <c:v>600.15987990000053</c:v>
                </c:pt>
                <c:pt idx="27">
                  <c:v>461.40187831500037</c:v>
                </c:pt>
                <c:pt idx="28">
                  <c:v>37.925686155000285</c:v>
                </c:pt>
                <c:pt idx="29">
                  <c:v>293.06889349500022</c:v>
                </c:pt>
                <c:pt idx="30">
                  <c:v>527.79872218500032</c:v>
                </c:pt>
                <c:pt idx="31">
                  <c:v>257.50973419500042</c:v>
                </c:pt>
                <c:pt idx="32">
                  <c:v>187.5763378650008</c:v>
                </c:pt>
                <c:pt idx="33">
                  <c:v>451.23077181000031</c:v>
                </c:pt>
                <c:pt idx="34">
                  <c:v>456.56125220999979</c:v>
                </c:pt>
                <c:pt idx="35">
                  <c:v>481.80532585499969</c:v>
                </c:pt>
                <c:pt idx="36">
                  <c:v>505.65265012499952</c:v>
                </c:pt>
                <c:pt idx="37">
                  <c:v>605.94380783999964</c:v>
                </c:pt>
                <c:pt idx="38">
                  <c:v>309.73554044999946</c:v>
                </c:pt>
                <c:pt idx="39">
                  <c:v>-0.98467414499999306</c:v>
                </c:pt>
                <c:pt idx="40">
                  <c:v>502.02838748999989</c:v>
                </c:pt>
                <c:pt idx="41">
                  <c:v>736.57783027500011</c:v>
                </c:pt>
                <c:pt idx="42">
                  <c:v>609.12455404500054</c:v>
                </c:pt>
                <c:pt idx="43">
                  <c:v>276.83086630499957</c:v>
                </c:pt>
                <c:pt idx="44">
                  <c:v>232.40963969999993</c:v>
                </c:pt>
                <c:pt idx="45">
                  <c:v>189.67973419499953</c:v>
                </c:pt>
                <c:pt idx="46">
                  <c:v>563.22383344500054</c:v>
                </c:pt>
                <c:pt idx="47">
                  <c:v>481.84173261000024</c:v>
                </c:pt>
                <c:pt idx="48">
                  <c:v>72.582915929999899</c:v>
                </c:pt>
                <c:pt idx="49">
                  <c:v>202.81975980000004</c:v>
                </c:pt>
                <c:pt idx="50">
                  <c:v>732.95356764000019</c:v>
                </c:pt>
                <c:pt idx="51">
                  <c:v>564.15223861499931</c:v>
                </c:pt>
                <c:pt idx="52">
                  <c:v>191.70038590499942</c:v>
                </c:pt>
                <c:pt idx="53">
                  <c:v>54.648602085000086</c:v>
                </c:pt>
                <c:pt idx="54">
                  <c:v>344.62445954999987</c:v>
                </c:pt>
                <c:pt idx="55">
                  <c:v>775.53949399499982</c:v>
                </c:pt>
                <c:pt idx="56">
                  <c:v>317.20500000000004</c:v>
                </c:pt>
                <c:pt idx="57">
                  <c:v>255.63306163500025</c:v>
                </c:pt>
                <c:pt idx="58">
                  <c:v>414.19708407000024</c:v>
                </c:pt>
                <c:pt idx="59">
                  <c:v>380.52949399500085</c:v>
                </c:pt>
                <c:pt idx="60">
                  <c:v>645.57571176000067</c:v>
                </c:pt>
                <c:pt idx="61">
                  <c:v>514.57098640500067</c:v>
                </c:pt>
                <c:pt idx="62">
                  <c:v>414.7382417850003</c:v>
                </c:pt>
                <c:pt idx="63">
                  <c:v>425.85265012499934</c:v>
                </c:pt>
                <c:pt idx="64">
                  <c:v>314.17898799000045</c:v>
                </c:pt>
                <c:pt idx="65">
                  <c:v>256.39101200999954</c:v>
                </c:pt>
                <c:pt idx="66">
                  <c:v>311.84886789000012</c:v>
                </c:pt>
                <c:pt idx="67">
                  <c:v>695.83216972499918</c:v>
                </c:pt>
                <c:pt idx="68">
                  <c:v>244.45741876499997</c:v>
                </c:pt>
                <c:pt idx="69">
                  <c:v>-54.241492410000113</c:v>
                </c:pt>
                <c:pt idx="70">
                  <c:v>706.41535146000024</c:v>
                </c:pt>
                <c:pt idx="71">
                  <c:v>803.73262452000006</c:v>
                </c:pt>
                <c:pt idx="72">
                  <c:v>467.99506004999944</c:v>
                </c:pt>
                <c:pt idx="73">
                  <c:v>465.08240992499964</c:v>
                </c:pt>
                <c:pt idx="74">
                  <c:v>426.16708406999931</c:v>
                </c:pt>
                <c:pt idx="75">
                  <c:v>608.63469974999998</c:v>
                </c:pt>
                <c:pt idx="76">
                  <c:v>155.82679265999968</c:v>
                </c:pt>
                <c:pt idx="77">
                  <c:v>300.11055721500048</c:v>
                </c:pt>
                <c:pt idx="78">
                  <c:v>314.12768457000027</c:v>
                </c:pt>
                <c:pt idx="79">
                  <c:v>308.71445955000053</c:v>
                </c:pt>
                <c:pt idx="80">
                  <c:v>660.41202401999954</c:v>
                </c:pt>
                <c:pt idx="81">
                  <c:v>311.66351642999973</c:v>
                </c:pt>
                <c:pt idx="82">
                  <c:v>464.05636347000006</c:v>
                </c:pt>
                <c:pt idx="83">
                  <c:v>602.53137231000028</c:v>
                </c:pt>
                <c:pt idx="84">
                  <c:v>219.53771017500048</c:v>
                </c:pt>
                <c:pt idx="85">
                  <c:v>267.87115771500061</c:v>
                </c:pt>
                <c:pt idx="86">
                  <c:v>577.69937389499978</c:v>
                </c:pt>
                <c:pt idx="87">
                  <c:v>191.78313052499976</c:v>
                </c:pt>
                <c:pt idx="88">
                  <c:v>-21.470866304999408</c:v>
                </c:pt>
                <c:pt idx="89">
                  <c:v>305.0802658049999</c:v>
                </c:pt>
                <c:pt idx="90">
                  <c:v>371.02366213499982</c:v>
                </c:pt>
                <c:pt idx="91">
                  <c:v>349.50645796500021</c:v>
                </c:pt>
                <c:pt idx="92">
                  <c:v>550.66633786500006</c:v>
                </c:pt>
                <c:pt idx="93">
                  <c:v>412.04238432000017</c:v>
                </c:pt>
                <c:pt idx="94">
                  <c:v>188.87544595500049</c:v>
                </c:pt>
                <c:pt idx="95">
                  <c:v>212.23291593000044</c:v>
                </c:pt>
                <c:pt idx="96">
                  <c:v>664.98951960000045</c:v>
                </c:pt>
                <c:pt idx="97">
                  <c:v>771.27643235999994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C-4B73-9336-EDCE24C50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dateAx>
        <c:axId val="1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</xdr:row>
      <xdr:rowOff>95250</xdr:rowOff>
    </xdr:from>
    <xdr:to>
      <xdr:col>26</xdr:col>
      <xdr:colOff>352425</xdr:colOff>
      <xdr:row>19</xdr:row>
      <xdr:rowOff>0</xdr:rowOff>
    </xdr:to>
    <xdr:graphicFrame macro="">
      <xdr:nvGraphicFramePr>
        <xdr:cNvPr id="2" name="Chart8B5C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21</xdr:row>
      <xdr:rowOff>95250</xdr:rowOff>
    </xdr:from>
    <xdr:to>
      <xdr:col>26</xdr:col>
      <xdr:colOff>352425</xdr:colOff>
      <xdr:row>39</xdr:row>
      <xdr:rowOff>0</xdr:rowOff>
    </xdr:to>
    <xdr:graphicFrame macro="">
      <xdr:nvGraphicFramePr>
        <xdr:cNvPr id="3" name="Chart8B6D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41</xdr:row>
      <xdr:rowOff>95250</xdr:rowOff>
    </xdr:from>
    <xdr:to>
      <xdr:col>26</xdr:col>
      <xdr:colOff>352425</xdr:colOff>
      <xdr:row>59</xdr:row>
      <xdr:rowOff>0</xdr:rowOff>
    </xdr:to>
    <xdr:graphicFrame macro="">
      <xdr:nvGraphicFramePr>
        <xdr:cNvPr id="4" name="Chart8B6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omeUser" refreshedDate="40504.582403125001" createdVersion="1" refreshedVersion="3" recordCount="5" upgradeOnRefresh="1" xr:uid="{00000000-000A-0000-FFFF-FFFF01000000}">
  <cacheSource type="worksheet">
    <worksheetSource ref="A1:H63" sheet="dashboard"/>
  </cacheSource>
  <cacheFields count="8">
    <cacheField name="Item" numFmtId="0">
      <sharedItems containsBlank="1"/>
    </cacheField>
    <cacheField name="Shift" numFmtId="0">
      <sharedItems containsBlank="1"/>
    </cacheField>
    <cacheField name="Date" numFmtId="0">
      <sharedItems containsBlank="1"/>
    </cacheField>
    <cacheField name="Takeaway" numFmtId="0">
      <sharedItems containsBlank="1"/>
    </cacheField>
    <cacheField name="Quantity" numFmtId="0">
      <sharedItems containsBlank="1"/>
    </cacheField>
    <cacheField name="Performed by" numFmtId="0">
      <sharedItems containsBlank="1"/>
    </cacheField>
    <cacheField name="WeekNum" numFmtId="0">
      <sharedItems containsBlank="1"/>
    </cacheField>
    <cacheField name="Yea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dashboardPivotTable" cacheId="0" dataOnRows="1" applyNumberFormats="0" applyBorderFormats="0" applyFontFormats="0" applyPatternFormats="0" applyAlignmentFormats="0" applyWidthHeightFormats="1" dataCaption="Data" showMemberPropertyTips="0" useAutoFormatting="1" itemPrintTitles="1" createdVersion="4" indent="0" compact="0" compactData="0" gridDropZones="1">
  <location ref="A3" firstHeaderRow="1" firstDataRow="2" firstDataCol="1"/>
  <pivotFields count="8">
    <pivotField axis="axisCol" showAll="0">
      <items count="1">
        <item t="default"/>
      </items>
    </pivotField>
    <pivotField axis="axisRow" showAll="0">
      <items count="1">
        <item t="default"/>
      </items>
    </pivotField>
    <pivotField showAll="0"/>
    <pivotField showAll="0"/>
    <pivotField dataField="1" showAll="0"/>
    <pivotField showAll="0"/>
    <pivotField axis="axisPage" showAll="0">
      <items count="1">
        <item t="default"/>
      </items>
    </pivotField>
    <pivotField showAll="0"/>
  </pivotFields>
  <rowFields count="1">
    <field x="1"/>
  </rowFields>
  <colFields count="1">
    <field x="0"/>
  </colFields>
  <pageFields count="1">
    <pageField fld="6" hier="-1"/>
  </pageFields>
  <dataFields count="1">
    <dataField name="Sum of Quantity" fld="4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/>
  </sheetViews>
  <sheetFormatPr defaultRowHeight="14.5" x14ac:dyDescent="0.35"/>
  <cols>
    <col min="5" max="5" width="28.632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2" t="s">
        <v>4</v>
      </c>
    </row>
    <row r="2">
      <c r="A2" s="0" t="s">
        <v>5</v>
      </c>
      <c r="B2" s="0">
        <v>100</v>
      </c>
      <c r="C2" s="0">
        <v>0.3</v>
      </c>
      <c r="D2" s="0">
        <v>0.5</v>
      </c>
      <c r="E2" s="0">
        <f>B2*(1-C2-D2)</f>
        <v>19.999999999999996</v>
      </c>
    </row>
    <row r="3">
      <c r="A3" s="0" t="s">
        <v>6</v>
      </c>
      <c r="B3" s="0">
        <v>150</v>
      </c>
      <c r="C3" s="0">
        <v>0.5</v>
      </c>
      <c r="D3" s="0">
        <v>0.3</v>
      </c>
      <c r="E3" s="0">
        <f>B3*(1-C3-D3)</f>
        <v>30</v>
      </c>
    </row>
    <row r="4">
      <c r="A4" s="0" t="s">
        <v>7</v>
      </c>
      <c r="B4" s="0">
        <v>200</v>
      </c>
      <c r="C4" s="0">
        <v>0.3</v>
      </c>
      <c r="D4" s="0">
        <v>0.65</v>
      </c>
      <c r="E4" s="0">
        <f>B4*(1-C4-D4)</f>
        <v>9.999999999999986</v>
      </c>
    </row>
    <row r="5">
      <c r="A5" s="0" t="s">
        <v>8</v>
      </c>
      <c r="B5" s="0">
        <v>300</v>
      </c>
      <c r="C5" s="0">
        <v>0.1</v>
      </c>
      <c r="D5" s="0">
        <v>0.8</v>
      </c>
      <c r="E5" s="0">
        <f>B5*(1-C5-D5)</f>
        <v>29.999999999999993</v>
      </c>
    </row>
    <row r="6">
      <c r="E6" s="2">
        <f>SUM(E2:E5)*3.99</f>
        <v>359.0999999999999</v>
      </c>
    </row>
  </sheetData>
  <pageMargins left="0.7" right="0.7" top="0.75" bottom="0.75" header="0.3" footer="0.3"/>
  <headerFooter>
    <oddHeader>&amp;C&amp;"Calibri"&amp;10&amp;KFF0000 Confidential External&amp;1#_x000D_</oddHeader>
    <oddFooter>&amp;C_x000D_&amp;1#&amp;"Calibri"&amp;10&amp;KFF0000 Confidential External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workbookViewId="0"/>
  </sheetViews>
  <sheetFormatPr defaultRowHeight="14.5" x14ac:dyDescent="0.35"/>
  <cols>
    <col min="7" max="7" hidden="1" width="9.1796875" customWidth="1"/>
  </cols>
  <sheetData>
    <row r="1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  <c r="F1" s="5" t="s">
        <v>14</v>
      </c>
      <c r="G1" s="0" t="s">
        <v>15</v>
      </c>
      <c r="H1" s="0" t="s">
        <v>16</v>
      </c>
      <c r="I1" s="0" t="s">
        <v>17</v>
      </c>
    </row>
    <row r="2">
      <c r="A2" s="1">
        <v>45437.625</v>
      </c>
      <c r="B2" s="0" t="s">
        <v>18</v>
      </c>
      <c r="C2" s="0">
        <v>2</v>
      </c>
      <c r="D2" s="0" t="s">
        <v>19</v>
      </c>
      <c r="E2" s="0" t="s">
        <v>20</v>
      </c>
      <c r="F2" s="0" t="str">
        <f ref="F2:F39" t="shared" si="0">IF(COUNTIF($G:$G,G2)&gt;1,"Duplicate Record","")</f>
      </c>
      <c r="G2" s="0" t="str">
        <f ref="G2:G39" t="shared" si="1">D2 &amp; DATEVALUE(TEXT(A2,"mm/dd/yyyy hh:mm")) &amp; HOUR(TEXT(A2,"mm/dd/yyyy hh:mm"))</f>
        <v>DC06 | Durian Coffee (2024)4543715</v>
      </c>
      <c r="H2" s="0">
        <f ref="H2:H45" t="shared" si="2">YEAR(TEXT(A2,"mm/dd/yyyy hh:mm"))</f>
        <v>2024</v>
      </c>
      <c r="I2" s="0">
        <f ref="I2:I45" t="shared" si="3">WEEKNUM(TEXT(A2,"mm/dd/yyyy hh:mm"),1)</f>
        <v>21</v>
      </c>
    </row>
    <row r="3">
      <c r="A3" s="1">
        <v>45437.583333333336</v>
      </c>
      <c r="B3" s="0" t="s">
        <v>21</v>
      </c>
      <c r="C3" s="0">
        <v>1</v>
      </c>
      <c r="D3" s="0" t="s">
        <v>22</v>
      </c>
      <c r="E3" s="0" t="s">
        <v>23</v>
      </c>
      <c r="F3" s="0" t="str">
        <f t="shared" si="0"/>
      </c>
      <c r="G3" s="0" t="str">
        <f t="shared" si="1"/>
        <v>CC02 | Egg York Coffee (2024)4543714</v>
      </c>
      <c r="H3" s="0">
        <f t="shared" si="2"/>
        <v>2024</v>
      </c>
      <c r="I3" s="0">
        <f t="shared" si="3"/>
        <v>21</v>
      </c>
    </row>
    <row r="4">
      <c r="A4" s="1">
        <v>45437.416666666664</v>
      </c>
      <c r="B4" s="0" t="s">
        <v>21</v>
      </c>
      <c r="C4" s="0">
        <v>4</v>
      </c>
      <c r="D4" s="0" t="s">
        <v>24</v>
      </c>
      <c r="E4" s="0" t="s">
        <v>23</v>
      </c>
      <c r="F4" s="0" t="str">
        <f t="shared" si="0"/>
      </c>
      <c r="G4" s="0" t="str">
        <f t="shared" si="1"/>
        <v>CC02 | Coconut Coffee (2024)4543710</v>
      </c>
      <c r="H4" s="0">
        <f t="shared" si="2"/>
        <v>2024</v>
      </c>
      <c r="I4" s="0">
        <f t="shared" si="3"/>
        <v>21</v>
      </c>
    </row>
    <row r="5">
      <c r="A5" s="1">
        <v>45437.375</v>
      </c>
      <c r="B5" s="0" t="s">
        <v>21</v>
      </c>
      <c r="C5" s="0">
        <v>1</v>
      </c>
      <c r="D5" s="0" t="s">
        <v>22</v>
      </c>
      <c r="E5" s="0" t="s">
        <v>23</v>
      </c>
      <c r="F5" s="0" t="str">
        <f t="shared" si="0"/>
      </c>
      <c r="G5" s="0" t="str">
        <f t="shared" si="1"/>
        <v>CC02 | Egg York Coffee (2024)454379</v>
      </c>
      <c r="H5" s="0">
        <f t="shared" si="2"/>
        <v>2024</v>
      </c>
      <c r="I5" s="0">
        <f t="shared" si="3"/>
        <v>21</v>
      </c>
    </row>
    <row r="6">
      <c r="A6" s="1">
        <v>45437.208333333336</v>
      </c>
      <c r="B6" s="0" t="s">
        <v>18</v>
      </c>
      <c r="C6" s="0">
        <v>2</v>
      </c>
      <c r="D6" s="0" t="s">
        <v>19</v>
      </c>
      <c r="E6" s="0" t="s">
        <v>20</v>
      </c>
      <c r="F6" s="0" t="str">
        <f t="shared" si="0"/>
      </c>
      <c r="G6" s="0" t="str">
        <f t="shared" si="1"/>
        <v>DC06 | Durian Coffee (2024)454375</v>
      </c>
      <c r="H6" s="0">
        <f t="shared" si="2"/>
        <v>2024</v>
      </c>
      <c r="I6" s="0">
        <f t="shared" si="3"/>
        <v>21</v>
      </c>
    </row>
    <row r="7">
      <c r="A7" s="1">
        <v>45437.125</v>
      </c>
      <c r="B7" s="0" t="s">
        <v>21</v>
      </c>
      <c r="C7" s="0">
        <v>3</v>
      </c>
      <c r="D7" s="0" t="s">
        <v>22</v>
      </c>
      <c r="E7" s="0" t="s">
        <v>23</v>
      </c>
      <c r="F7" s="0" t="str">
        <f t="shared" si="0"/>
      </c>
      <c r="G7" s="0" t="str">
        <f t="shared" si="1"/>
        <v>CC02 | Egg York Coffee (2024)454373</v>
      </c>
      <c r="H7" s="0">
        <f t="shared" si="2"/>
        <v>2024</v>
      </c>
      <c r="I7" s="0">
        <f t="shared" si="3"/>
        <v>21</v>
      </c>
    </row>
    <row r="8">
      <c r="A8" s="1">
        <v>45437.041666666664</v>
      </c>
      <c r="B8" s="0" t="s">
        <v>18</v>
      </c>
      <c r="C8" s="0">
        <v>4</v>
      </c>
      <c r="D8" s="0" t="s">
        <v>19</v>
      </c>
      <c r="E8" s="0" t="s">
        <v>20</v>
      </c>
      <c r="F8" s="0" t="str">
        <f t="shared" si="0"/>
      </c>
      <c r="G8" s="0" t="str">
        <f t="shared" si="1"/>
        <v>DC06 | Durian Coffee (2024)454371</v>
      </c>
      <c r="H8" s="0">
        <f t="shared" si="2"/>
        <v>2024</v>
      </c>
      <c r="I8" s="0">
        <f t="shared" si="3"/>
        <v>21</v>
      </c>
    </row>
    <row r="9">
      <c r="A9" s="1">
        <v>45437</v>
      </c>
      <c r="B9" s="0" t="s">
        <v>21</v>
      </c>
      <c r="C9" s="0">
        <v>5</v>
      </c>
      <c r="D9" s="0" t="s">
        <v>22</v>
      </c>
      <c r="E9" s="0" t="s">
        <v>23</v>
      </c>
      <c r="F9" s="0" t="str">
        <f t="shared" si="0"/>
      </c>
      <c r="G9" s="0" t="str">
        <f t="shared" si="1"/>
        <v>CC02 | Egg York Coffee (2024)454370</v>
      </c>
      <c r="H9" s="0">
        <f t="shared" si="2"/>
        <v>2024</v>
      </c>
      <c r="I9" s="0">
        <f t="shared" si="3"/>
        <v>21</v>
      </c>
    </row>
    <row r="10">
      <c r="A10" s="1">
        <v>45437</v>
      </c>
      <c r="B10" s="0" t="s">
        <v>18</v>
      </c>
      <c r="C10" s="0">
        <v>6</v>
      </c>
      <c r="D10" s="0" t="s">
        <v>25</v>
      </c>
      <c r="E10" s="0" t="s">
        <v>20</v>
      </c>
      <c r="F10" s="0" t="str">
        <f t="shared" si="0"/>
      </c>
      <c r="G10" s="0" t="str">
        <f t="shared" si="1"/>
        <v>DC06 | Egg York Coffee (2024)454370</v>
      </c>
      <c r="H10" s="0">
        <f t="shared" si="2"/>
        <v>2024</v>
      </c>
      <c r="I10" s="0">
        <f t="shared" si="3"/>
        <v>21</v>
      </c>
    </row>
    <row r="11">
      <c r="A11" s="1">
        <v>45436.916666666664</v>
      </c>
      <c r="B11" s="0" t="s">
        <v>18</v>
      </c>
      <c r="C11" s="0">
        <v>7</v>
      </c>
      <c r="D11" s="0" t="s">
        <v>25</v>
      </c>
      <c r="E11" s="0" t="s">
        <v>20</v>
      </c>
      <c r="F11" s="0" t="str">
        <f t="shared" si="0"/>
      </c>
      <c r="G11" s="0" t="str">
        <f t="shared" si="1"/>
        <v>DC06 | Egg York Coffee (2024)4543622</v>
      </c>
      <c r="H11" s="0">
        <f t="shared" si="2"/>
        <v>2024</v>
      </c>
      <c r="I11" s="0">
        <f t="shared" si="3"/>
        <v>21</v>
      </c>
    </row>
    <row r="12">
      <c r="A12" s="1">
        <v>45436.666666666664</v>
      </c>
      <c r="B12" s="0" t="s">
        <v>21</v>
      </c>
      <c r="C12" s="0">
        <v>8</v>
      </c>
      <c r="D12" s="0" t="s">
        <v>22</v>
      </c>
      <c r="E12" s="0" t="s">
        <v>23</v>
      </c>
      <c r="F12" s="0" t="str">
        <f t="shared" si="0"/>
        <v>Duplicate Record</v>
      </c>
      <c r="G12" s="0" t="str">
        <f t="shared" si="1"/>
        <v>CC02 | Egg York Coffee (2024)4543616</v>
      </c>
      <c r="H12" s="0">
        <f t="shared" si="2"/>
        <v>2024</v>
      </c>
      <c r="I12" s="0">
        <f t="shared" si="3"/>
        <v>21</v>
      </c>
    </row>
    <row r="13">
      <c r="A13" s="1">
        <v>45436.666666666664</v>
      </c>
      <c r="B13" s="0" t="s">
        <v>21</v>
      </c>
      <c r="C13" s="0">
        <v>2</v>
      </c>
      <c r="D13" s="0" t="s">
        <v>22</v>
      </c>
      <c r="E13" s="0" t="s">
        <v>23</v>
      </c>
      <c r="F13" s="0" t="str">
        <f t="shared" si="0"/>
        <v>Duplicate Record</v>
      </c>
      <c r="G13" s="0" t="str">
        <f t="shared" si="1"/>
        <v>CC02 | Egg York Coffee (2024)4543616</v>
      </c>
      <c r="H13" s="0">
        <f t="shared" si="2"/>
        <v>2024</v>
      </c>
      <c r="I13" s="0">
        <f t="shared" si="3"/>
        <v>21</v>
      </c>
    </row>
    <row r="14">
      <c r="A14" s="1">
        <v>45436.625</v>
      </c>
      <c r="B14" s="0" t="s">
        <v>18</v>
      </c>
      <c r="C14" s="0">
        <v>2</v>
      </c>
      <c r="D14" s="0" t="s">
        <v>19</v>
      </c>
      <c r="E14" s="0" t="s">
        <v>20</v>
      </c>
      <c r="F14" s="0" t="str">
        <f t="shared" si="0"/>
      </c>
      <c r="G14" s="0" t="str">
        <f t="shared" si="1"/>
        <v>DC06 | Durian Coffee (2024)4543615</v>
      </c>
      <c r="H14" s="0">
        <f t="shared" si="2"/>
        <v>2024</v>
      </c>
      <c r="I14" s="0">
        <f t="shared" si="3"/>
        <v>21</v>
      </c>
    </row>
    <row r="15">
      <c r="A15" s="1">
        <v>45436.5</v>
      </c>
      <c r="B15" s="0" t="s">
        <v>21</v>
      </c>
      <c r="C15" s="0">
        <v>2</v>
      </c>
      <c r="D15" s="0" t="s">
        <v>22</v>
      </c>
      <c r="E15" s="0" t="s">
        <v>23</v>
      </c>
      <c r="F15" s="0" t="str">
        <f t="shared" si="0"/>
      </c>
      <c r="G15" s="0" t="str">
        <f t="shared" si="1"/>
        <v>CC02 | Egg York Coffee (2024)4543612</v>
      </c>
      <c r="H15" s="0">
        <f t="shared" si="2"/>
        <v>2024</v>
      </c>
      <c r="I15" s="0">
        <f t="shared" si="3"/>
        <v>21</v>
      </c>
    </row>
    <row r="16">
      <c r="A16" s="1">
        <v>45436.458333333336</v>
      </c>
      <c r="B16" s="0" t="s">
        <v>21</v>
      </c>
      <c r="C16" s="0">
        <v>2</v>
      </c>
      <c r="D16" s="0" t="s">
        <v>24</v>
      </c>
      <c r="E16" s="0" t="s">
        <v>23</v>
      </c>
      <c r="F16" s="0" t="str">
        <f t="shared" si="0"/>
      </c>
      <c r="G16" s="0" t="str">
        <f t="shared" si="1"/>
        <v>CC02 | Coconut Coffee (2024)4543611</v>
      </c>
      <c r="H16" s="0">
        <f t="shared" si="2"/>
        <v>2024</v>
      </c>
      <c r="I16" s="0">
        <f t="shared" si="3"/>
        <v>21</v>
      </c>
    </row>
    <row r="17">
      <c r="A17" s="1">
        <v>45436.458333333336</v>
      </c>
      <c r="B17" s="0" t="s">
        <v>21</v>
      </c>
      <c r="C17" s="0">
        <v>2</v>
      </c>
      <c r="D17" s="0" t="s">
        <v>22</v>
      </c>
      <c r="E17" s="0" t="s">
        <v>23</v>
      </c>
      <c r="F17" s="0" t="str">
        <f t="shared" si="0"/>
      </c>
      <c r="G17" s="0" t="str">
        <f t="shared" si="1"/>
        <v>CC02 | Egg York Coffee (2024)4543611</v>
      </c>
      <c r="H17" s="0">
        <f t="shared" si="2"/>
        <v>2024</v>
      </c>
      <c r="I17" s="0">
        <f t="shared" si="3"/>
        <v>21</v>
      </c>
    </row>
    <row r="18">
      <c r="A18" s="1">
        <v>45436</v>
      </c>
      <c r="B18" s="0" t="s">
        <v>18</v>
      </c>
      <c r="C18" s="0">
        <v>2</v>
      </c>
      <c r="D18" s="0" t="s">
        <v>19</v>
      </c>
      <c r="E18" s="0" t="s">
        <v>20</v>
      </c>
      <c r="F18" s="0" t="str">
        <f t="shared" si="0"/>
      </c>
      <c r="G18" s="0" t="str">
        <f t="shared" si="1"/>
        <v>DC06 | Durian Coffee (2024)454360</v>
      </c>
      <c r="H18" s="0">
        <f t="shared" si="2"/>
        <v>2024</v>
      </c>
      <c r="I18" s="0">
        <f t="shared" si="3"/>
        <v>21</v>
      </c>
    </row>
    <row r="19">
      <c r="A19" s="1">
        <v>45436</v>
      </c>
      <c r="B19" s="0" t="s">
        <v>21</v>
      </c>
      <c r="C19" s="0">
        <v>2</v>
      </c>
      <c r="D19" s="0" t="s">
        <v>22</v>
      </c>
      <c r="E19" s="0" t="s">
        <v>23</v>
      </c>
      <c r="F19" s="0" t="str">
        <f t="shared" si="0"/>
      </c>
      <c r="G19" s="0" t="str">
        <f t="shared" si="1"/>
        <v>CC02 | Egg York Coffee (2024)454360</v>
      </c>
      <c r="H19" s="0">
        <f t="shared" si="2"/>
        <v>2024</v>
      </c>
      <c r="I19" s="0">
        <f t="shared" si="3"/>
        <v>21</v>
      </c>
    </row>
    <row r="20">
      <c r="A20" s="1">
        <v>45435.916666666664</v>
      </c>
      <c r="B20" s="0" t="s">
        <v>21</v>
      </c>
      <c r="C20" s="0">
        <v>2</v>
      </c>
      <c r="D20" s="0" t="s">
        <v>22</v>
      </c>
      <c r="E20" s="0" t="s">
        <v>23</v>
      </c>
      <c r="F20" s="0" t="str">
        <f t="shared" si="0"/>
      </c>
      <c r="G20" s="0" t="str">
        <f t="shared" si="1"/>
        <v>CC02 | Egg York Coffee (2024)4543522</v>
      </c>
      <c r="H20" s="0">
        <f t="shared" si="2"/>
        <v>2024</v>
      </c>
      <c r="I20" s="0">
        <f t="shared" si="3"/>
        <v>21</v>
      </c>
    </row>
    <row r="21">
      <c r="A21" s="1">
        <v>45435.625</v>
      </c>
      <c r="B21" s="0" t="s">
        <v>18</v>
      </c>
      <c r="C21" s="0">
        <v>2</v>
      </c>
      <c r="D21" s="0" t="s">
        <v>19</v>
      </c>
      <c r="E21" s="0" t="s">
        <v>20</v>
      </c>
      <c r="F21" s="0" t="str">
        <f t="shared" si="0"/>
      </c>
      <c r="G21" s="0" t="str">
        <f t="shared" si="1"/>
        <v>DC06 | Durian Coffee (2024)4543515</v>
      </c>
      <c r="H21" s="0">
        <f t="shared" si="2"/>
        <v>2024</v>
      </c>
      <c r="I21" s="0">
        <f t="shared" si="3"/>
        <v>21</v>
      </c>
    </row>
    <row r="22">
      <c r="A22" s="1">
        <v>45435.458333333336</v>
      </c>
      <c r="B22" s="0" t="s">
        <v>21</v>
      </c>
      <c r="C22" s="0">
        <v>2</v>
      </c>
      <c r="D22" s="0" t="s">
        <v>22</v>
      </c>
      <c r="E22" s="0" t="s">
        <v>23</v>
      </c>
      <c r="F22" s="0" t="str">
        <f t="shared" si="0"/>
      </c>
      <c r="G22" s="0" t="str">
        <f t="shared" si="1"/>
        <v>CC02 | Egg York Coffee (2024)4543511</v>
      </c>
      <c r="H22" s="0">
        <f t="shared" si="2"/>
        <v>2024</v>
      </c>
      <c r="I22" s="0">
        <f t="shared" si="3"/>
        <v>21</v>
      </c>
    </row>
    <row r="23">
      <c r="A23" s="1">
        <v>45435.458333333336</v>
      </c>
      <c r="B23" s="0" t="s">
        <v>21</v>
      </c>
      <c r="C23" s="0">
        <v>2</v>
      </c>
      <c r="D23" s="0" t="s">
        <v>24</v>
      </c>
      <c r="E23" s="0" t="s">
        <v>23</v>
      </c>
      <c r="F23" s="0" t="str">
        <f t="shared" si="0"/>
      </c>
      <c r="G23" s="0" t="str">
        <f t="shared" si="1"/>
        <v>CC02 | Coconut Coffee (2024)4543511</v>
      </c>
      <c r="H23" s="0">
        <f t="shared" si="2"/>
        <v>2024</v>
      </c>
      <c r="I23" s="0">
        <f t="shared" si="3"/>
        <v>21</v>
      </c>
    </row>
    <row r="24">
      <c r="A24" s="1">
        <v>45435.416666666664</v>
      </c>
      <c r="B24" s="0" t="s">
        <v>21</v>
      </c>
      <c r="C24" s="0">
        <v>2</v>
      </c>
      <c r="D24" s="0" t="s">
        <v>22</v>
      </c>
      <c r="E24" s="0" t="s">
        <v>23</v>
      </c>
      <c r="F24" s="0" t="str">
        <f t="shared" si="0"/>
      </c>
      <c r="G24" s="0" t="str">
        <f t="shared" si="1"/>
        <v>CC02 | Egg York Coffee (2024)4543510</v>
      </c>
      <c r="H24" s="0">
        <f t="shared" si="2"/>
        <v>2024</v>
      </c>
      <c r="I24" s="0">
        <f t="shared" si="3"/>
        <v>21</v>
      </c>
    </row>
    <row r="25">
      <c r="A25" s="1">
        <v>45435.333333333336</v>
      </c>
      <c r="B25" s="0" t="s">
        <v>18</v>
      </c>
      <c r="C25" s="0">
        <v>2</v>
      </c>
      <c r="D25" s="0" t="s">
        <v>19</v>
      </c>
      <c r="E25" s="0" t="s">
        <v>20</v>
      </c>
      <c r="F25" s="0" t="str">
        <f t="shared" si="0"/>
      </c>
      <c r="G25" s="0" t="str">
        <f t="shared" si="1"/>
        <v>DC06 | Durian Coffee (2024)454358</v>
      </c>
      <c r="H25" s="0">
        <f t="shared" si="2"/>
        <v>2024</v>
      </c>
      <c r="I25" s="0">
        <f t="shared" si="3"/>
        <v>21</v>
      </c>
    </row>
    <row r="26">
      <c r="A26" s="1">
        <v>45432.958333333336</v>
      </c>
      <c r="B26" s="0" t="s">
        <v>18</v>
      </c>
      <c r="C26" s="0">
        <v>2</v>
      </c>
      <c r="D26" s="0" t="s">
        <v>19</v>
      </c>
      <c r="E26" s="0" t="s">
        <v>20</v>
      </c>
      <c r="F26" s="0" t="str">
        <f t="shared" si="0"/>
      </c>
      <c r="G26" s="0" t="str">
        <f t="shared" si="1"/>
        <v>DC06 | Durian Coffee (2024)4543223</v>
      </c>
      <c r="H26" s="0">
        <f t="shared" si="2"/>
        <v>2024</v>
      </c>
      <c r="I26" s="0">
        <f t="shared" si="3"/>
        <v>21</v>
      </c>
    </row>
    <row r="27">
      <c r="A27" s="1">
        <v>45432.583333333336</v>
      </c>
      <c r="B27" s="0" t="s">
        <v>21</v>
      </c>
      <c r="C27" s="0">
        <v>2</v>
      </c>
      <c r="D27" s="0" t="s">
        <v>22</v>
      </c>
      <c r="E27" s="0" t="s">
        <v>23</v>
      </c>
      <c r="F27" s="0" t="str">
        <f t="shared" si="0"/>
      </c>
      <c r="G27" s="0" t="str">
        <f t="shared" si="1"/>
        <v>CC02 | Egg York Coffee (2024)4543214</v>
      </c>
      <c r="H27" s="0">
        <f t="shared" si="2"/>
        <v>2024</v>
      </c>
      <c r="I27" s="0">
        <f t="shared" si="3"/>
        <v>21</v>
      </c>
    </row>
    <row r="28">
      <c r="A28" s="1">
        <v>45432.583333333336</v>
      </c>
      <c r="B28" s="0" t="s">
        <v>21</v>
      </c>
      <c r="C28" s="0">
        <v>2</v>
      </c>
      <c r="D28" s="0" t="s">
        <v>24</v>
      </c>
      <c r="E28" s="0" t="s">
        <v>23</v>
      </c>
      <c r="F28" s="0" t="str">
        <f t="shared" si="0"/>
      </c>
      <c r="G28" s="0" t="str">
        <f t="shared" si="1"/>
        <v>CC02 | Coconut Coffee (2024)4543214</v>
      </c>
      <c r="H28" s="0">
        <f t="shared" si="2"/>
        <v>2024</v>
      </c>
      <c r="I28" s="0">
        <f t="shared" si="3"/>
        <v>21</v>
      </c>
    </row>
    <row r="29">
      <c r="A29" s="1">
        <v>45432.479166666664</v>
      </c>
      <c r="B29" s="0" t="s">
        <v>21</v>
      </c>
      <c r="C29" s="0">
        <v>2</v>
      </c>
      <c r="D29" s="0" t="s">
        <v>22</v>
      </c>
      <c r="E29" s="0" t="s">
        <v>23</v>
      </c>
      <c r="F29" s="0" t="str">
        <f t="shared" si="0"/>
      </c>
      <c r="G29" s="0" t="str">
        <f t="shared" si="1"/>
        <v>CC02 | Egg York Coffee (2024)4543211</v>
      </c>
      <c r="H29" s="0">
        <f t="shared" si="2"/>
        <v>2024</v>
      </c>
      <c r="I29" s="0">
        <f t="shared" si="3"/>
        <v>21</v>
      </c>
    </row>
    <row r="30">
      <c r="A30" s="1">
        <v>45432.4375</v>
      </c>
      <c r="B30" s="0" t="s">
        <v>18</v>
      </c>
      <c r="C30" s="0">
        <v>2</v>
      </c>
      <c r="D30" s="0" t="s">
        <v>19</v>
      </c>
      <c r="E30" s="0" t="s">
        <v>20</v>
      </c>
      <c r="F30" s="0" t="str">
        <f t="shared" si="0"/>
        <v>Duplicate Record</v>
      </c>
      <c r="G30" s="0" t="str">
        <f t="shared" si="1"/>
        <v>DC06 | Durian Coffee (2024)4543210</v>
      </c>
      <c r="H30" s="0">
        <f t="shared" si="2"/>
        <v>2024</v>
      </c>
      <c r="I30" s="0">
        <f t="shared" si="3"/>
        <v>21</v>
      </c>
    </row>
    <row r="31">
      <c r="A31" s="1">
        <v>45432.416666666664</v>
      </c>
      <c r="B31" s="0" t="s">
        <v>18</v>
      </c>
      <c r="C31" s="0">
        <v>2</v>
      </c>
      <c r="D31" s="0" t="s">
        <v>19</v>
      </c>
      <c r="E31" s="0" t="s">
        <v>20</v>
      </c>
      <c r="F31" s="0" t="str">
        <f t="shared" si="0"/>
        <v>Duplicate Record</v>
      </c>
      <c r="G31" s="0" t="str">
        <f t="shared" si="1"/>
        <v>DC06 | Durian Coffee (2024)4543210</v>
      </c>
      <c r="H31" s="0">
        <f t="shared" si="2"/>
        <v>2024</v>
      </c>
      <c r="I31" s="0">
        <f t="shared" si="3"/>
        <v>21</v>
      </c>
    </row>
    <row r="32">
      <c r="A32" s="1">
        <v>45432.416666666664</v>
      </c>
      <c r="B32" s="0" t="s">
        <v>21</v>
      </c>
      <c r="C32" s="0">
        <v>2</v>
      </c>
      <c r="D32" s="0" t="s">
        <v>22</v>
      </c>
      <c r="E32" s="0" t="s">
        <v>23</v>
      </c>
      <c r="F32" s="0" t="str">
        <f t="shared" si="0"/>
      </c>
      <c r="G32" s="0" t="str">
        <f t="shared" si="1"/>
        <v>CC02 | Egg York Coffee (2024)4543210</v>
      </c>
      <c r="H32" s="0">
        <f t="shared" si="2"/>
        <v>2024</v>
      </c>
      <c r="I32" s="0">
        <f t="shared" si="3"/>
        <v>21</v>
      </c>
    </row>
    <row r="33">
      <c r="A33" s="1">
        <v>45432.395833333336</v>
      </c>
      <c r="B33" s="0" t="s">
        <v>21</v>
      </c>
      <c r="C33" s="0">
        <v>2</v>
      </c>
      <c r="D33" s="0" t="s">
        <v>24</v>
      </c>
      <c r="E33" s="0" t="s">
        <v>23</v>
      </c>
      <c r="F33" s="0" t="str">
        <f t="shared" si="0"/>
      </c>
      <c r="G33" s="0" t="str">
        <f t="shared" si="1"/>
        <v>CC02 | Coconut Coffee (2024)454329</v>
      </c>
      <c r="H33" s="0">
        <f t="shared" si="2"/>
        <v>2024</v>
      </c>
      <c r="I33" s="0">
        <f t="shared" si="3"/>
        <v>21</v>
      </c>
    </row>
    <row r="34">
      <c r="A34" s="1">
        <v>45432.375</v>
      </c>
      <c r="B34" s="0" t="s">
        <v>21</v>
      </c>
      <c r="C34" s="0">
        <v>2</v>
      </c>
      <c r="D34" s="0" t="s">
        <v>22</v>
      </c>
      <c r="E34" s="0" t="s">
        <v>23</v>
      </c>
      <c r="F34" s="0" t="str">
        <f t="shared" si="0"/>
      </c>
      <c r="G34" s="0" t="str">
        <f t="shared" si="1"/>
        <v>CC02 | Egg York Coffee (2024)454329</v>
      </c>
      <c r="H34" s="0">
        <f t="shared" si="2"/>
        <v>2024</v>
      </c>
      <c r="I34" s="0">
        <f t="shared" si="3"/>
        <v>21</v>
      </c>
    </row>
    <row r="35">
      <c r="A35" s="1">
        <v>45432.354166666664</v>
      </c>
      <c r="B35" s="0" t="s">
        <v>18</v>
      </c>
      <c r="C35" s="0">
        <v>2</v>
      </c>
      <c r="D35" s="0" t="s">
        <v>19</v>
      </c>
      <c r="E35" s="0" t="s">
        <v>20</v>
      </c>
      <c r="F35" s="0" t="str">
        <f t="shared" si="0"/>
        <v>Duplicate Record</v>
      </c>
      <c r="G35" s="0" t="str">
        <f t="shared" si="1"/>
        <v>DC06 | Durian Coffee (2024)454328</v>
      </c>
      <c r="H35" s="0">
        <f t="shared" si="2"/>
        <v>2024</v>
      </c>
      <c r="I35" s="0">
        <f t="shared" si="3"/>
        <v>21</v>
      </c>
    </row>
    <row r="36">
      <c r="A36" s="1">
        <v>45432.333333333336</v>
      </c>
      <c r="B36" s="0" t="s">
        <v>18</v>
      </c>
      <c r="C36" s="0">
        <v>2</v>
      </c>
      <c r="D36" s="0" t="s">
        <v>19</v>
      </c>
      <c r="E36" s="0" t="s">
        <v>20</v>
      </c>
      <c r="F36" s="0" t="str">
        <f t="shared" si="0"/>
        <v>Duplicate Record</v>
      </c>
      <c r="G36" s="0" t="str">
        <f t="shared" si="1"/>
        <v>DC06 | Durian Coffee (2024)454328</v>
      </c>
      <c r="H36" s="0">
        <f t="shared" si="2"/>
        <v>2024</v>
      </c>
      <c r="I36" s="0">
        <f t="shared" si="3"/>
        <v>21</v>
      </c>
    </row>
    <row r="37">
      <c r="A37" s="1">
        <v>45432</v>
      </c>
      <c r="B37" s="0" t="s">
        <v>21</v>
      </c>
      <c r="C37" s="0">
        <v>2</v>
      </c>
      <c r="D37" s="0" t="s">
        <v>22</v>
      </c>
      <c r="E37" s="0" t="s">
        <v>23</v>
      </c>
      <c r="F37" s="0" t="str">
        <f t="shared" si="0"/>
      </c>
      <c r="G37" s="0" t="str">
        <f t="shared" si="1"/>
        <v>CC02 | Egg York Coffee (2024)454320</v>
      </c>
      <c r="H37" s="0">
        <f t="shared" si="2"/>
        <v>2024</v>
      </c>
      <c r="I37" s="0">
        <f t="shared" si="3"/>
        <v>21</v>
      </c>
    </row>
    <row r="38">
      <c r="A38" s="1">
        <v>45431.916666666664</v>
      </c>
      <c r="B38" s="0" t="s">
        <v>21</v>
      </c>
      <c r="C38" s="0">
        <v>2</v>
      </c>
      <c r="D38" s="0" t="s">
        <v>24</v>
      </c>
      <c r="E38" s="0" t="s">
        <v>23</v>
      </c>
      <c r="F38" s="0" t="str">
        <f t="shared" si="0"/>
      </c>
      <c r="G38" s="0" t="str">
        <f t="shared" si="1"/>
        <v>CC02 | Coconut Coffee (2024)4543122</v>
      </c>
      <c r="H38" s="0">
        <f t="shared" si="2"/>
        <v>2024</v>
      </c>
      <c r="I38" s="0">
        <f t="shared" si="3"/>
        <v>21</v>
      </c>
    </row>
    <row r="39">
      <c r="A39" s="1">
        <v>45431.458333333336</v>
      </c>
      <c r="B39" s="0" t="s">
        <v>21</v>
      </c>
      <c r="C39" s="0">
        <v>2</v>
      </c>
      <c r="D39" s="0" t="s">
        <v>22</v>
      </c>
      <c r="E39" s="0" t="s">
        <v>23</v>
      </c>
      <c r="F39" s="0" t="str">
        <f t="shared" si="0"/>
      </c>
      <c r="G39" s="0" t="str">
        <f t="shared" si="1"/>
        <v>CC02 | Egg York Coffee (2024)4543111</v>
      </c>
      <c r="H39" s="0">
        <f t="shared" si="2"/>
        <v>2024</v>
      </c>
      <c r="I39" s="0">
        <f t="shared" si="3"/>
        <v>21</v>
      </c>
    </row>
    <row r="40">
      <c r="A40" s="1">
        <v>45431.416666666664</v>
      </c>
      <c r="B40" s="0" t="s">
        <v>26</v>
      </c>
      <c r="C40" s="0">
        <v>12</v>
      </c>
      <c r="D40" s="0" t="s">
        <v>27</v>
      </c>
      <c r="E40" s="0" t="s">
        <v>28</v>
      </c>
      <c r="F40" s="0" t="s">
        <v>29</v>
      </c>
      <c r="H40" s="0">
        <f t="shared" si="2"/>
        <v>2024</v>
      </c>
      <c r="I40" s="0">
        <f t="shared" si="3"/>
        <v>21</v>
      </c>
    </row>
    <row r="41">
      <c r="A41" s="1">
        <v>45431.416666666664</v>
      </c>
      <c r="B41" s="0" t="s">
        <v>18</v>
      </c>
      <c r="C41" s="0">
        <v>9</v>
      </c>
      <c r="D41" s="0" t="s">
        <v>27</v>
      </c>
      <c r="E41" s="0" t="s">
        <v>28</v>
      </c>
      <c r="F41" s="0" t="str">
        <f>IF(COUNTIF($G:$G,G41)&gt;1,"Duplicate Record","")</f>
      </c>
      <c r="G41" s="0" t="str">
        <f>D41 &amp; DATEVALUE(TEXT(A41,"mm/dd/yyyy hh:mm")) &amp; HOUR(TEXT(A41,"mm/dd/yyyy hh:mm"))</f>
        <v>Cheese Coffee [C11 (2024)]4543110</v>
      </c>
      <c r="H41" s="0">
        <f t="shared" si="2"/>
        <v>2024</v>
      </c>
      <c r="I41" s="0">
        <f t="shared" si="3"/>
        <v>21</v>
      </c>
    </row>
    <row r="42">
      <c r="A42" s="1">
        <v>45431.375</v>
      </c>
      <c r="B42" s="0" t="s">
        <v>18</v>
      </c>
      <c r="C42" s="0">
        <v>6</v>
      </c>
      <c r="D42" s="0" t="s">
        <v>27</v>
      </c>
      <c r="E42" s="0" t="s">
        <v>28</v>
      </c>
      <c r="F42" s="0" t="str">
        <f>IF(COUNTIF($G:$G,G42)&gt;1,"Duplicate Record","")</f>
        <v>Duplicate Record</v>
      </c>
      <c r="G42" s="0" t="str">
        <f>D42 &amp; DATEVALUE(TEXT(A42,"mm/dd/yyyy hh:mm")) &amp; HOUR(TEXT(A42,"mm/dd/yyyy hh:mm"))</f>
        <v>Cheese Coffee [C11 (2024)]454319</v>
      </c>
      <c r="H42" s="0">
        <f t="shared" si="2"/>
        <v>2024</v>
      </c>
      <c r="I42" s="0">
        <f t="shared" si="3"/>
        <v>21</v>
      </c>
    </row>
    <row r="43">
      <c r="A43" s="1">
        <v>45431.375</v>
      </c>
      <c r="B43" s="0" t="s">
        <v>26</v>
      </c>
      <c r="C43" s="0">
        <v>5</v>
      </c>
      <c r="D43" s="0" t="s">
        <v>27</v>
      </c>
      <c r="E43" s="0" t="s">
        <v>28</v>
      </c>
      <c r="F43" s="0" t="s">
        <v>29</v>
      </c>
      <c r="H43" s="0">
        <f t="shared" si="2"/>
        <v>2024</v>
      </c>
      <c r="I43" s="0">
        <f t="shared" si="3"/>
        <v>21</v>
      </c>
    </row>
    <row r="44">
      <c r="A44" s="1">
        <v>45431.375</v>
      </c>
      <c r="B44" s="0" t="s">
        <v>18</v>
      </c>
      <c r="C44" s="0">
        <v>8</v>
      </c>
      <c r="D44" s="0" t="s">
        <v>27</v>
      </c>
      <c r="E44" s="0" t="s">
        <v>28</v>
      </c>
      <c r="F44" s="0" t="str">
        <f>IF(COUNTIF($G:$G,G44)&gt;1,"Duplicate Record","")</f>
        <v>Duplicate Record</v>
      </c>
      <c r="G44" s="0" t="str">
        <f>D44 &amp; DATEVALUE(TEXT(A44,"mm/dd/yyyy hh:mm")) &amp; HOUR(TEXT(A44,"mm/dd/yyyy hh:mm"))</f>
        <v>Cheese Coffee [C11 (2024)]454319</v>
      </c>
      <c r="H44" s="0">
        <f t="shared" si="2"/>
        <v>2024</v>
      </c>
      <c r="I44" s="0">
        <f t="shared" si="3"/>
        <v>21</v>
      </c>
    </row>
    <row r="45">
      <c r="A45" s="1">
        <v>45431.354166666664</v>
      </c>
      <c r="B45" s="0" t="s">
        <v>18</v>
      </c>
      <c r="C45" s="0">
        <v>7</v>
      </c>
      <c r="D45" s="0" t="s">
        <v>27</v>
      </c>
      <c r="E45" s="0" t="s">
        <v>28</v>
      </c>
      <c r="F45" s="0" t="str">
        <f>IF(COUNTIF($G:$G,G45)&gt;1,"Duplicate Record","")</f>
      </c>
      <c r="G45" s="0" t="str">
        <f>D45 &amp; DATEVALUE(TEXT(A45,"mm/dd/yyyy hh:mm")) &amp; HOUR(TEXT(A45,"mm/dd/yyyy hh:mm"))</f>
        <v>Cheese Coffee [C11 (2024)]454318</v>
      </c>
      <c r="H45" s="0">
        <f t="shared" si="2"/>
        <v>2024</v>
      </c>
      <c r="I45" s="0">
        <f t="shared" si="3"/>
        <v>21</v>
      </c>
    </row>
  </sheetData>
  <pageMargins left="0.7" right="0.7" top="0.75" bottom="0.75" header="0.3" footer="0.3"/>
  <headerFooter>
    <oddHeader>&amp;C&amp;"Calibri"&amp;10&amp;KFF0000 Confidential External&amp;1#_x000D_</oddHeader>
    <oddFooter>&amp;C_x000D_&amp;1#&amp;"Calibri"&amp;10&amp;KFF0000 Confidential External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3"/>
  <sheetViews>
    <sheetView workbookViewId="0"/>
  </sheetViews>
  <sheetFormatPr defaultRowHeight="14.5" x14ac:dyDescent="0.3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17</v>
      </c>
      <c r="H1" s="0" t="s">
        <v>16</v>
      </c>
    </row>
    <row r="2">
      <c r="A2" s="0" t="s">
        <v>36</v>
      </c>
      <c r="B2" s="0" t="s">
        <v>37</v>
      </c>
      <c r="C2" s="1">
        <v>45433.625</v>
      </c>
      <c r="D2" s="0">
        <v>1</v>
      </c>
      <c r="E2" s="0">
        <v>15</v>
      </c>
      <c r="F2" s="0" t="str">
        <f ref="F2:F33" t="shared" si="0">IF(B2="PM","Jimin","Jennie")</f>
        <v>Jimin</v>
      </c>
      <c r="G2" s="0">
        <f ref="G2:G33" t="shared" si="1">WEEKNUM(C2,1)</f>
        <v>21</v>
      </c>
      <c r="H2" s="0">
        <f ref="H2:H33" t="shared" si="2">YEAR(C2)</f>
        <v>2024</v>
      </c>
    </row>
    <row r="3">
      <c r="A3" s="0" t="s">
        <v>38</v>
      </c>
      <c r="B3" s="0" t="s">
        <v>39</v>
      </c>
      <c r="C3" s="1">
        <v>45437.583333333336</v>
      </c>
      <c r="D3" s="0">
        <v>1</v>
      </c>
      <c r="E3" s="0">
        <v>14</v>
      </c>
      <c r="F3" s="0" t="str">
        <f t="shared" si="0"/>
        <v>Jennie</v>
      </c>
      <c r="G3" s="0">
        <f t="shared" si="1"/>
        <v>21</v>
      </c>
      <c r="H3" s="0">
        <f t="shared" si="2"/>
        <v>2024</v>
      </c>
    </row>
    <row r="4">
      <c r="A4" s="0" t="s">
        <v>40</v>
      </c>
      <c r="B4" s="0" t="s">
        <v>37</v>
      </c>
      <c r="C4" s="1">
        <v>45427.416666666664</v>
      </c>
      <c r="D4" s="0">
        <v>0</v>
      </c>
      <c r="E4" s="0">
        <v>1</v>
      </c>
      <c r="F4" s="0" t="str">
        <f t="shared" si="0"/>
        <v>Jimin</v>
      </c>
      <c r="G4" s="0">
        <f t="shared" si="1"/>
        <v>20</v>
      </c>
      <c r="H4" s="0">
        <f t="shared" si="2"/>
        <v>2024</v>
      </c>
    </row>
    <row r="5">
      <c r="A5" s="0" t="s">
        <v>36</v>
      </c>
      <c r="B5" s="0" t="s">
        <v>37</v>
      </c>
      <c r="C5" s="1">
        <v>45434.625</v>
      </c>
      <c r="D5" s="0">
        <v>0</v>
      </c>
      <c r="E5" s="0">
        <v>11</v>
      </c>
      <c r="F5" s="0" t="str">
        <f t="shared" si="0"/>
        <v>Jimin</v>
      </c>
      <c r="G5" s="0">
        <f t="shared" si="1"/>
        <v>21</v>
      </c>
      <c r="H5" s="0">
        <f t="shared" si="2"/>
        <v>2024</v>
      </c>
    </row>
    <row r="6">
      <c r="A6" s="0" t="s">
        <v>38</v>
      </c>
      <c r="B6" s="0" t="s">
        <v>39</v>
      </c>
      <c r="C6" s="1">
        <v>45438.583333333336</v>
      </c>
      <c r="D6" s="0">
        <v>0</v>
      </c>
      <c r="E6" s="0">
        <v>18</v>
      </c>
      <c r="F6" s="0" t="str">
        <f t="shared" si="0"/>
        <v>Jennie</v>
      </c>
      <c r="G6" s="0">
        <f t="shared" si="1"/>
        <v>22</v>
      </c>
      <c r="H6" s="0">
        <f t="shared" si="2"/>
        <v>2024</v>
      </c>
    </row>
    <row r="7">
      <c r="A7" s="0" t="s">
        <v>40</v>
      </c>
      <c r="B7" s="0" t="s">
        <v>37</v>
      </c>
      <c r="C7" s="1">
        <v>45428.583333333336</v>
      </c>
      <c r="D7" s="0">
        <v>0</v>
      </c>
      <c r="E7" s="0">
        <v>7</v>
      </c>
      <c r="F7" s="0" t="str">
        <f t="shared" si="0"/>
        <v>Jimin</v>
      </c>
      <c r="G7" s="0">
        <f t="shared" si="1"/>
        <v>20</v>
      </c>
      <c r="H7" s="0">
        <f t="shared" si="2"/>
        <v>2024</v>
      </c>
    </row>
    <row r="8">
      <c r="A8" s="0" t="s">
        <v>40</v>
      </c>
      <c r="B8" s="0" t="s">
        <v>37</v>
      </c>
      <c r="C8" s="1">
        <v>45429.416666666664</v>
      </c>
      <c r="D8" s="0">
        <v>0</v>
      </c>
      <c r="E8" s="0">
        <v>16</v>
      </c>
      <c r="F8" s="0" t="str">
        <f t="shared" si="0"/>
        <v>Jimin</v>
      </c>
      <c r="G8" s="0">
        <f t="shared" si="1"/>
        <v>20</v>
      </c>
      <c r="H8" s="0">
        <f t="shared" si="2"/>
        <v>2024</v>
      </c>
    </row>
    <row r="9">
      <c r="A9" s="0" t="s">
        <v>36</v>
      </c>
      <c r="B9" s="0" t="s">
        <v>37</v>
      </c>
      <c r="C9" s="1">
        <v>45435.416666666664</v>
      </c>
      <c r="D9" s="0">
        <v>0</v>
      </c>
      <c r="E9" s="0">
        <v>2</v>
      </c>
      <c r="F9" s="0" t="str">
        <f t="shared" si="0"/>
        <v>Jimin</v>
      </c>
      <c r="G9" s="0">
        <f t="shared" si="1"/>
        <v>21</v>
      </c>
      <c r="H9" s="0">
        <f t="shared" si="2"/>
        <v>2024</v>
      </c>
    </row>
    <row r="10">
      <c r="A10" s="0" t="s">
        <v>38</v>
      </c>
      <c r="B10" s="0" t="s">
        <v>39</v>
      </c>
      <c r="C10" s="1">
        <v>45433.416666666664</v>
      </c>
      <c r="D10" s="0">
        <v>1</v>
      </c>
      <c r="E10" s="0">
        <v>14</v>
      </c>
      <c r="F10" s="0" t="str">
        <f t="shared" si="0"/>
        <v>Jennie</v>
      </c>
      <c r="G10" s="0">
        <f t="shared" si="1"/>
        <v>21</v>
      </c>
      <c r="H10" s="0">
        <f t="shared" si="2"/>
        <v>2024</v>
      </c>
    </row>
    <row r="11">
      <c r="A11" s="0" t="s">
        <v>40</v>
      </c>
      <c r="B11" s="0" t="s">
        <v>37</v>
      </c>
      <c r="C11" s="1">
        <v>45430.416666666664</v>
      </c>
      <c r="D11" s="0">
        <v>0</v>
      </c>
      <c r="E11" s="0">
        <v>18</v>
      </c>
      <c r="F11" s="0" t="str">
        <f t="shared" si="0"/>
        <v>Jimin</v>
      </c>
      <c r="G11" s="0">
        <f t="shared" si="1"/>
        <v>20</v>
      </c>
      <c r="H11" s="0">
        <f t="shared" si="2"/>
        <v>2024</v>
      </c>
    </row>
    <row r="12">
      <c r="A12" s="0" t="s">
        <v>40</v>
      </c>
      <c r="B12" s="0" t="s">
        <v>37</v>
      </c>
      <c r="C12" s="1">
        <v>45431.416666666664</v>
      </c>
      <c r="D12" s="0">
        <v>1</v>
      </c>
      <c r="E12" s="0">
        <v>12</v>
      </c>
      <c r="F12" s="0" t="str">
        <f t="shared" si="0"/>
        <v>Jimin</v>
      </c>
      <c r="G12" s="0">
        <f t="shared" si="1"/>
        <v>21</v>
      </c>
      <c r="H12" s="0">
        <f t="shared" si="2"/>
        <v>2024</v>
      </c>
    </row>
    <row r="13">
      <c r="A13" s="0" t="s">
        <v>36</v>
      </c>
      <c r="B13" s="0" t="s">
        <v>37</v>
      </c>
      <c r="C13" s="1">
        <v>45441.416666666664</v>
      </c>
      <c r="D13" s="0">
        <v>0</v>
      </c>
      <c r="E13" s="0">
        <v>5</v>
      </c>
      <c r="F13" s="0" t="str">
        <f t="shared" si="0"/>
        <v>Jimin</v>
      </c>
      <c r="G13" s="0">
        <f t="shared" si="1"/>
        <v>22</v>
      </c>
      <c r="H13" s="0">
        <f t="shared" si="2"/>
        <v>2024</v>
      </c>
    </row>
    <row r="14">
      <c r="A14" s="0" t="s">
        <v>36</v>
      </c>
      <c r="B14" s="0" t="s">
        <v>37</v>
      </c>
      <c r="C14" s="1">
        <v>45438.4166666088</v>
      </c>
      <c r="D14" s="0">
        <v>1</v>
      </c>
      <c r="E14" s="0">
        <v>11</v>
      </c>
      <c r="F14" s="0" t="str">
        <f t="shared" si="0"/>
        <v>Jimin</v>
      </c>
      <c r="G14" s="0">
        <f t="shared" si="1"/>
        <v>22</v>
      </c>
      <c r="H14" s="0">
        <f t="shared" si="2"/>
        <v>2024</v>
      </c>
    </row>
    <row r="15">
      <c r="A15" s="0" t="s">
        <v>36</v>
      </c>
      <c r="B15" s="0" t="s">
        <v>37</v>
      </c>
      <c r="C15" s="1">
        <v>45439.4166666088</v>
      </c>
      <c r="D15" s="0">
        <v>0</v>
      </c>
      <c r="E15" s="0">
        <v>11</v>
      </c>
      <c r="F15" s="0" t="str">
        <f t="shared" si="0"/>
        <v>Jimin</v>
      </c>
      <c r="G15" s="0">
        <f t="shared" si="1"/>
        <v>22</v>
      </c>
      <c r="H15" s="0">
        <f t="shared" si="2"/>
        <v>2024</v>
      </c>
    </row>
    <row r="16">
      <c r="A16" s="0" t="s">
        <v>40</v>
      </c>
      <c r="B16" s="0" t="s">
        <v>37</v>
      </c>
      <c r="C16" s="1">
        <v>45432.416666666664</v>
      </c>
      <c r="D16" s="0">
        <v>0</v>
      </c>
      <c r="E16" s="0">
        <v>14</v>
      </c>
      <c r="F16" s="0" t="str">
        <f t="shared" si="0"/>
        <v>Jimin</v>
      </c>
      <c r="G16" s="0">
        <f t="shared" si="1"/>
        <v>21</v>
      </c>
      <c r="H16" s="0">
        <f t="shared" si="2"/>
        <v>2024</v>
      </c>
    </row>
    <row r="17">
      <c r="A17" s="0" t="s">
        <v>36</v>
      </c>
      <c r="B17" s="0" t="s">
        <v>37</v>
      </c>
      <c r="C17" s="1">
        <v>45437.416666666664</v>
      </c>
      <c r="D17" s="0">
        <v>1</v>
      </c>
      <c r="E17" s="0">
        <v>13</v>
      </c>
      <c r="F17" s="0" t="str">
        <f t="shared" si="0"/>
        <v>Jimin</v>
      </c>
      <c r="G17" s="0">
        <f t="shared" si="1"/>
        <v>21</v>
      </c>
      <c r="H17" s="0">
        <f t="shared" si="2"/>
        <v>2024</v>
      </c>
    </row>
    <row r="18">
      <c r="A18" s="0" t="s">
        <v>38</v>
      </c>
      <c r="B18" s="0" t="s">
        <v>39</v>
      </c>
      <c r="C18" s="1">
        <v>45441.416666666664</v>
      </c>
      <c r="D18" s="0">
        <v>1</v>
      </c>
      <c r="E18" s="0">
        <v>12</v>
      </c>
      <c r="F18" s="0" t="str">
        <f t="shared" si="0"/>
        <v>Jennie</v>
      </c>
      <c r="G18" s="0">
        <f t="shared" si="1"/>
        <v>22</v>
      </c>
      <c r="H18" s="0">
        <f t="shared" si="2"/>
        <v>2024</v>
      </c>
    </row>
    <row r="19">
      <c r="A19" s="0" t="s">
        <v>40</v>
      </c>
      <c r="B19" s="0" t="s">
        <v>37</v>
      </c>
      <c r="C19" s="1">
        <v>45433.416666666664</v>
      </c>
      <c r="D19" s="0">
        <v>0</v>
      </c>
      <c r="E19" s="0">
        <v>2</v>
      </c>
      <c r="F19" s="0" t="str">
        <f t="shared" si="0"/>
        <v>Jimin</v>
      </c>
      <c r="G19" s="0">
        <f t="shared" si="1"/>
        <v>21</v>
      </c>
      <c r="H19" s="0">
        <f t="shared" si="2"/>
        <v>2024</v>
      </c>
    </row>
    <row r="20">
      <c r="A20" s="0" t="s">
        <v>40</v>
      </c>
      <c r="B20" s="0" t="s">
        <v>37</v>
      </c>
      <c r="C20" s="1">
        <v>45434.416666666664</v>
      </c>
      <c r="D20" s="0">
        <v>0</v>
      </c>
      <c r="E20" s="0">
        <v>14</v>
      </c>
      <c r="F20" s="0" t="str">
        <f t="shared" si="0"/>
        <v>Jimin</v>
      </c>
      <c r="G20" s="0">
        <f t="shared" si="1"/>
        <v>21</v>
      </c>
      <c r="H20" s="0">
        <f t="shared" si="2"/>
        <v>2024</v>
      </c>
    </row>
    <row r="21">
      <c r="A21" s="0" t="s">
        <v>36</v>
      </c>
      <c r="B21" s="0" t="s">
        <v>37</v>
      </c>
      <c r="C21" s="1">
        <v>45437.416666666664</v>
      </c>
      <c r="D21" s="0">
        <v>1</v>
      </c>
      <c r="E21" s="0">
        <v>1</v>
      </c>
      <c r="F21" s="0" t="str">
        <f t="shared" si="0"/>
        <v>Jimin</v>
      </c>
      <c r="G21" s="0">
        <f t="shared" si="1"/>
        <v>21</v>
      </c>
      <c r="H21" s="0">
        <f t="shared" si="2"/>
        <v>2024</v>
      </c>
    </row>
    <row r="22">
      <c r="A22" s="0" t="s">
        <v>36</v>
      </c>
      <c r="B22" s="0" t="s">
        <v>37</v>
      </c>
      <c r="C22" s="1">
        <v>45438.4166666088</v>
      </c>
      <c r="D22" s="0">
        <v>0</v>
      </c>
      <c r="E22" s="0">
        <v>4</v>
      </c>
      <c r="F22" s="0" t="str">
        <f t="shared" si="0"/>
        <v>Jimin</v>
      </c>
      <c r="G22" s="0">
        <f t="shared" si="1"/>
        <v>22</v>
      </c>
      <c r="H22" s="0">
        <f t="shared" si="2"/>
        <v>2024</v>
      </c>
    </row>
    <row r="23">
      <c r="A23" s="0" t="s">
        <v>36</v>
      </c>
      <c r="B23" s="0" t="s">
        <v>37</v>
      </c>
      <c r="C23" s="1">
        <v>45439.4166666088</v>
      </c>
      <c r="D23" s="0">
        <v>1</v>
      </c>
      <c r="E23" s="0">
        <v>17</v>
      </c>
      <c r="F23" s="0" t="str">
        <f t="shared" si="0"/>
        <v>Jimin</v>
      </c>
      <c r="G23" s="0">
        <f t="shared" si="1"/>
        <v>22</v>
      </c>
      <c r="H23" s="0">
        <f t="shared" si="2"/>
        <v>2024</v>
      </c>
    </row>
    <row r="24">
      <c r="A24" s="0" t="s">
        <v>36</v>
      </c>
      <c r="B24" s="0" t="s">
        <v>37</v>
      </c>
      <c r="C24" s="1">
        <v>45440.4166666088</v>
      </c>
      <c r="D24" s="0">
        <v>0</v>
      </c>
      <c r="E24" s="0">
        <v>1</v>
      </c>
      <c r="F24" s="0" t="str">
        <f t="shared" si="0"/>
        <v>Jimin</v>
      </c>
      <c r="G24" s="0">
        <f t="shared" si="1"/>
        <v>22</v>
      </c>
      <c r="H24" s="0">
        <f t="shared" si="2"/>
        <v>2024</v>
      </c>
    </row>
    <row r="25">
      <c r="A25" s="0" t="s">
        <v>36</v>
      </c>
      <c r="B25" s="0" t="s">
        <v>37</v>
      </c>
      <c r="C25" s="1">
        <v>45441.4166666088</v>
      </c>
      <c r="D25" s="0">
        <v>0</v>
      </c>
      <c r="E25" s="0">
        <v>11</v>
      </c>
      <c r="F25" s="0" t="str">
        <f t="shared" si="0"/>
        <v>Jimin</v>
      </c>
      <c r="G25" s="0">
        <f t="shared" si="1"/>
        <v>22</v>
      </c>
      <c r="H25" s="0">
        <f t="shared" si="2"/>
        <v>2024</v>
      </c>
    </row>
    <row r="26">
      <c r="A26" s="0" t="s">
        <v>36</v>
      </c>
      <c r="B26" s="0" t="s">
        <v>37</v>
      </c>
      <c r="C26" s="1">
        <v>45442.4166666088</v>
      </c>
      <c r="D26" s="0">
        <v>0</v>
      </c>
      <c r="E26" s="0">
        <v>12</v>
      </c>
      <c r="F26" s="0" t="str">
        <f t="shared" si="0"/>
        <v>Jimin</v>
      </c>
      <c r="G26" s="0">
        <f t="shared" si="1"/>
        <v>22</v>
      </c>
      <c r="H26" s="0">
        <f t="shared" si="2"/>
        <v>2024</v>
      </c>
    </row>
    <row r="27">
      <c r="A27" s="0" t="s">
        <v>36</v>
      </c>
      <c r="B27" s="0" t="s">
        <v>37</v>
      </c>
      <c r="C27" s="1">
        <v>45443.4166666088</v>
      </c>
      <c r="D27" s="0">
        <v>1</v>
      </c>
      <c r="E27" s="0">
        <v>8</v>
      </c>
      <c r="F27" s="0" t="str">
        <f t="shared" si="0"/>
        <v>Jimin</v>
      </c>
      <c r="G27" s="0">
        <f t="shared" si="1"/>
        <v>22</v>
      </c>
      <c r="H27" s="0">
        <f t="shared" si="2"/>
        <v>2024</v>
      </c>
    </row>
    <row r="28">
      <c r="A28" s="0" t="s">
        <v>36</v>
      </c>
      <c r="B28" s="0" t="s">
        <v>37</v>
      </c>
      <c r="C28" s="1">
        <v>45444.4166666088</v>
      </c>
      <c r="D28" s="0">
        <v>0</v>
      </c>
      <c r="E28" s="0">
        <v>6</v>
      </c>
      <c r="F28" s="0" t="str">
        <f t="shared" si="0"/>
        <v>Jimin</v>
      </c>
      <c r="G28" s="0">
        <f t="shared" si="1"/>
        <v>22</v>
      </c>
      <c r="H28" s="0">
        <f t="shared" si="2"/>
        <v>2024</v>
      </c>
    </row>
    <row r="29">
      <c r="A29" s="0" t="s">
        <v>36</v>
      </c>
      <c r="B29" s="0" t="s">
        <v>37</v>
      </c>
      <c r="C29" s="1">
        <v>45445.4166666088</v>
      </c>
      <c r="D29" s="0">
        <v>0</v>
      </c>
      <c r="E29" s="0">
        <v>18</v>
      </c>
      <c r="F29" s="0" t="str">
        <f t="shared" si="0"/>
        <v>Jimin</v>
      </c>
      <c r="G29" s="0">
        <f t="shared" si="1"/>
        <v>23</v>
      </c>
      <c r="H29" s="0">
        <f t="shared" si="2"/>
        <v>2024</v>
      </c>
    </row>
    <row r="30">
      <c r="A30" s="0" t="s">
        <v>36</v>
      </c>
      <c r="B30" s="0" t="s">
        <v>37</v>
      </c>
      <c r="C30" s="1">
        <v>45446.4166666088</v>
      </c>
      <c r="D30" s="0">
        <v>0</v>
      </c>
      <c r="E30" s="0">
        <v>15</v>
      </c>
      <c r="F30" s="0" t="str">
        <f t="shared" si="0"/>
        <v>Jimin</v>
      </c>
      <c r="G30" s="0">
        <f t="shared" si="1"/>
        <v>23</v>
      </c>
      <c r="H30" s="0">
        <f t="shared" si="2"/>
        <v>2024</v>
      </c>
    </row>
    <row r="31">
      <c r="A31" s="0" t="s">
        <v>36</v>
      </c>
      <c r="B31" s="0" t="s">
        <v>37</v>
      </c>
      <c r="C31" s="1">
        <v>45447.4166666088</v>
      </c>
      <c r="D31" s="0">
        <v>0</v>
      </c>
      <c r="E31" s="0">
        <v>4</v>
      </c>
      <c r="F31" s="0" t="str">
        <f t="shared" si="0"/>
        <v>Jimin</v>
      </c>
      <c r="G31" s="0">
        <f t="shared" si="1"/>
        <v>23</v>
      </c>
      <c r="H31" s="0">
        <f t="shared" si="2"/>
        <v>2024</v>
      </c>
    </row>
    <row r="32">
      <c r="A32" s="0" t="s">
        <v>40</v>
      </c>
      <c r="B32" s="0" t="s">
        <v>37</v>
      </c>
      <c r="C32" s="1">
        <v>45435.416666666664</v>
      </c>
      <c r="D32" s="0">
        <v>0</v>
      </c>
      <c r="E32" s="0">
        <v>5</v>
      </c>
      <c r="F32" s="0" t="str">
        <f t="shared" si="0"/>
        <v>Jimin</v>
      </c>
      <c r="G32" s="0">
        <f t="shared" si="1"/>
        <v>21</v>
      </c>
      <c r="H32" s="0">
        <f t="shared" si="2"/>
        <v>2024</v>
      </c>
    </row>
    <row r="33">
      <c r="A33" s="0" t="s">
        <v>36</v>
      </c>
      <c r="B33" s="0" t="s">
        <v>37</v>
      </c>
      <c r="C33" s="1">
        <v>45437.625</v>
      </c>
      <c r="D33" s="0">
        <v>0</v>
      </c>
      <c r="E33" s="0">
        <v>13</v>
      </c>
      <c r="F33" s="0" t="str">
        <f t="shared" si="0"/>
        <v>Jimin</v>
      </c>
      <c r="G33" s="0">
        <f t="shared" si="1"/>
        <v>21</v>
      </c>
      <c r="H33" s="0">
        <f t="shared" si="2"/>
        <v>2024</v>
      </c>
    </row>
    <row r="34">
      <c r="A34" s="0" t="s">
        <v>38</v>
      </c>
      <c r="B34" s="0" t="s">
        <v>39</v>
      </c>
      <c r="C34" s="1">
        <v>45432.583333333336</v>
      </c>
      <c r="D34" s="0">
        <v>1</v>
      </c>
      <c r="E34" s="0">
        <v>3</v>
      </c>
      <c r="F34" s="0" t="str">
        <f ref="F34:F63" t="shared" si="3">IF(B34="PM","Jimin","Jennie")</f>
        <v>Jennie</v>
      </c>
      <c r="G34" s="0">
        <f ref="G34:G63" t="shared" si="4">WEEKNUM(C34,1)</f>
        <v>21</v>
      </c>
      <c r="H34" s="0">
        <f ref="H34:H63" t="shared" si="5">YEAR(C34)</f>
        <v>2024</v>
      </c>
    </row>
    <row r="35">
      <c r="A35" s="0" t="s">
        <v>40</v>
      </c>
      <c r="B35" s="0" t="s">
        <v>37</v>
      </c>
      <c r="C35" s="1">
        <v>45436.583333333336</v>
      </c>
      <c r="D35" s="0">
        <v>0</v>
      </c>
      <c r="E35" s="0">
        <v>4</v>
      </c>
      <c r="F35" s="0" t="str">
        <f t="shared" si="3"/>
        <v>Jimin</v>
      </c>
      <c r="G35" s="0">
        <f t="shared" si="4"/>
        <v>21</v>
      </c>
      <c r="H35" s="0">
        <f t="shared" si="5"/>
        <v>2024</v>
      </c>
    </row>
    <row r="36">
      <c r="A36" s="0" t="s">
        <v>40</v>
      </c>
      <c r="B36" s="0" t="s">
        <v>37</v>
      </c>
      <c r="C36" s="1">
        <v>45437.416666666664</v>
      </c>
      <c r="D36" s="0">
        <v>0</v>
      </c>
      <c r="E36" s="0">
        <v>11</v>
      </c>
      <c r="F36" s="0" t="str">
        <f t="shared" si="3"/>
        <v>Jimin</v>
      </c>
      <c r="G36" s="0">
        <f t="shared" si="4"/>
        <v>21</v>
      </c>
      <c r="H36" s="0">
        <f t="shared" si="5"/>
        <v>2024</v>
      </c>
    </row>
    <row r="37">
      <c r="A37" s="0" t="s">
        <v>36</v>
      </c>
      <c r="B37" s="0" t="s">
        <v>37</v>
      </c>
      <c r="C37" s="1">
        <v>45437.416666666664</v>
      </c>
      <c r="D37" s="0">
        <v>0</v>
      </c>
      <c r="E37" s="0">
        <v>17</v>
      </c>
      <c r="F37" s="0" t="str">
        <f t="shared" si="3"/>
        <v>Jimin</v>
      </c>
      <c r="G37" s="0">
        <f t="shared" si="4"/>
        <v>21</v>
      </c>
      <c r="H37" s="0">
        <f t="shared" si="5"/>
        <v>2024</v>
      </c>
    </row>
    <row r="38">
      <c r="A38" s="0" t="s">
        <v>38</v>
      </c>
      <c r="B38" s="0" t="s">
        <v>39</v>
      </c>
      <c r="C38" s="1">
        <v>45439.416666666664</v>
      </c>
      <c r="D38" s="0">
        <v>1</v>
      </c>
      <c r="E38" s="0">
        <v>2</v>
      </c>
      <c r="F38" s="0" t="str">
        <f t="shared" si="3"/>
        <v>Jennie</v>
      </c>
      <c r="G38" s="0">
        <f t="shared" si="4"/>
        <v>22</v>
      </c>
      <c r="H38" s="0">
        <f t="shared" si="5"/>
        <v>2024</v>
      </c>
    </row>
    <row r="39">
      <c r="A39" s="0" t="s">
        <v>36</v>
      </c>
      <c r="B39" s="0" t="s">
        <v>37</v>
      </c>
      <c r="C39" s="1">
        <v>45438.4166666088</v>
      </c>
      <c r="D39" s="0">
        <v>0</v>
      </c>
      <c r="E39" s="0">
        <v>4</v>
      </c>
      <c r="F39" s="0" t="str">
        <f t="shared" si="3"/>
        <v>Jimin</v>
      </c>
      <c r="G39" s="0">
        <f t="shared" si="4"/>
        <v>22</v>
      </c>
      <c r="H39" s="0">
        <f t="shared" si="5"/>
        <v>2024</v>
      </c>
    </row>
    <row r="40">
      <c r="A40" s="0" t="s">
        <v>36</v>
      </c>
      <c r="B40" s="0" t="s">
        <v>37</v>
      </c>
      <c r="C40" s="1">
        <v>45439.4166666088</v>
      </c>
      <c r="D40" s="0">
        <v>0</v>
      </c>
      <c r="E40" s="0">
        <v>8</v>
      </c>
      <c r="F40" s="0" t="str">
        <f t="shared" si="3"/>
        <v>Jimin</v>
      </c>
      <c r="G40" s="0">
        <f t="shared" si="4"/>
        <v>22</v>
      </c>
      <c r="H40" s="0">
        <f t="shared" si="5"/>
        <v>2024</v>
      </c>
    </row>
    <row r="41">
      <c r="A41" s="0" t="s">
        <v>40</v>
      </c>
      <c r="B41" s="0" t="s">
        <v>37</v>
      </c>
      <c r="C41" s="1">
        <v>45438.416666666664</v>
      </c>
      <c r="D41" s="0">
        <v>0</v>
      </c>
      <c r="E41" s="0">
        <v>2</v>
      </c>
      <c r="F41" s="0" t="str">
        <f t="shared" si="3"/>
        <v>Jimin</v>
      </c>
      <c r="G41" s="0">
        <f t="shared" si="4"/>
        <v>22</v>
      </c>
      <c r="H41" s="0">
        <f t="shared" si="5"/>
        <v>2024</v>
      </c>
    </row>
    <row r="42">
      <c r="A42" s="0" t="s">
        <v>36</v>
      </c>
      <c r="B42" s="0" t="s">
        <v>37</v>
      </c>
      <c r="C42" s="1">
        <v>45434.416666666664</v>
      </c>
      <c r="D42" s="0">
        <v>0</v>
      </c>
      <c r="E42" s="0">
        <v>7</v>
      </c>
      <c r="F42" s="0" t="str">
        <f t="shared" si="3"/>
        <v>Jimin</v>
      </c>
      <c r="G42" s="0">
        <f t="shared" si="4"/>
        <v>21</v>
      </c>
      <c r="H42" s="0">
        <f t="shared" si="5"/>
        <v>2024</v>
      </c>
    </row>
    <row r="43">
      <c r="A43" s="0" t="s">
        <v>40</v>
      </c>
      <c r="B43" s="0" t="s">
        <v>37</v>
      </c>
      <c r="C43" s="1">
        <v>45439.416666666664</v>
      </c>
      <c r="D43" s="0">
        <v>1</v>
      </c>
      <c r="E43" s="0">
        <v>5</v>
      </c>
      <c r="F43" s="0" t="str">
        <f t="shared" si="3"/>
        <v>Jimin</v>
      </c>
      <c r="G43" s="0">
        <f t="shared" si="4"/>
        <v>22</v>
      </c>
      <c r="H43" s="0">
        <f t="shared" si="5"/>
        <v>2024</v>
      </c>
    </row>
    <row r="44">
      <c r="A44" s="0" t="s">
        <v>36</v>
      </c>
      <c r="B44" s="0" t="s">
        <v>37</v>
      </c>
      <c r="C44" s="1">
        <v>45435.625</v>
      </c>
      <c r="D44" s="0">
        <v>0</v>
      </c>
      <c r="E44" s="0">
        <v>3</v>
      </c>
      <c r="F44" s="0" t="str">
        <f t="shared" si="3"/>
        <v>Jimin</v>
      </c>
      <c r="G44" s="0">
        <f t="shared" si="4"/>
        <v>21</v>
      </c>
      <c r="H44" s="0">
        <f t="shared" si="5"/>
        <v>2024</v>
      </c>
    </row>
    <row r="45">
      <c r="A45" s="0" t="s">
        <v>38</v>
      </c>
      <c r="B45" s="0" t="s">
        <v>39</v>
      </c>
      <c r="C45" s="1">
        <v>45430.583333333336</v>
      </c>
      <c r="D45" s="0">
        <v>1</v>
      </c>
      <c r="E45" s="0">
        <v>3</v>
      </c>
      <c r="F45" s="0" t="str">
        <f t="shared" si="3"/>
        <v>Jennie</v>
      </c>
      <c r="G45" s="0">
        <f t="shared" si="4"/>
        <v>20</v>
      </c>
      <c r="H45" s="0">
        <f t="shared" si="5"/>
        <v>2024</v>
      </c>
    </row>
    <row r="46">
      <c r="A46" s="0" t="s">
        <v>40</v>
      </c>
      <c r="B46" s="0" t="s">
        <v>37</v>
      </c>
      <c r="C46" s="1">
        <v>45440.583333333336</v>
      </c>
      <c r="D46" s="0">
        <v>0</v>
      </c>
      <c r="E46" s="0">
        <v>4</v>
      </c>
      <c r="F46" s="0" t="str">
        <f t="shared" si="3"/>
        <v>Jimin</v>
      </c>
      <c r="G46" s="0">
        <f t="shared" si="4"/>
        <v>22</v>
      </c>
      <c r="H46" s="0">
        <f t="shared" si="5"/>
        <v>2024</v>
      </c>
    </row>
    <row r="47">
      <c r="A47" s="0" t="s">
        <v>40</v>
      </c>
      <c r="B47" s="0" t="s">
        <v>37</v>
      </c>
      <c r="C47" s="1">
        <v>45441.416666666664</v>
      </c>
      <c r="D47" s="0">
        <v>0</v>
      </c>
      <c r="E47" s="0">
        <v>9</v>
      </c>
      <c r="F47" s="0" t="str">
        <f t="shared" si="3"/>
        <v>Jimin</v>
      </c>
      <c r="G47" s="0">
        <f t="shared" si="4"/>
        <v>22</v>
      </c>
      <c r="H47" s="0">
        <f t="shared" si="5"/>
        <v>2024</v>
      </c>
    </row>
    <row r="48">
      <c r="A48" s="0" t="s">
        <v>36</v>
      </c>
      <c r="B48" s="0" t="s">
        <v>37</v>
      </c>
      <c r="C48" s="1">
        <v>45437.416666666664</v>
      </c>
      <c r="D48" s="0">
        <v>1</v>
      </c>
      <c r="E48" s="0">
        <v>4</v>
      </c>
      <c r="F48" s="0" t="str">
        <f t="shared" si="3"/>
        <v>Jimin</v>
      </c>
      <c r="G48" s="0">
        <f t="shared" si="4"/>
        <v>21</v>
      </c>
      <c r="H48" s="0">
        <f t="shared" si="5"/>
        <v>2024</v>
      </c>
    </row>
    <row r="49">
      <c r="A49" s="0" t="s">
        <v>38</v>
      </c>
      <c r="B49" s="0" t="s">
        <v>39</v>
      </c>
      <c r="C49" s="1">
        <v>45427.416666666664</v>
      </c>
      <c r="D49" s="0">
        <v>1</v>
      </c>
      <c r="E49" s="0">
        <v>7</v>
      </c>
      <c r="F49" s="0" t="str">
        <f t="shared" si="3"/>
        <v>Jennie</v>
      </c>
      <c r="G49" s="0">
        <f t="shared" si="4"/>
        <v>20</v>
      </c>
      <c r="H49" s="0">
        <f t="shared" si="5"/>
        <v>2024</v>
      </c>
    </row>
    <row r="50">
      <c r="A50" s="0" t="s">
        <v>40</v>
      </c>
      <c r="B50" s="0" t="s">
        <v>37</v>
      </c>
      <c r="C50" s="1">
        <v>45444.416666666664</v>
      </c>
      <c r="D50" s="0">
        <v>0</v>
      </c>
      <c r="E50" s="0">
        <v>18</v>
      </c>
      <c r="F50" s="0" t="str">
        <f t="shared" si="3"/>
        <v>Jimin</v>
      </c>
      <c r="G50" s="0">
        <f t="shared" si="4"/>
        <v>22</v>
      </c>
      <c r="H50" s="0">
        <f t="shared" si="5"/>
        <v>2024</v>
      </c>
    </row>
    <row r="51">
      <c r="A51" s="0" t="s">
        <v>36</v>
      </c>
      <c r="B51" s="0" t="s">
        <v>37</v>
      </c>
      <c r="C51" s="1">
        <v>45427.625</v>
      </c>
      <c r="D51" s="0">
        <v>1</v>
      </c>
      <c r="E51" s="0">
        <v>16</v>
      </c>
      <c r="F51" s="0" t="str">
        <f t="shared" si="3"/>
        <v>Jimin</v>
      </c>
      <c r="G51" s="0">
        <f t="shared" si="4"/>
        <v>20</v>
      </c>
      <c r="H51" s="0">
        <f t="shared" si="5"/>
        <v>2024</v>
      </c>
    </row>
    <row r="52">
      <c r="A52" s="0" t="s">
        <v>38</v>
      </c>
      <c r="B52" s="0" t="s">
        <v>39</v>
      </c>
      <c r="C52" s="1">
        <v>45428.583333333336</v>
      </c>
      <c r="D52" s="0">
        <v>1</v>
      </c>
      <c r="E52" s="0">
        <v>17</v>
      </c>
      <c r="F52" s="0" t="str">
        <f t="shared" si="3"/>
        <v>Jennie</v>
      </c>
      <c r="G52" s="0">
        <f t="shared" si="4"/>
        <v>20</v>
      </c>
      <c r="H52" s="0">
        <f t="shared" si="5"/>
        <v>2024</v>
      </c>
    </row>
    <row r="53">
      <c r="A53" s="0" t="s">
        <v>40</v>
      </c>
      <c r="B53" s="0" t="s">
        <v>37</v>
      </c>
      <c r="C53" s="1">
        <v>45442.583333333336</v>
      </c>
      <c r="D53" s="0">
        <v>0</v>
      </c>
      <c r="E53" s="0">
        <v>10</v>
      </c>
      <c r="F53" s="0" t="str">
        <f t="shared" si="3"/>
        <v>Jimin</v>
      </c>
      <c r="G53" s="0">
        <f t="shared" si="4"/>
        <v>22</v>
      </c>
      <c r="H53" s="0">
        <f t="shared" si="5"/>
        <v>2024</v>
      </c>
    </row>
    <row r="54">
      <c r="A54" s="0" t="s">
        <v>40</v>
      </c>
      <c r="B54" s="0" t="s">
        <v>37</v>
      </c>
      <c r="C54" s="1">
        <v>45445.416666666664</v>
      </c>
      <c r="D54" s="0">
        <v>0</v>
      </c>
      <c r="E54" s="0">
        <v>11</v>
      </c>
      <c r="F54" s="0" t="str">
        <f t="shared" si="3"/>
        <v>Jimin</v>
      </c>
      <c r="G54" s="0">
        <f t="shared" si="4"/>
        <v>23</v>
      </c>
      <c r="H54" s="0">
        <f t="shared" si="5"/>
        <v>2024</v>
      </c>
    </row>
    <row r="55">
      <c r="A55" s="0" t="s">
        <v>36</v>
      </c>
      <c r="B55" s="0" t="s">
        <v>37</v>
      </c>
      <c r="C55" s="1">
        <v>45426.416666666664</v>
      </c>
      <c r="D55" s="0">
        <v>1</v>
      </c>
      <c r="E55" s="0">
        <v>17</v>
      </c>
      <c r="F55" s="0" t="str">
        <f t="shared" si="3"/>
        <v>Jimin</v>
      </c>
      <c r="G55" s="0">
        <f t="shared" si="4"/>
        <v>20</v>
      </c>
      <c r="H55" s="0">
        <f t="shared" si="5"/>
        <v>2024</v>
      </c>
    </row>
    <row r="56">
      <c r="A56" s="0" t="s">
        <v>38</v>
      </c>
      <c r="B56" s="0" t="s">
        <v>39</v>
      </c>
      <c r="C56" s="1">
        <v>45426.416666666664</v>
      </c>
      <c r="D56" s="0">
        <v>1</v>
      </c>
      <c r="E56" s="0">
        <v>14</v>
      </c>
      <c r="F56" s="0" t="str">
        <f t="shared" si="3"/>
        <v>Jennie</v>
      </c>
      <c r="G56" s="0">
        <f t="shared" si="4"/>
        <v>20</v>
      </c>
      <c r="H56" s="0">
        <f t="shared" si="5"/>
        <v>2024</v>
      </c>
    </row>
    <row r="57">
      <c r="A57" s="0" t="s">
        <v>40</v>
      </c>
      <c r="B57" s="0" t="s">
        <v>37</v>
      </c>
      <c r="C57" s="1">
        <v>45446.416666666664</v>
      </c>
      <c r="D57" s="0">
        <v>0</v>
      </c>
      <c r="E57" s="0">
        <v>16</v>
      </c>
      <c r="F57" s="0" t="str">
        <f t="shared" si="3"/>
        <v>Jimin</v>
      </c>
      <c r="G57" s="0">
        <f t="shared" si="4"/>
        <v>23</v>
      </c>
      <c r="H57" s="0">
        <f t="shared" si="5"/>
        <v>2024</v>
      </c>
    </row>
    <row r="58">
      <c r="A58" s="0" t="s">
        <v>36</v>
      </c>
      <c r="B58" s="0" t="s">
        <v>37</v>
      </c>
      <c r="C58" s="1">
        <v>45425.625</v>
      </c>
      <c r="D58" s="0">
        <v>0</v>
      </c>
      <c r="E58" s="0">
        <v>17</v>
      </c>
      <c r="F58" s="0" t="str">
        <f t="shared" si="3"/>
        <v>Jimin</v>
      </c>
      <c r="G58" s="0">
        <f t="shared" si="4"/>
        <v>20</v>
      </c>
      <c r="H58" s="0">
        <f t="shared" si="5"/>
        <v>2024</v>
      </c>
    </row>
    <row r="59">
      <c r="A59" s="0" t="s">
        <v>38</v>
      </c>
      <c r="B59" s="0" t="s">
        <v>39</v>
      </c>
      <c r="C59" s="1">
        <v>45425.583333333336</v>
      </c>
      <c r="D59" s="0">
        <v>1</v>
      </c>
      <c r="E59" s="0">
        <v>15</v>
      </c>
      <c r="F59" s="0" t="str">
        <f t="shared" si="3"/>
        <v>Jennie</v>
      </c>
      <c r="G59" s="0">
        <f t="shared" si="4"/>
        <v>20</v>
      </c>
      <c r="H59" s="0">
        <f t="shared" si="5"/>
        <v>2024</v>
      </c>
    </row>
    <row r="60">
      <c r="A60" s="0" t="s">
        <v>40</v>
      </c>
      <c r="B60" s="0" t="s">
        <v>37</v>
      </c>
      <c r="C60" s="1">
        <v>45448.583333333336</v>
      </c>
      <c r="D60" s="0">
        <v>1</v>
      </c>
      <c r="E60" s="0">
        <v>11</v>
      </c>
      <c r="F60" s="0" t="str">
        <f t="shared" si="3"/>
        <v>Jimin</v>
      </c>
      <c r="G60" s="0">
        <f t="shared" si="4"/>
        <v>23</v>
      </c>
      <c r="H60" s="0">
        <f t="shared" si="5"/>
        <v>2024</v>
      </c>
    </row>
    <row r="61">
      <c r="A61" s="0" t="s">
        <v>40</v>
      </c>
      <c r="B61" s="0" t="s">
        <v>37</v>
      </c>
      <c r="C61" s="1">
        <v>45447.416666666664</v>
      </c>
      <c r="D61" s="0">
        <v>0</v>
      </c>
      <c r="E61" s="0">
        <v>13</v>
      </c>
      <c r="F61" s="0" t="str">
        <f t="shared" si="3"/>
        <v>Jimin</v>
      </c>
      <c r="G61" s="0">
        <f t="shared" si="4"/>
        <v>23</v>
      </c>
      <c r="H61" s="0">
        <f t="shared" si="5"/>
        <v>2024</v>
      </c>
    </row>
    <row r="62">
      <c r="A62" s="0" t="s">
        <v>36</v>
      </c>
      <c r="B62" s="0" t="s">
        <v>37</v>
      </c>
      <c r="C62" s="1">
        <v>45431.416666666664</v>
      </c>
      <c r="D62" s="0">
        <v>0</v>
      </c>
      <c r="E62" s="0">
        <v>15</v>
      </c>
      <c r="F62" s="0" t="str">
        <f t="shared" si="3"/>
        <v>Jimin</v>
      </c>
      <c r="G62" s="0">
        <f t="shared" si="4"/>
        <v>21</v>
      </c>
      <c r="H62" s="0">
        <f t="shared" si="5"/>
        <v>2024</v>
      </c>
    </row>
    <row r="63">
      <c r="A63" s="0" t="s">
        <v>38</v>
      </c>
      <c r="B63" s="0" t="s">
        <v>39</v>
      </c>
      <c r="C63" s="1">
        <v>45424.416666666664</v>
      </c>
      <c r="D63" s="0">
        <v>0</v>
      </c>
      <c r="E63" s="0">
        <v>17</v>
      </c>
      <c r="F63" s="0" t="str">
        <f t="shared" si="3"/>
        <v>Jennie</v>
      </c>
      <c r="G63" s="0">
        <f t="shared" si="4"/>
        <v>20</v>
      </c>
      <c r="H63" s="0">
        <f t="shared" si="5"/>
        <v>2024</v>
      </c>
    </row>
  </sheetData>
  <pageMargins left="0.7" right="0.7" top="0.75" bottom="0.75" header="0.3" footer="0.3"/>
  <headerFooter>
    <oddHeader>&amp;C&amp;"Calibri"&amp;10&amp;KFF0000 Confidential External&amp;1#_x000D_</oddHeader>
    <oddFooter>&amp;C_x000D_&amp;1#&amp;"Calibri"&amp;10&amp;KFF0000 Confidential External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9"/>
  <sheetViews>
    <sheetView workbookViewId="0"/>
  </sheetViews>
  <sheetFormatPr defaultRowHeight="14.5" x14ac:dyDescent="0.35"/>
  <cols>
    <col min="1" max="1" width="15.7265625" customWidth="1"/>
  </cols>
  <sheetData>
    <row r="1">
      <c r="A1" s="0" t="s">
        <v>32</v>
      </c>
      <c r="B1" s="0" t="s">
        <v>41</v>
      </c>
      <c r="C1" s="0" t="s">
        <v>42</v>
      </c>
      <c r="D1" s="0" t="s">
        <v>43</v>
      </c>
      <c r="E1" s="0" t="s">
        <v>44</v>
      </c>
      <c r="F1" s="0" t="s">
        <v>45</v>
      </c>
      <c r="G1" s="0" t="s">
        <v>46</v>
      </c>
      <c r="H1" s="0" t="s">
        <v>47</v>
      </c>
      <c r="I1" s="0" t="s">
        <v>48</v>
      </c>
      <c r="L1" s="0" t="s">
        <v>49</v>
      </c>
    </row>
    <row r="2">
      <c r="A2" s="3">
        <v>45078</v>
      </c>
      <c r="B2" s="0">
        <v>259.35</v>
      </c>
      <c r="C2" s="0">
        <v>117</v>
      </c>
      <c r="D2" s="0">
        <v>3.99</v>
      </c>
      <c r="E2" s="0">
        <v>1</v>
      </c>
      <c r="F2" s="0">
        <v>1</v>
      </c>
      <c r="L2" s="0">
        <v>0.1</v>
      </c>
    </row>
    <row r="3">
      <c r="A3" s="3">
        <v>45079</v>
      </c>
      <c r="B3" s="0">
        <v>275.31</v>
      </c>
      <c r="C3" s="0">
        <v>58</v>
      </c>
      <c r="D3" s="0">
        <v>3.99</v>
      </c>
      <c r="E3" s="0">
        <v>0</v>
      </c>
      <c r="F3" s="0">
        <v>1</v>
      </c>
      <c r="L3" s="0">
        <v>0.2</v>
      </c>
    </row>
    <row r="4">
      <c r="A4" s="3">
        <v>45080</v>
      </c>
      <c r="B4" s="0">
        <v>239.4</v>
      </c>
      <c r="C4" s="0">
        <v>120</v>
      </c>
      <c r="D4" s="0">
        <v>3.99</v>
      </c>
      <c r="E4" s="0">
        <v>1</v>
      </c>
      <c r="F4" s="0">
        <v>0</v>
      </c>
      <c r="L4" s="0">
        <v>0.7</v>
      </c>
    </row>
    <row r="5">
      <c r="A5" s="3">
        <v>45081</v>
      </c>
      <c r="B5" s="0">
        <v>339.15</v>
      </c>
      <c r="C5" s="0">
        <v>153</v>
      </c>
      <c r="D5" s="0">
        <v>3.99</v>
      </c>
      <c r="E5" s="0">
        <v>1</v>
      </c>
      <c r="F5" s="0">
        <v>1</v>
      </c>
      <c r="G5" s="0">
        <f ref="G5:G36" t="shared" si="0">AVERAGE(B2:B4)</f>
        <v>258.02000000000004</v>
      </c>
      <c r="H5" s="0">
        <f>SUMPRODUCT(B2:B4,$L2:$L4)</f>
        <v>248.577</v>
      </c>
      <c r="I5" s="0">
        <f ref="I5:I36" t="shared" si="1">_xlfn.FORECAST.ETS(A5,B2:B4,A2:A4)</f>
        <v>236.12657806499996</v>
      </c>
    </row>
    <row r="6">
      <c r="A6" s="3">
        <v>45082</v>
      </c>
      <c r="B6" s="0">
        <v>383.04</v>
      </c>
      <c r="C6" s="0">
        <v>85</v>
      </c>
      <c r="D6" s="0">
        <v>3.99</v>
      </c>
      <c r="E6" s="0">
        <v>0</v>
      </c>
      <c r="F6" s="0">
        <v>1</v>
      </c>
      <c r="G6" s="0">
        <f t="shared" si="0"/>
        <v>284.62</v>
      </c>
      <c r="H6" s="0">
        <f>SUMPRODUCT(B3:B5,$L2:$L4)</f>
        <v>312.816</v>
      </c>
      <c r="I6" s="0">
        <f t="shared" si="1"/>
        <v>353.54279583000016</v>
      </c>
    </row>
    <row r="7">
      <c r="A7" s="3">
        <v>45083</v>
      </c>
      <c r="B7" s="0">
        <v>331.17</v>
      </c>
      <c r="C7" s="0">
        <v>83</v>
      </c>
      <c r="D7" s="0">
        <v>3.99</v>
      </c>
      <c r="E7" s="0">
        <v>0</v>
      </c>
      <c r="F7" s="0">
        <v>0</v>
      </c>
      <c r="G7" s="0">
        <f t="shared" si="0"/>
        <v>320.53</v>
      </c>
      <c r="H7" s="0">
        <f>SUMPRODUCT(B4:B6,$L2:$L4)</f>
        <v>359.89799999999997</v>
      </c>
      <c r="I7" s="0">
        <f t="shared" si="1"/>
        <v>462.07708407000086</v>
      </c>
    </row>
    <row r="8">
      <c r="A8" s="3">
        <v>45084</v>
      </c>
      <c r="B8" s="0">
        <v>574.56</v>
      </c>
      <c r="C8" s="0">
        <v>278</v>
      </c>
      <c r="D8" s="0">
        <v>3.99</v>
      </c>
      <c r="E8" s="0">
        <v>1</v>
      </c>
      <c r="F8" s="0">
        <v>1</v>
      </c>
      <c r="G8" s="0">
        <f t="shared" si="0"/>
        <v>351.12000000000006</v>
      </c>
      <c r="H8" s="0">
        <f>SUMPRODUCT(B5:B7,$L2:$L4)</f>
        <v>342.342</v>
      </c>
      <c r="I8" s="0">
        <f t="shared" si="1"/>
        <v>327.1799999999998</v>
      </c>
    </row>
    <row r="9">
      <c r="A9" s="3">
        <v>45085</v>
      </c>
      <c r="B9" s="0">
        <v>422.94</v>
      </c>
      <c r="C9" s="0">
        <v>106</v>
      </c>
      <c r="D9" s="0">
        <v>3.99</v>
      </c>
      <c r="E9" s="0">
        <v>0</v>
      </c>
      <c r="F9" s="0">
        <v>0</v>
      </c>
      <c r="G9" s="0">
        <f t="shared" si="0"/>
        <v>429.59</v>
      </c>
      <c r="H9" s="0">
        <f>SUMPRODUCT(B6:B8,$L2:$L4)</f>
        <v>506.72999999999996</v>
      </c>
      <c r="I9" s="0">
        <f t="shared" si="1"/>
        <v>632.1725556300005</v>
      </c>
    </row>
    <row r="10">
      <c r="A10" s="3">
        <v>45086</v>
      </c>
      <c r="B10" s="0">
        <v>195.51</v>
      </c>
      <c r="C10" s="0">
        <v>98</v>
      </c>
      <c r="D10" s="0">
        <v>3.99</v>
      </c>
      <c r="E10" s="0">
        <v>1</v>
      </c>
      <c r="F10" s="0">
        <v>0</v>
      </c>
      <c r="G10" s="0">
        <f t="shared" si="0"/>
        <v>442.89000000000004</v>
      </c>
      <c r="H10" s="0">
        <f>SUMPRODUCT(B7:B9,$L2:$L4)</f>
        <v>444.087</v>
      </c>
      <c r="I10" s="0">
        <f t="shared" si="1"/>
        <v>519.8600944949992</v>
      </c>
    </row>
    <row r="11">
      <c r="A11" s="3">
        <v>45087</v>
      </c>
      <c r="B11" s="0">
        <v>347.13</v>
      </c>
      <c r="C11" s="0">
        <v>174</v>
      </c>
      <c r="D11" s="0">
        <v>3.99</v>
      </c>
      <c r="E11" s="0">
        <v>1</v>
      </c>
      <c r="F11" s="0">
        <v>0</v>
      </c>
      <c r="G11" s="0">
        <f t="shared" si="0"/>
        <v>397.67</v>
      </c>
      <c r="H11" s="0">
        <f>SUMPRODUCT(B8:B10,$L2:$L4)</f>
        <v>278.90099999999995</v>
      </c>
      <c r="I11" s="0">
        <f t="shared" si="1"/>
        <v>15.779614095000204</v>
      </c>
    </row>
    <row r="12">
      <c r="A12" s="3">
        <v>45088</v>
      </c>
      <c r="B12" s="0">
        <v>375.06</v>
      </c>
      <c r="C12" s="0">
        <v>75</v>
      </c>
      <c r="D12" s="0">
        <v>3.99</v>
      </c>
      <c r="E12" s="0">
        <v>0</v>
      </c>
      <c r="F12" s="0">
        <v>1</v>
      </c>
      <c r="G12" s="0">
        <f t="shared" si="0"/>
        <v>321.86</v>
      </c>
      <c r="H12" s="0">
        <f>SUMPRODUCT(B9:B11,$L2:$L4)</f>
        <v>324.387</v>
      </c>
      <c r="I12" s="0">
        <f t="shared" si="1"/>
        <v>260.2519295249994</v>
      </c>
    </row>
    <row r="13">
      <c r="A13" s="3">
        <v>45089</v>
      </c>
      <c r="B13" s="0">
        <v>566.58</v>
      </c>
      <c r="C13" s="0">
        <v>284</v>
      </c>
      <c r="D13" s="0">
        <v>3.99</v>
      </c>
      <c r="E13" s="0">
        <v>1</v>
      </c>
      <c r="F13" s="0">
        <v>0</v>
      </c>
      <c r="G13" s="0">
        <f t="shared" si="0"/>
        <v>305.90000000000003</v>
      </c>
      <c r="H13" s="0">
        <f>SUMPRODUCT(B10:B12,$L2:$L4)</f>
        <v>351.519</v>
      </c>
      <c r="I13" s="0">
        <f t="shared" si="1"/>
        <v>480.8156861549996</v>
      </c>
    </row>
    <row r="14">
      <c r="A14" s="3">
        <v>45090</v>
      </c>
      <c r="B14" s="0">
        <v>331.17</v>
      </c>
      <c r="C14" s="0">
        <v>74</v>
      </c>
      <c r="D14" s="0">
        <v>3.99</v>
      </c>
      <c r="E14" s="0">
        <v>0</v>
      </c>
      <c r="F14" s="0">
        <v>1</v>
      </c>
      <c r="G14" s="0">
        <f t="shared" si="0"/>
        <v>429.59</v>
      </c>
      <c r="H14" s="0">
        <f>SUMPRODUCT(B11:B13,$L2:$L4)</f>
        <v>506.331</v>
      </c>
      <c r="I14" s="0">
        <f t="shared" si="1"/>
        <v>655.1692537950006</v>
      </c>
    </row>
    <row r="15">
      <c r="A15" s="3">
        <v>45091</v>
      </c>
      <c r="B15" s="0">
        <v>442.89</v>
      </c>
      <c r="C15" s="0">
        <v>111</v>
      </c>
      <c r="D15" s="0">
        <v>3.99</v>
      </c>
      <c r="E15" s="0">
        <v>0</v>
      </c>
      <c r="F15" s="0">
        <v>0</v>
      </c>
      <c r="G15" s="0">
        <f t="shared" si="0"/>
        <v>424.27000000000004</v>
      </c>
      <c r="H15" s="0">
        <f>SUMPRODUCT(B12:B14,$L2:$L4)</f>
        <v>382.64099999999996</v>
      </c>
      <c r="I15" s="0">
        <f t="shared" si="1"/>
        <v>309.2249999999999</v>
      </c>
    </row>
    <row r="16">
      <c r="A16" s="3">
        <v>45092</v>
      </c>
      <c r="B16" s="0">
        <v>590.52</v>
      </c>
      <c r="C16" s="0">
        <v>148</v>
      </c>
      <c r="D16" s="0">
        <v>3.99</v>
      </c>
      <c r="E16" s="0">
        <v>0</v>
      </c>
      <c r="F16" s="0">
        <v>0</v>
      </c>
      <c r="G16" s="0">
        <f t="shared" si="0"/>
        <v>446.87999999999994</v>
      </c>
      <c r="H16" s="0">
        <f>SUMPRODUCT(B13:B15,$L2:$L4)</f>
        <v>432.91499999999996</v>
      </c>
      <c r="I16" s="0">
        <f t="shared" si="1"/>
        <v>336.1959775650006</v>
      </c>
    </row>
    <row r="17">
      <c r="A17" s="3">
        <v>45093</v>
      </c>
      <c r="B17" s="0">
        <v>255.36</v>
      </c>
      <c r="C17" s="0">
        <v>56</v>
      </c>
      <c r="D17" s="0">
        <v>3.99</v>
      </c>
      <c r="E17" s="0">
        <v>0</v>
      </c>
      <c r="F17" s="0">
        <v>1</v>
      </c>
      <c r="G17" s="0">
        <f t="shared" si="0"/>
        <v>454.85999999999996</v>
      </c>
      <c r="H17" s="0">
        <f>SUMPRODUCT(B14:B16,$L2:$L4)</f>
        <v>535.059</v>
      </c>
      <c r="I17" s="0">
        <f t="shared" si="1"/>
        <v>715.5554459550002</v>
      </c>
    </row>
    <row r="18">
      <c r="A18" s="3">
        <v>45094</v>
      </c>
      <c r="B18" s="0">
        <v>379.05</v>
      </c>
      <c r="C18" s="0">
        <v>95</v>
      </c>
      <c r="D18" s="0">
        <v>3.99</v>
      </c>
      <c r="E18" s="0">
        <v>0</v>
      </c>
      <c r="F18" s="0">
        <v>0</v>
      </c>
      <c r="G18" s="0">
        <f t="shared" si="0"/>
        <v>429.59</v>
      </c>
      <c r="H18" s="0">
        <f>SUMPRODUCT(B15:B17,$L2:$L4)</f>
        <v>341.145</v>
      </c>
      <c r="I18" s="0">
        <f t="shared" si="1"/>
        <v>223.9712266049996</v>
      </c>
    </row>
    <row r="19">
      <c r="A19" s="3">
        <v>45095</v>
      </c>
      <c r="B19" s="0">
        <v>171.57</v>
      </c>
      <c r="C19" s="0">
        <v>86</v>
      </c>
      <c r="D19" s="0">
        <v>3.99</v>
      </c>
      <c r="E19" s="0">
        <v>1</v>
      </c>
      <c r="F19" s="0">
        <v>0</v>
      </c>
      <c r="G19" s="0">
        <f t="shared" si="0"/>
        <v>408.31</v>
      </c>
      <c r="H19" s="0">
        <f>SUMPRODUCT(B16:B18,$L2:$L4)</f>
        <v>375.45899999999995</v>
      </c>
      <c r="I19" s="0">
        <f t="shared" si="1"/>
        <v>214.03180942500035</v>
      </c>
    </row>
    <row r="20">
      <c r="A20" s="3">
        <v>45096</v>
      </c>
      <c r="B20" s="0">
        <v>534.66</v>
      </c>
      <c r="C20" s="0">
        <v>134</v>
      </c>
      <c r="D20" s="0">
        <v>3.99</v>
      </c>
      <c r="E20" s="0">
        <v>0</v>
      </c>
      <c r="F20" s="0">
        <v>0</v>
      </c>
      <c r="G20" s="0">
        <f t="shared" si="0"/>
        <v>268.66</v>
      </c>
      <c r="H20" s="0">
        <f>SUMPRODUCT(B17:B19,$L2:$L4)</f>
        <v>221.445</v>
      </c>
      <c r="I20" s="0">
        <f t="shared" si="1"/>
        <v>172.46199841500027</v>
      </c>
    </row>
    <row r="21">
      <c r="A21" s="3">
        <v>45097</v>
      </c>
      <c r="B21" s="0">
        <v>578.55</v>
      </c>
      <c r="C21" s="0">
        <v>272</v>
      </c>
      <c r="D21" s="0">
        <v>3.99</v>
      </c>
      <c r="E21" s="0">
        <v>1</v>
      </c>
      <c r="F21" s="0">
        <v>1</v>
      </c>
      <c r="G21" s="0">
        <f t="shared" si="0"/>
        <v>361.76</v>
      </c>
      <c r="H21" s="0">
        <f>SUMPRODUCT(B18:B20,$L2:$L4)</f>
        <v>446.48099999999994</v>
      </c>
      <c r="I21" s="0">
        <f t="shared" si="1"/>
        <v>538.7476412850001</v>
      </c>
    </row>
    <row r="22">
      <c r="A22" s="3">
        <v>45098</v>
      </c>
      <c r="B22" s="0">
        <v>399</v>
      </c>
      <c r="C22" s="0">
        <v>200</v>
      </c>
      <c r="D22" s="0">
        <v>3.99</v>
      </c>
      <c r="E22" s="0">
        <v>1</v>
      </c>
      <c r="F22" s="0">
        <v>0</v>
      </c>
      <c r="G22" s="0">
        <f t="shared" si="0"/>
        <v>428.26</v>
      </c>
      <c r="H22" s="0">
        <f>SUMPRODUCT(B19:B21,$L2:$L4)</f>
        <v>529.074</v>
      </c>
      <c r="I22" s="0">
        <f t="shared" si="1"/>
        <v>823.2804803999994</v>
      </c>
    </row>
    <row r="23">
      <c r="A23" s="3">
        <v>45099</v>
      </c>
      <c r="B23" s="0">
        <v>343.14</v>
      </c>
      <c r="C23" s="0">
        <v>66</v>
      </c>
      <c r="D23" s="0">
        <v>3.99</v>
      </c>
      <c r="E23" s="0">
        <v>0</v>
      </c>
      <c r="F23" s="0">
        <v>1</v>
      </c>
      <c r="G23" s="0">
        <f t="shared" si="0"/>
        <v>504.07</v>
      </c>
      <c r="H23" s="0">
        <f>SUMPRODUCT(B20:B22,$L2:$L4)</f>
        <v>448.47599999999994</v>
      </c>
      <c r="I23" s="0">
        <f t="shared" si="1"/>
        <v>360.03833627999916</v>
      </c>
    </row>
    <row r="24">
      <c r="A24" s="3">
        <v>45100</v>
      </c>
      <c r="B24" s="0">
        <v>542.64</v>
      </c>
      <c r="C24" s="0">
        <v>129</v>
      </c>
      <c r="D24" s="0">
        <v>3.99</v>
      </c>
      <c r="E24" s="0">
        <v>0</v>
      </c>
      <c r="F24" s="0">
        <v>1</v>
      </c>
      <c r="G24" s="0">
        <f t="shared" si="0"/>
        <v>440.23</v>
      </c>
      <c r="H24" s="0">
        <f>SUMPRODUCT(B21:B23,$L2:$L4)</f>
        <v>377.85299999999995</v>
      </c>
      <c r="I24" s="0">
        <f t="shared" si="1"/>
        <v>209.45431384500017</v>
      </c>
    </row>
    <row r="25">
      <c r="A25" s="3">
        <v>45101</v>
      </c>
      <c r="B25" s="0">
        <v>263.34</v>
      </c>
      <c r="C25" s="0">
        <v>132</v>
      </c>
      <c r="D25" s="0">
        <v>3.99</v>
      </c>
      <c r="E25" s="0">
        <v>1</v>
      </c>
      <c r="F25" s="0">
        <v>0</v>
      </c>
      <c r="G25" s="0">
        <f t="shared" si="0"/>
        <v>428.26</v>
      </c>
      <c r="H25" s="0">
        <f>SUMPRODUCT(B22:B24,$L2:$L4)</f>
        <v>488.376</v>
      </c>
      <c r="I25" s="0">
        <f t="shared" si="1"/>
        <v>581.4676156799995</v>
      </c>
    </row>
    <row r="26">
      <c r="A26" s="3">
        <v>45102</v>
      </c>
      <c r="B26" s="0">
        <v>339.15</v>
      </c>
      <c r="C26" s="0">
        <v>85</v>
      </c>
      <c r="D26" s="0">
        <v>3.99</v>
      </c>
      <c r="E26" s="0">
        <v>0</v>
      </c>
      <c r="F26" s="0">
        <v>0</v>
      </c>
      <c r="G26" s="0">
        <f t="shared" si="0"/>
        <v>383.03999999999996</v>
      </c>
      <c r="H26" s="0">
        <f>SUMPRODUCT(B23:B25,$L2:$L4)</f>
        <v>327.17999999999995</v>
      </c>
      <c r="I26" s="0">
        <f t="shared" si="1"/>
        <v>285.3007206000001</v>
      </c>
    </row>
    <row r="27">
      <c r="A27" s="3">
        <v>45103</v>
      </c>
      <c r="B27" s="0">
        <v>494.76</v>
      </c>
      <c r="C27" s="0">
        <v>248</v>
      </c>
      <c r="D27" s="0">
        <v>3.99</v>
      </c>
      <c r="E27" s="0">
        <v>1</v>
      </c>
      <c r="F27" s="0">
        <v>0</v>
      </c>
      <c r="G27" s="0">
        <f t="shared" si="0"/>
        <v>381.71000000000004</v>
      </c>
      <c r="H27" s="0">
        <f>SUMPRODUCT(B24:B26,$L2:$L4)</f>
        <v>344.337</v>
      </c>
      <c r="I27" s="0">
        <f t="shared" si="1"/>
        <v>191.5249655549994</v>
      </c>
    </row>
    <row r="28">
      <c r="A28" s="3">
        <v>45104</v>
      </c>
      <c r="B28" s="0">
        <v>399</v>
      </c>
      <c r="C28" s="0">
        <v>100</v>
      </c>
      <c r="D28" s="0">
        <v>3.99</v>
      </c>
      <c r="E28" s="0">
        <v>0</v>
      </c>
      <c r="F28" s="0">
        <v>0</v>
      </c>
      <c r="G28" s="0">
        <f t="shared" si="0"/>
        <v>365.75</v>
      </c>
      <c r="H28" s="0">
        <f>SUMPRODUCT(B25:B27,$L2:$L4)</f>
        <v>440.496</v>
      </c>
      <c r="I28" s="0">
        <f t="shared" si="1"/>
        <v>600.1598799000005</v>
      </c>
    </row>
    <row r="29">
      <c r="A29" s="3">
        <v>45105</v>
      </c>
      <c r="B29" s="0">
        <v>179.55</v>
      </c>
      <c r="C29" s="0">
        <v>45</v>
      </c>
      <c r="D29" s="0">
        <v>3.99</v>
      </c>
      <c r="E29" s="0">
        <v>0</v>
      </c>
      <c r="F29" s="0">
        <v>0</v>
      </c>
      <c r="G29" s="0">
        <f t="shared" si="0"/>
        <v>410.96999999999997</v>
      </c>
      <c r="H29" s="0">
        <f>SUMPRODUCT(B26:B28,$L2:$L4)</f>
        <v>412.1669999999999</v>
      </c>
      <c r="I29" s="0">
        <f t="shared" si="1"/>
        <v>461.4018783150004</v>
      </c>
    </row>
    <row r="30">
      <c r="A30" s="3">
        <v>45106</v>
      </c>
      <c r="B30" s="0">
        <v>363.09</v>
      </c>
      <c r="C30" s="0">
        <v>182</v>
      </c>
      <c r="D30" s="0">
        <v>3.99</v>
      </c>
      <c r="E30" s="0">
        <v>1</v>
      </c>
      <c r="F30" s="0">
        <v>0</v>
      </c>
      <c r="G30" s="0">
        <f t="shared" si="0"/>
        <v>357.77</v>
      </c>
      <c r="H30" s="0">
        <f>SUMPRODUCT(B27:B29,$L2:$L4)</f>
        <v>254.961</v>
      </c>
      <c r="I30" s="0">
        <f t="shared" si="1"/>
        <v>37.925686155000285</v>
      </c>
    </row>
    <row r="31">
      <c r="A31" s="3">
        <v>45107</v>
      </c>
      <c r="B31" s="0">
        <v>399</v>
      </c>
      <c r="C31" s="0">
        <v>194</v>
      </c>
      <c r="D31" s="0">
        <v>3.99</v>
      </c>
      <c r="E31" s="0">
        <v>1</v>
      </c>
      <c r="F31" s="0">
        <v>1</v>
      </c>
      <c r="G31" s="0">
        <f t="shared" si="0"/>
        <v>313.87999999999994</v>
      </c>
      <c r="H31" s="0">
        <f>SUMPRODUCT(B28:B30,$L2:$L4)</f>
        <v>329.97299999999996</v>
      </c>
      <c r="I31" s="0">
        <f t="shared" si="1"/>
        <v>293.0688934950002</v>
      </c>
    </row>
    <row r="32">
      <c r="A32" s="3">
        <v>45108</v>
      </c>
      <c r="B32" s="0">
        <v>279.3</v>
      </c>
      <c r="C32" s="0">
        <v>124</v>
      </c>
      <c r="D32" s="0">
        <v>3.99</v>
      </c>
      <c r="E32" s="0">
        <v>1</v>
      </c>
      <c r="F32" s="0">
        <v>1</v>
      </c>
      <c r="G32" s="0">
        <f t="shared" si="0"/>
        <v>313.88</v>
      </c>
      <c r="H32" s="0">
        <f>SUMPRODUCT(B29:B31,$L2:$L4)</f>
        <v>369.87299999999993</v>
      </c>
      <c r="I32" s="0">
        <f t="shared" si="1"/>
        <v>527.7987221850003</v>
      </c>
    </row>
    <row r="33">
      <c r="A33" s="3">
        <v>45109</v>
      </c>
      <c r="B33" s="0">
        <v>267.33</v>
      </c>
      <c r="C33" s="0">
        <v>126</v>
      </c>
      <c r="D33" s="0">
        <v>3.99</v>
      </c>
      <c r="E33" s="0">
        <v>1</v>
      </c>
      <c r="F33" s="0">
        <v>1</v>
      </c>
      <c r="G33" s="0">
        <f t="shared" si="0"/>
        <v>347.12999999999994</v>
      </c>
      <c r="H33" s="0">
        <f>SUMPRODUCT(B30:B32,$L2:$L4)</f>
        <v>311.619</v>
      </c>
      <c r="I33" s="0">
        <f t="shared" si="1"/>
        <v>257.5097341950004</v>
      </c>
    </row>
    <row r="34">
      <c r="A34" s="3">
        <v>45110</v>
      </c>
      <c r="B34" s="0">
        <v>406.98</v>
      </c>
      <c r="C34" s="0">
        <v>192</v>
      </c>
      <c r="D34" s="0">
        <v>3.99</v>
      </c>
      <c r="E34" s="0">
        <v>1</v>
      </c>
      <c r="F34" s="0">
        <v>1</v>
      </c>
      <c r="G34" s="0">
        <f t="shared" si="0"/>
        <v>315.21</v>
      </c>
      <c r="H34" s="0">
        <f>SUMPRODUCT(B31:B33,$L2:$L4)</f>
        <v>282.89099999999996</v>
      </c>
      <c r="I34" s="0">
        <f t="shared" si="1"/>
        <v>187.5763378650008</v>
      </c>
    </row>
    <row r="35">
      <c r="A35" s="3">
        <v>45111</v>
      </c>
      <c r="B35" s="0">
        <v>379.05</v>
      </c>
      <c r="C35" s="0">
        <v>173</v>
      </c>
      <c r="D35" s="0">
        <v>3.99</v>
      </c>
      <c r="E35" s="0">
        <v>1</v>
      </c>
      <c r="F35" s="0">
        <v>1</v>
      </c>
      <c r="G35" s="0">
        <f t="shared" si="0"/>
        <v>317.87</v>
      </c>
      <c r="H35" s="0">
        <f>SUMPRODUCT(B32:B34,$L2:$L4)</f>
        <v>366.282</v>
      </c>
      <c r="I35" s="0">
        <f t="shared" si="1"/>
        <v>451.2307718100003</v>
      </c>
    </row>
    <row r="36">
      <c r="A36" s="3">
        <v>45112</v>
      </c>
      <c r="B36" s="0">
        <v>466.83</v>
      </c>
      <c r="C36" s="0">
        <v>234</v>
      </c>
      <c r="D36" s="0">
        <v>3.99</v>
      </c>
      <c r="E36" s="0">
        <v>1</v>
      </c>
      <c r="F36" s="0">
        <v>0</v>
      </c>
      <c r="G36" s="0">
        <f t="shared" si="0"/>
        <v>351.11999999999995</v>
      </c>
      <c r="H36" s="0">
        <f>SUMPRODUCT(B33:B35,$L2:$L4)</f>
        <v>373.464</v>
      </c>
      <c r="I36" s="0">
        <f t="shared" si="1"/>
        <v>456.5612522099998</v>
      </c>
    </row>
    <row r="37">
      <c r="A37" s="3">
        <v>45113</v>
      </c>
      <c r="B37" s="0">
        <v>454.86</v>
      </c>
      <c r="C37" s="0">
        <v>104</v>
      </c>
      <c r="D37" s="0">
        <v>3.99</v>
      </c>
      <c r="E37" s="0">
        <v>0</v>
      </c>
      <c r="F37" s="0">
        <v>1</v>
      </c>
      <c r="G37" s="0">
        <f ref="G37:G68" t="shared" si="2">AVERAGE(B34:B36)</f>
        <v>417.61999999999995</v>
      </c>
      <c r="H37" s="0">
        <f>SUMPRODUCT(B34:B36,$L2:$L4)</f>
        <v>443.289</v>
      </c>
      <c r="I37" s="0">
        <f ref="I37:I68" t="shared" si="3">_xlfn.FORECAST.ETS(A37,B34:B36,A34:A36)</f>
        <v>481.8053258549997</v>
      </c>
    </row>
    <row r="38">
      <c r="A38" s="3">
        <v>45114</v>
      </c>
      <c r="B38" s="0">
        <v>570.57</v>
      </c>
      <c r="C38" s="0">
        <v>286</v>
      </c>
      <c r="D38" s="0">
        <v>3.99</v>
      </c>
      <c r="E38" s="0">
        <v>1</v>
      </c>
      <c r="F38" s="0">
        <v>0</v>
      </c>
      <c r="G38" s="0">
        <f t="shared" si="2"/>
        <v>433.58</v>
      </c>
      <c r="H38" s="0">
        <f>SUMPRODUCT(B35:B37,$L2:$L4)</f>
        <v>449.673</v>
      </c>
      <c r="I38" s="0">
        <f t="shared" si="3"/>
        <v>505.6526501249995</v>
      </c>
    </row>
    <row r="39">
      <c r="A39" s="3">
        <v>45115</v>
      </c>
      <c r="B39" s="0">
        <v>327.18</v>
      </c>
      <c r="C39" s="0">
        <v>73</v>
      </c>
      <c r="D39" s="0">
        <v>3.99</v>
      </c>
      <c r="E39" s="0">
        <v>0</v>
      </c>
      <c r="F39" s="0">
        <v>1</v>
      </c>
      <c r="G39" s="0">
        <f t="shared" si="2"/>
        <v>497.4200000000001</v>
      </c>
      <c r="H39" s="0">
        <f>SUMPRODUCT(B36:B38,$L2:$L4)</f>
        <v>537.054</v>
      </c>
      <c r="I39" s="0">
        <f t="shared" si="3"/>
        <v>605.9438078399996</v>
      </c>
    </row>
    <row r="40">
      <c r="A40" s="3">
        <v>45116</v>
      </c>
      <c r="B40" s="0">
        <v>199.5</v>
      </c>
      <c r="C40" s="0">
        <v>50</v>
      </c>
      <c r="D40" s="0">
        <v>3.99</v>
      </c>
      <c r="E40" s="0">
        <v>0</v>
      </c>
      <c r="F40" s="0">
        <v>0</v>
      </c>
      <c r="G40" s="0">
        <f t="shared" si="2"/>
        <v>450.87000000000006</v>
      </c>
      <c r="H40" s="0">
        <f>SUMPRODUCT(B37:B39,$L2:$L4)</f>
        <v>388.626</v>
      </c>
      <c r="I40" s="0">
        <f t="shared" si="3"/>
        <v>309.73554044999946</v>
      </c>
    </row>
    <row r="41">
      <c r="A41" s="3">
        <v>45117</v>
      </c>
      <c r="B41" s="0">
        <v>478.8</v>
      </c>
      <c r="C41" s="0">
        <v>110</v>
      </c>
      <c r="D41" s="0">
        <v>3.99</v>
      </c>
      <c r="E41" s="0">
        <v>0</v>
      </c>
      <c r="F41" s="0">
        <v>1</v>
      </c>
      <c r="G41" s="0">
        <f t="shared" si="2"/>
        <v>365.75</v>
      </c>
      <c r="H41" s="0">
        <f>SUMPRODUCT(B38:B40,$L2:$L4)</f>
        <v>262.14300000000003</v>
      </c>
      <c r="I41" s="0">
        <f t="shared" si="3"/>
        <v>-0.9846741449999931</v>
      </c>
    </row>
    <row r="42">
      <c r="A42" s="3">
        <v>45118</v>
      </c>
      <c r="B42" s="0">
        <v>538.65</v>
      </c>
      <c r="C42" s="0">
        <v>135</v>
      </c>
      <c r="D42" s="0">
        <v>3.99</v>
      </c>
      <c r="E42" s="0">
        <v>0</v>
      </c>
      <c r="F42" s="0">
        <v>0</v>
      </c>
      <c r="G42" s="0">
        <f t="shared" si="2"/>
        <v>335.16</v>
      </c>
      <c r="H42" s="0">
        <f>SUMPRODUCT(B39:B41,$L2:$L4)</f>
        <v>407.77799999999996</v>
      </c>
      <c r="I42" s="0">
        <f t="shared" si="3"/>
        <v>502.0283874899999</v>
      </c>
    </row>
    <row r="43">
      <c r="A43" s="3">
        <v>45119</v>
      </c>
      <c r="B43" s="0">
        <v>562.59</v>
      </c>
      <c r="C43" s="0">
        <v>132</v>
      </c>
      <c r="D43" s="0">
        <v>3.99</v>
      </c>
      <c r="E43" s="0">
        <v>0</v>
      </c>
      <c r="F43" s="0">
        <v>1</v>
      </c>
      <c r="G43" s="0">
        <f t="shared" si="2"/>
        <v>405.6499999999999</v>
      </c>
      <c r="H43" s="0">
        <f>SUMPRODUCT(B40:B42,$L2:$L4)</f>
        <v>492.765</v>
      </c>
      <c r="I43" s="0">
        <f t="shared" si="3"/>
        <v>736.5778302750001</v>
      </c>
    </row>
    <row r="44">
      <c r="A44" s="3">
        <v>45120</v>
      </c>
      <c r="B44" s="0">
        <v>343.14</v>
      </c>
      <c r="C44" s="0">
        <v>86</v>
      </c>
      <c r="D44" s="0">
        <v>3.99</v>
      </c>
      <c r="E44" s="0">
        <v>0</v>
      </c>
      <c r="F44" s="0">
        <v>0</v>
      </c>
      <c r="G44" s="0">
        <f t="shared" si="2"/>
        <v>526.68</v>
      </c>
      <c r="H44" s="0">
        <f>SUMPRODUCT(B41:B43,$L2:$L4)</f>
        <v>549.423</v>
      </c>
      <c r="I44" s="0">
        <f t="shared" si="3"/>
        <v>609.1245540450005</v>
      </c>
    </row>
    <row r="45">
      <c r="A45" s="3">
        <v>45121</v>
      </c>
      <c r="B45" s="0">
        <v>363.09</v>
      </c>
      <c r="C45" s="0">
        <v>91</v>
      </c>
      <c r="D45" s="0">
        <v>3.99</v>
      </c>
      <c r="E45" s="0">
        <v>0</v>
      </c>
      <c r="F45" s="0">
        <v>0</v>
      </c>
      <c r="G45" s="0">
        <f t="shared" si="2"/>
        <v>481.46000000000004</v>
      </c>
      <c r="H45" s="0">
        <f>SUMPRODUCT(B42:B44,$L2:$L4)</f>
        <v>406.581</v>
      </c>
      <c r="I45" s="0">
        <f t="shared" si="3"/>
        <v>276.8308663049996</v>
      </c>
    </row>
    <row r="46">
      <c r="A46" s="3">
        <v>45122</v>
      </c>
      <c r="B46" s="0">
        <v>227.43</v>
      </c>
      <c r="C46" s="0">
        <v>96</v>
      </c>
      <c r="D46" s="0">
        <v>3.99</v>
      </c>
      <c r="E46" s="0">
        <v>1</v>
      </c>
      <c r="F46" s="0">
        <v>1</v>
      </c>
      <c r="G46" s="0">
        <f t="shared" si="2"/>
        <v>422.94</v>
      </c>
      <c r="H46" s="0">
        <f>SUMPRODUCT(B43:B45,$L2:$L4)</f>
        <v>379.04999999999995</v>
      </c>
      <c r="I46" s="0">
        <f t="shared" si="3"/>
        <v>232.40963969999993</v>
      </c>
    </row>
    <row r="47">
      <c r="A47" s="3">
        <v>45123</v>
      </c>
      <c r="B47" s="0">
        <v>534.66</v>
      </c>
      <c r="C47" s="0">
        <v>123</v>
      </c>
      <c r="D47" s="0">
        <v>3.99</v>
      </c>
      <c r="E47" s="0">
        <v>0</v>
      </c>
      <c r="F47" s="0">
        <v>1</v>
      </c>
      <c r="G47" s="0">
        <f t="shared" si="2"/>
        <v>311.22</v>
      </c>
      <c r="H47" s="0">
        <f>SUMPRODUCT(B44:B46,$L2:$L4)</f>
        <v>266.133</v>
      </c>
      <c r="I47" s="0">
        <f t="shared" si="3"/>
        <v>189.67973419499953</v>
      </c>
    </row>
    <row r="48">
      <c r="A48" s="3">
        <v>45124</v>
      </c>
      <c r="B48" s="0">
        <v>355.11</v>
      </c>
      <c r="C48" s="0">
        <v>171</v>
      </c>
      <c r="D48" s="0">
        <v>3.99</v>
      </c>
      <c r="E48" s="0">
        <v>1</v>
      </c>
      <c r="F48" s="0">
        <v>1</v>
      </c>
      <c r="G48" s="0">
        <f t="shared" si="2"/>
        <v>375.05999999999995</v>
      </c>
      <c r="H48" s="0">
        <f>SUMPRODUCT(B45:B47,$L2:$L4)</f>
        <v>456.05699999999996</v>
      </c>
      <c r="I48" s="0">
        <f t="shared" si="3"/>
        <v>563.2238334450005</v>
      </c>
    </row>
    <row r="49">
      <c r="A49" s="3">
        <v>45125</v>
      </c>
      <c r="B49" s="0">
        <v>231.42</v>
      </c>
      <c r="C49" s="0">
        <v>51</v>
      </c>
      <c r="D49" s="0">
        <v>3.99</v>
      </c>
      <c r="E49" s="0">
        <v>0</v>
      </c>
      <c r="F49" s="0">
        <v>1</v>
      </c>
      <c r="G49" s="0">
        <f t="shared" si="2"/>
        <v>372.3999999999999</v>
      </c>
      <c r="H49" s="0">
        <f>SUMPRODUCT(B46:B48,$L2:$L4)</f>
        <v>378.252</v>
      </c>
      <c r="I49" s="0">
        <f t="shared" si="3"/>
        <v>481.84173261000024</v>
      </c>
    </row>
    <row r="50">
      <c r="A50" s="3">
        <v>45126</v>
      </c>
      <c r="B50" s="0">
        <v>267.33</v>
      </c>
      <c r="C50" s="0">
        <v>67</v>
      </c>
      <c r="D50" s="0">
        <v>3.99</v>
      </c>
      <c r="E50" s="0">
        <v>0</v>
      </c>
      <c r="F50" s="0">
        <v>0</v>
      </c>
      <c r="G50" s="0">
        <f t="shared" si="2"/>
        <v>373.73</v>
      </c>
      <c r="H50" s="0">
        <f>SUMPRODUCT(B47:B49,$L2:$L4)</f>
        <v>286.48199999999997</v>
      </c>
      <c r="I50" s="0">
        <f t="shared" si="3"/>
        <v>72.5829159299999</v>
      </c>
    </row>
    <row r="51">
      <c r="A51" s="3">
        <v>45127</v>
      </c>
      <c r="B51" s="0">
        <v>590.52</v>
      </c>
      <c r="C51" s="0">
        <v>296</v>
      </c>
      <c r="D51" s="0">
        <v>3.99</v>
      </c>
      <c r="E51" s="0">
        <v>1</v>
      </c>
      <c r="F51" s="0">
        <v>0</v>
      </c>
      <c r="G51" s="0">
        <f t="shared" si="2"/>
        <v>284.61999999999995</v>
      </c>
      <c r="H51" s="0">
        <f>SUMPRODUCT(B48:B50,$L2:$L4)</f>
        <v>268.926</v>
      </c>
      <c r="I51" s="0">
        <f t="shared" si="3"/>
        <v>202.81975980000004</v>
      </c>
    </row>
    <row r="52">
      <c r="A52" s="3">
        <v>45128</v>
      </c>
      <c r="B52" s="0">
        <v>422.94</v>
      </c>
      <c r="C52" s="0">
        <v>204</v>
      </c>
      <c r="D52" s="0">
        <v>3.99</v>
      </c>
      <c r="E52" s="0">
        <v>1</v>
      </c>
      <c r="F52" s="0">
        <v>1</v>
      </c>
      <c r="G52" s="0">
        <f t="shared" si="2"/>
        <v>363.09</v>
      </c>
      <c r="H52" s="0">
        <f>SUMPRODUCT(B49:B51,$L2:$L4)</f>
        <v>489.972</v>
      </c>
      <c r="I52" s="0">
        <f t="shared" si="3"/>
        <v>732.9535676400002</v>
      </c>
    </row>
    <row r="53">
      <c r="A53" s="3">
        <v>45129</v>
      </c>
      <c r="B53" s="0">
        <v>331.17</v>
      </c>
      <c r="C53" s="0">
        <v>69</v>
      </c>
      <c r="D53" s="0">
        <v>3.99</v>
      </c>
      <c r="E53" s="0">
        <v>0</v>
      </c>
      <c r="F53" s="0">
        <v>1</v>
      </c>
      <c r="G53" s="0">
        <f t="shared" si="2"/>
        <v>426.93</v>
      </c>
      <c r="H53" s="0">
        <f>SUMPRODUCT(B50:B52,$L2:$L4)</f>
        <v>440.895</v>
      </c>
      <c r="I53" s="0">
        <f t="shared" si="3"/>
        <v>564.1522386149993</v>
      </c>
    </row>
    <row r="54">
      <c r="A54" s="3">
        <v>45130</v>
      </c>
      <c r="B54" s="0">
        <v>171.57</v>
      </c>
      <c r="C54" s="0">
        <v>67</v>
      </c>
      <c r="D54" s="0">
        <v>3.99</v>
      </c>
      <c r="E54" s="0">
        <v>1</v>
      </c>
      <c r="F54" s="0">
        <v>1</v>
      </c>
      <c r="G54" s="0">
        <f t="shared" si="2"/>
        <v>448.21000000000004</v>
      </c>
      <c r="H54" s="0">
        <f>SUMPRODUCT(B51:B53,$L2:$L4)</f>
        <v>375.459</v>
      </c>
      <c r="I54" s="0">
        <f t="shared" si="3"/>
        <v>191.70038590499942</v>
      </c>
    </row>
    <row r="55">
      <c r="A55" s="3">
        <v>45131</v>
      </c>
      <c r="B55" s="0">
        <v>371.07</v>
      </c>
      <c r="C55" s="0">
        <v>84</v>
      </c>
      <c r="D55" s="0">
        <v>3.99</v>
      </c>
      <c r="E55" s="0">
        <v>0</v>
      </c>
      <c r="F55" s="0">
        <v>1</v>
      </c>
      <c r="G55" s="0">
        <f t="shared" si="2"/>
        <v>308.56</v>
      </c>
      <c r="H55" s="0">
        <f>SUMPRODUCT(B52:B54,$L2:$L4)</f>
        <v>228.627</v>
      </c>
      <c r="I55" s="0">
        <f t="shared" si="3"/>
        <v>54.648602085000086</v>
      </c>
    </row>
    <row r="56">
      <c r="A56" s="3">
        <v>45132</v>
      </c>
      <c r="B56" s="0">
        <v>574.56</v>
      </c>
      <c r="C56" s="0">
        <v>144</v>
      </c>
      <c r="D56" s="0">
        <v>3.99</v>
      </c>
      <c r="E56" s="0">
        <v>0</v>
      </c>
      <c r="F56" s="0">
        <v>0</v>
      </c>
      <c r="G56" s="0">
        <f t="shared" si="2"/>
        <v>291.27</v>
      </c>
      <c r="H56" s="0">
        <f>SUMPRODUCT(B53:B55,$L2:$L4)</f>
        <v>327.17999999999995</v>
      </c>
      <c r="I56" s="0">
        <f t="shared" si="3"/>
        <v>344.62445954999987</v>
      </c>
    </row>
    <row r="57">
      <c r="A57" s="3">
        <v>45133</v>
      </c>
      <c r="B57" s="0">
        <v>335.16</v>
      </c>
      <c r="C57" s="0">
        <v>159</v>
      </c>
      <c r="D57" s="0">
        <v>3.99</v>
      </c>
      <c r="E57" s="0">
        <v>1</v>
      </c>
      <c r="F57" s="0">
        <v>1</v>
      </c>
      <c r="G57" s="0">
        <f t="shared" si="2"/>
        <v>372.3999999999999</v>
      </c>
      <c r="H57" s="0">
        <f>SUMPRODUCT(B54:B56,$L2:$L4)</f>
        <v>493.56299999999993</v>
      </c>
      <c r="I57" s="0">
        <f t="shared" si="3"/>
        <v>775.5394939949998</v>
      </c>
    </row>
    <row r="58">
      <c r="A58" s="3">
        <v>45134</v>
      </c>
      <c r="B58" s="0">
        <v>387.03</v>
      </c>
      <c r="C58" s="0">
        <v>80</v>
      </c>
      <c r="D58" s="0">
        <v>3.99</v>
      </c>
      <c r="E58" s="0">
        <v>0</v>
      </c>
      <c r="F58" s="0">
        <v>1</v>
      </c>
      <c r="G58" s="0">
        <f t="shared" si="2"/>
        <v>426.93</v>
      </c>
      <c r="H58" s="0">
        <f>SUMPRODUCT(B55:B57,$L2:$L4)</f>
        <v>386.631</v>
      </c>
      <c r="I58" s="0">
        <f t="shared" si="3"/>
        <v>317.20500000000004</v>
      </c>
    </row>
    <row r="59">
      <c r="A59" s="3">
        <v>45135</v>
      </c>
      <c r="B59" s="0">
        <v>383.04</v>
      </c>
      <c r="C59" s="0">
        <v>192</v>
      </c>
      <c r="D59" s="0">
        <v>3.99</v>
      </c>
      <c r="E59" s="0">
        <v>1</v>
      </c>
      <c r="F59" s="0">
        <v>0</v>
      </c>
      <c r="G59" s="0">
        <f t="shared" si="2"/>
        <v>432.25</v>
      </c>
      <c r="H59" s="0">
        <f>SUMPRODUCT(B56:B58,$L2:$L4)</f>
        <v>395.40899999999993</v>
      </c>
      <c r="I59" s="0">
        <f t="shared" si="3"/>
        <v>255.63306163500025</v>
      </c>
    </row>
    <row r="60">
      <c r="A60" s="3">
        <v>45136</v>
      </c>
      <c r="B60" s="0">
        <v>383.04</v>
      </c>
      <c r="C60" s="0">
        <v>88</v>
      </c>
      <c r="D60" s="0">
        <v>3.99</v>
      </c>
      <c r="E60" s="0">
        <v>0</v>
      </c>
      <c r="F60" s="0">
        <v>1</v>
      </c>
      <c r="G60" s="0">
        <f t="shared" si="2"/>
        <v>368.41</v>
      </c>
      <c r="H60" s="0">
        <f>SUMPRODUCT(B57:B59,$L2:$L4)</f>
        <v>379.05</v>
      </c>
      <c r="I60" s="0">
        <f t="shared" si="3"/>
        <v>414.19708407000024</v>
      </c>
    </row>
    <row r="61">
      <c r="A61" s="3">
        <v>45137</v>
      </c>
      <c r="B61" s="0">
        <v>574.56</v>
      </c>
      <c r="C61" s="0">
        <v>144</v>
      </c>
      <c r="D61" s="0">
        <v>3.99</v>
      </c>
      <c r="E61" s="0">
        <v>0</v>
      </c>
      <c r="F61" s="0">
        <v>0</v>
      </c>
      <c r="G61" s="0">
        <f t="shared" si="2"/>
        <v>384.36999999999995</v>
      </c>
      <c r="H61" s="0">
        <f>SUMPRODUCT(B58:B60,$L2:$L4)</f>
        <v>383.43899999999996</v>
      </c>
      <c r="I61" s="0">
        <f t="shared" si="3"/>
        <v>380.52949399500085</v>
      </c>
    </row>
    <row r="62">
      <c r="A62" s="3">
        <v>45138</v>
      </c>
      <c r="B62" s="0">
        <v>442.89</v>
      </c>
      <c r="C62" s="0">
        <v>210</v>
      </c>
      <c r="D62" s="0">
        <v>3.99</v>
      </c>
      <c r="E62" s="0">
        <v>1</v>
      </c>
      <c r="F62" s="0">
        <v>1</v>
      </c>
      <c r="G62" s="0">
        <f t="shared" si="2"/>
        <v>446.87999999999994</v>
      </c>
      <c r="H62" s="0">
        <f>SUMPRODUCT(B59:B61,$L2:$L4)</f>
        <v>517.1039999999999</v>
      </c>
      <c r="I62" s="0">
        <f t="shared" si="3"/>
        <v>645.5757117600007</v>
      </c>
    </row>
    <row r="63">
      <c r="A63" s="3">
        <v>45139</v>
      </c>
      <c r="B63" s="0">
        <v>482.79</v>
      </c>
      <c r="C63" s="0">
        <v>233</v>
      </c>
      <c r="D63" s="0">
        <v>3.99</v>
      </c>
      <c r="E63" s="0">
        <v>1</v>
      </c>
      <c r="F63" s="0">
        <v>1</v>
      </c>
      <c r="G63" s="0">
        <f t="shared" si="2"/>
        <v>466.8299999999999</v>
      </c>
      <c r="H63" s="0">
        <f>SUMPRODUCT(B60:B62,$L2:$L4)</f>
        <v>463.239</v>
      </c>
      <c r="I63" s="0">
        <f t="shared" si="3"/>
        <v>514.5709864050007</v>
      </c>
    </row>
    <row r="64">
      <c r="A64" s="3">
        <v>45140</v>
      </c>
      <c r="B64" s="0">
        <v>422.94</v>
      </c>
      <c r="C64" s="0">
        <v>106</v>
      </c>
      <c r="D64" s="0">
        <v>3.99</v>
      </c>
      <c r="E64" s="0">
        <v>0</v>
      </c>
      <c r="F64" s="0">
        <v>0</v>
      </c>
      <c r="G64" s="0">
        <f t="shared" si="2"/>
        <v>500.08</v>
      </c>
      <c r="H64" s="0">
        <f>SUMPRODUCT(B61:B63,$L2:$L4)</f>
        <v>483.98699999999997</v>
      </c>
      <c r="I64" s="0">
        <f t="shared" si="3"/>
        <v>414.7382417850003</v>
      </c>
    </row>
    <row r="65">
      <c r="A65" s="3">
        <v>45141</v>
      </c>
      <c r="B65" s="0">
        <v>371.07</v>
      </c>
      <c r="C65" s="0">
        <v>186</v>
      </c>
      <c r="D65" s="0">
        <v>3.99</v>
      </c>
      <c r="E65" s="0">
        <v>1</v>
      </c>
      <c r="F65" s="0">
        <v>0</v>
      </c>
      <c r="G65" s="0">
        <f t="shared" si="2"/>
        <v>449.54</v>
      </c>
      <c r="H65" s="0">
        <f>SUMPRODUCT(B62:B64,$L2:$L4)</f>
        <v>436.905</v>
      </c>
      <c r="I65" s="0">
        <f t="shared" si="3"/>
        <v>425.85265012499934</v>
      </c>
    </row>
    <row r="66">
      <c r="A66" s="3">
        <v>45142</v>
      </c>
      <c r="B66" s="0">
        <v>311.22</v>
      </c>
      <c r="C66" s="0">
        <v>150</v>
      </c>
      <c r="D66" s="0">
        <v>3.99</v>
      </c>
      <c r="E66" s="0">
        <v>1</v>
      </c>
      <c r="F66" s="0">
        <v>1</v>
      </c>
      <c r="G66" s="0">
        <f t="shared" si="2"/>
        <v>425.59999999999997</v>
      </c>
      <c r="H66" s="0">
        <f>SUMPRODUCT(B63:B65,$L2:$L4)</f>
        <v>392.616</v>
      </c>
      <c r="I66" s="0">
        <f t="shared" si="3"/>
        <v>314.17898799000045</v>
      </c>
    </row>
    <row r="67">
      <c r="A67" s="3">
        <v>45143</v>
      </c>
      <c r="B67" s="0">
        <v>339.15</v>
      </c>
      <c r="C67" s="0">
        <v>170</v>
      </c>
      <c r="D67" s="0">
        <v>3.99</v>
      </c>
      <c r="E67" s="0">
        <v>1</v>
      </c>
      <c r="F67" s="0">
        <v>0</v>
      </c>
      <c r="G67" s="0">
        <f t="shared" si="2"/>
        <v>368.41</v>
      </c>
      <c r="H67" s="0">
        <f>SUMPRODUCT(B64:B66,$L2:$L4)</f>
        <v>334.362</v>
      </c>
      <c r="I67" s="0">
        <f t="shared" si="3"/>
        <v>256.39101200999954</v>
      </c>
    </row>
    <row r="68">
      <c r="A68" s="3">
        <v>45144</v>
      </c>
      <c r="B68" s="0">
        <v>586.53</v>
      </c>
      <c r="C68" s="0">
        <v>147</v>
      </c>
      <c r="D68" s="0">
        <v>3.99</v>
      </c>
      <c r="E68" s="0">
        <v>0</v>
      </c>
      <c r="F68" s="0">
        <v>0</v>
      </c>
      <c r="G68" s="0">
        <f t="shared" si="2"/>
        <v>340.47999999999996</v>
      </c>
      <c r="H68" s="0">
        <f>SUMPRODUCT(B65:B67,$L2:$L4)</f>
        <v>336.756</v>
      </c>
      <c r="I68" s="0">
        <f t="shared" si="3"/>
        <v>311.8488678900001</v>
      </c>
    </row>
    <row r="69">
      <c r="A69" s="3">
        <v>45145</v>
      </c>
      <c r="B69" s="0">
        <v>223.44</v>
      </c>
      <c r="C69" s="0">
        <v>56</v>
      </c>
      <c r="D69" s="0">
        <v>3.99</v>
      </c>
      <c r="E69" s="0">
        <v>0</v>
      </c>
      <c r="F69" s="0">
        <v>0</v>
      </c>
      <c r="G69" s="0">
        <f ref="G69:G100" t="shared" si="4">AVERAGE(B66:B68)</f>
        <v>412.3</v>
      </c>
      <c r="H69" s="0">
        <f>SUMPRODUCT(B66:B68,$L2:$L4)</f>
        <v>509.52299999999997</v>
      </c>
      <c r="I69" s="0">
        <f ref="I69:I100" t="shared" si="5">_xlfn.FORECAST.ETS(A69,B66:B68,A66:A68)</f>
        <v>695.8321697249992</v>
      </c>
    </row>
    <row r="70">
      <c r="A70" s="3">
        <v>45146</v>
      </c>
      <c r="B70" s="0">
        <v>187.53</v>
      </c>
      <c r="C70" s="0">
        <v>47</v>
      </c>
      <c r="D70" s="0">
        <v>3.99</v>
      </c>
      <c r="E70" s="0">
        <v>0</v>
      </c>
      <c r="F70" s="0">
        <v>0</v>
      </c>
      <c r="G70" s="0">
        <f t="shared" si="4"/>
        <v>383.03999999999996</v>
      </c>
      <c r="H70" s="0">
        <f>SUMPRODUCT(B67:B69,$L2:$L4)</f>
        <v>307.629</v>
      </c>
      <c r="I70" s="0">
        <f t="shared" si="5"/>
        <v>244.45741876499997</v>
      </c>
    </row>
    <row r="71">
      <c r="A71" s="3">
        <v>45147</v>
      </c>
      <c r="B71" s="0">
        <v>582.54</v>
      </c>
      <c r="C71" s="0">
        <v>285</v>
      </c>
      <c r="D71" s="0">
        <v>3.99</v>
      </c>
      <c r="E71" s="0">
        <v>1</v>
      </c>
      <c r="F71" s="0">
        <v>1</v>
      </c>
      <c r="G71" s="0">
        <f t="shared" si="4"/>
        <v>332.5</v>
      </c>
      <c r="H71" s="0">
        <f>SUMPRODUCT(B68:B70,$L2:$L4)</f>
        <v>234.612</v>
      </c>
      <c r="I71" s="0">
        <f t="shared" si="5"/>
        <v>-54.24149241000011</v>
      </c>
    </row>
    <row r="72">
      <c r="A72" s="3">
        <v>45148</v>
      </c>
      <c r="B72" s="0">
        <v>562.59</v>
      </c>
      <c r="C72" s="0">
        <v>122</v>
      </c>
      <c r="D72" s="0">
        <v>3.99</v>
      </c>
      <c r="E72" s="0">
        <v>0</v>
      </c>
      <c r="F72" s="0">
        <v>1</v>
      </c>
      <c r="G72" s="0">
        <f t="shared" si="4"/>
        <v>331.17</v>
      </c>
      <c r="H72" s="0">
        <f>SUMPRODUCT(B69:B71,$L2:$L4)</f>
        <v>467.628</v>
      </c>
      <c r="I72" s="0">
        <f t="shared" si="5"/>
        <v>706.4153514600002</v>
      </c>
    </row>
    <row r="73">
      <c r="A73" s="3">
        <v>45149</v>
      </c>
      <c r="B73" s="0">
        <v>502.74</v>
      </c>
      <c r="C73" s="0">
        <v>252</v>
      </c>
      <c r="D73" s="0">
        <v>3.99</v>
      </c>
      <c r="E73" s="0">
        <v>1</v>
      </c>
      <c r="F73" s="0">
        <v>0</v>
      </c>
      <c r="G73" s="0">
        <f t="shared" si="4"/>
        <v>444.21999999999997</v>
      </c>
      <c r="H73" s="0">
        <f>SUMPRODUCT(B70:B72,$L2:$L4)</f>
        <v>529.074</v>
      </c>
      <c r="I73" s="0">
        <f t="shared" si="5"/>
        <v>803.7326245200001</v>
      </c>
    </row>
    <row r="74">
      <c r="A74" s="3">
        <v>45150</v>
      </c>
      <c r="B74" s="0">
        <v>502.74</v>
      </c>
      <c r="C74" s="0">
        <v>115</v>
      </c>
      <c r="D74" s="0">
        <v>3.99</v>
      </c>
      <c r="E74" s="0">
        <v>0</v>
      </c>
      <c r="F74" s="0">
        <v>1</v>
      </c>
      <c r="G74" s="0">
        <f t="shared" si="4"/>
        <v>549.2900000000001</v>
      </c>
      <c r="H74" s="0">
        <f>SUMPRODUCT(B71:B73,$L2:$L4)</f>
        <v>522.69</v>
      </c>
      <c r="I74" s="0">
        <f t="shared" si="5"/>
        <v>467.99506004999944</v>
      </c>
    </row>
    <row r="75">
      <c r="A75" s="3">
        <v>45151</v>
      </c>
      <c r="B75" s="0">
        <v>446.88</v>
      </c>
      <c r="C75" s="0">
        <v>224</v>
      </c>
      <c r="D75" s="0">
        <v>3.99</v>
      </c>
      <c r="E75" s="0">
        <v>1</v>
      </c>
      <c r="F75" s="0">
        <v>0</v>
      </c>
      <c r="G75" s="0">
        <f t="shared" si="4"/>
        <v>522.6899999999999</v>
      </c>
      <c r="H75" s="0">
        <f>SUMPRODUCT(B72:B74,$L2:$L4)</f>
        <v>508.725</v>
      </c>
      <c r="I75" s="0">
        <f t="shared" si="5"/>
        <v>465.08240992499964</v>
      </c>
    </row>
    <row r="76">
      <c r="A76" s="3">
        <v>45152</v>
      </c>
      <c r="B76" s="0">
        <v>590.52</v>
      </c>
      <c r="C76" s="0">
        <v>280</v>
      </c>
      <c r="D76" s="0">
        <v>3.99</v>
      </c>
      <c r="E76" s="0">
        <v>1</v>
      </c>
      <c r="F76" s="0">
        <v>1</v>
      </c>
      <c r="G76" s="0">
        <f t="shared" si="4"/>
        <v>484.12000000000006</v>
      </c>
      <c r="H76" s="0">
        <f>SUMPRODUCT(B73:B75,$L2:$L4)</f>
        <v>463.638</v>
      </c>
      <c r="I76" s="0">
        <f t="shared" si="5"/>
        <v>426.1670840699993</v>
      </c>
    </row>
    <row r="77">
      <c r="A77" s="3">
        <v>45153</v>
      </c>
      <c r="B77" s="0">
        <v>207.48</v>
      </c>
      <c r="C77" s="0">
        <v>32</v>
      </c>
      <c r="D77" s="0">
        <v>3.99</v>
      </c>
      <c r="E77" s="0">
        <v>0</v>
      </c>
      <c r="F77" s="0">
        <v>1</v>
      </c>
      <c r="G77" s="0">
        <f t="shared" si="4"/>
        <v>513.38</v>
      </c>
      <c r="H77" s="0">
        <f>SUMPRODUCT(B74:B76,$L2:$L4)</f>
        <v>553.014</v>
      </c>
      <c r="I77" s="0">
        <f t="shared" si="5"/>
        <v>608.63469975</v>
      </c>
    </row>
    <row r="78">
      <c r="A78" s="3">
        <v>45154</v>
      </c>
      <c r="B78" s="0">
        <v>450.87</v>
      </c>
      <c r="C78" s="0">
        <v>226</v>
      </c>
      <c r="D78" s="0">
        <v>3.99</v>
      </c>
      <c r="E78" s="0">
        <v>1</v>
      </c>
      <c r="F78" s="0">
        <v>0</v>
      </c>
      <c r="G78" s="0">
        <f t="shared" si="4"/>
        <v>414.96000000000004</v>
      </c>
      <c r="H78" s="0">
        <f>SUMPRODUCT(B75:B77,$L2:$L4)</f>
        <v>308.028</v>
      </c>
      <c r="I78" s="0">
        <f t="shared" si="5"/>
        <v>155.82679265999968</v>
      </c>
    </row>
    <row r="79">
      <c r="A79" s="3">
        <v>45155</v>
      </c>
      <c r="B79" s="0">
        <v>239.4</v>
      </c>
      <c r="C79" s="0">
        <v>47</v>
      </c>
      <c r="D79" s="0">
        <v>3.99</v>
      </c>
      <c r="E79" s="0">
        <v>0</v>
      </c>
      <c r="F79" s="0">
        <v>1</v>
      </c>
      <c r="G79" s="0">
        <f t="shared" si="4"/>
        <v>416.28999999999996</v>
      </c>
      <c r="H79" s="0">
        <f>SUMPRODUCT(B76:B78,$L2:$L4)</f>
        <v>416.157</v>
      </c>
      <c r="I79" s="0">
        <f t="shared" si="5"/>
        <v>300.1105572150005</v>
      </c>
    </row>
    <row r="80">
      <c r="A80" s="3">
        <v>45156</v>
      </c>
      <c r="B80" s="0">
        <v>387.03</v>
      </c>
      <c r="C80" s="0">
        <v>194</v>
      </c>
      <c r="D80" s="0">
        <v>3.99</v>
      </c>
      <c r="E80" s="0">
        <v>1</v>
      </c>
      <c r="F80" s="0">
        <v>0</v>
      </c>
      <c r="G80" s="0">
        <f t="shared" si="4"/>
        <v>299.25</v>
      </c>
      <c r="H80" s="0">
        <f>SUMPRODUCT(B77:B79,$L2:$L4)</f>
        <v>278.502</v>
      </c>
      <c r="I80" s="0">
        <f t="shared" si="5"/>
        <v>314.12768457000027</v>
      </c>
    </row>
    <row r="81">
      <c r="A81" s="3">
        <v>45157</v>
      </c>
      <c r="B81" s="0">
        <v>518.7</v>
      </c>
      <c r="C81" s="0">
        <v>130</v>
      </c>
      <c r="D81" s="0">
        <v>3.99</v>
      </c>
      <c r="E81" s="0">
        <v>0</v>
      </c>
      <c r="F81" s="0">
        <v>0</v>
      </c>
      <c r="G81" s="0">
        <f t="shared" si="4"/>
        <v>359.09999999999997</v>
      </c>
      <c r="H81" s="0">
        <f>SUMPRODUCT(B78:B80,$L2:$L4)</f>
        <v>363.8879999999999</v>
      </c>
      <c r="I81" s="0">
        <f t="shared" si="5"/>
        <v>308.7144595500005</v>
      </c>
    </row>
    <row r="82">
      <c r="A82" s="3">
        <v>45158</v>
      </c>
      <c r="B82" s="0">
        <v>307.23</v>
      </c>
      <c r="C82" s="0">
        <v>154</v>
      </c>
      <c r="D82" s="0">
        <v>3.99</v>
      </c>
      <c r="E82" s="0">
        <v>1</v>
      </c>
      <c r="F82" s="0">
        <v>0</v>
      </c>
      <c r="G82" s="0">
        <f t="shared" si="4"/>
        <v>381.71000000000004</v>
      </c>
      <c r="H82" s="0">
        <f>SUMPRODUCT(B79:B81,$L2:$L4)</f>
        <v>464.43600000000004</v>
      </c>
      <c r="I82" s="0">
        <f t="shared" si="5"/>
        <v>660.4120240199995</v>
      </c>
    </row>
    <row r="83">
      <c r="A83" s="3">
        <v>45159</v>
      </c>
      <c r="B83" s="0">
        <v>518.7</v>
      </c>
      <c r="C83" s="0">
        <v>113</v>
      </c>
      <c r="D83" s="0">
        <v>3.99</v>
      </c>
      <c r="E83" s="0">
        <v>0</v>
      </c>
      <c r="F83" s="0">
        <v>1</v>
      </c>
      <c r="G83" s="0">
        <f t="shared" si="4"/>
        <v>404.32</v>
      </c>
      <c r="H83" s="0">
        <f>SUMPRODUCT(B80:B82,$L2:$L4)</f>
        <v>357.504</v>
      </c>
      <c r="I83" s="0">
        <f t="shared" si="5"/>
        <v>311.66351642999973</v>
      </c>
    </row>
    <row r="84">
      <c r="A84" s="3">
        <v>45160</v>
      </c>
      <c r="B84" s="0">
        <v>482.79</v>
      </c>
      <c r="C84" s="0">
        <v>121</v>
      </c>
      <c r="D84" s="0">
        <v>3.99</v>
      </c>
      <c r="E84" s="0">
        <v>0</v>
      </c>
      <c r="F84" s="0">
        <v>0</v>
      </c>
      <c r="G84" s="0">
        <f t="shared" si="4"/>
        <v>448.21000000000004</v>
      </c>
      <c r="H84" s="0">
        <f>SUMPRODUCT(B81:B83,$L2:$L4)</f>
        <v>476.40600000000006</v>
      </c>
      <c r="I84" s="0">
        <f t="shared" si="5"/>
        <v>464.05636347000006</v>
      </c>
    </row>
    <row r="85">
      <c r="A85" s="3">
        <v>45161</v>
      </c>
      <c r="B85" s="0">
        <v>307.23</v>
      </c>
      <c r="C85" s="0">
        <v>154</v>
      </c>
      <c r="D85" s="0">
        <v>3.99</v>
      </c>
      <c r="E85" s="0">
        <v>1</v>
      </c>
      <c r="F85" s="0">
        <v>0</v>
      </c>
      <c r="G85" s="0">
        <f t="shared" si="4"/>
        <v>436.24</v>
      </c>
      <c r="H85" s="0">
        <f>SUMPRODUCT(B82:B84,$L2:$L4)</f>
        <v>472.416</v>
      </c>
      <c r="I85" s="0">
        <f t="shared" si="5"/>
        <v>602.5313723100003</v>
      </c>
    </row>
    <row r="86">
      <c r="A86" s="3">
        <v>45162</v>
      </c>
      <c r="B86" s="0">
        <v>359.1</v>
      </c>
      <c r="C86" s="0">
        <v>80</v>
      </c>
      <c r="D86" s="0">
        <v>3.99</v>
      </c>
      <c r="E86" s="0">
        <v>0</v>
      </c>
      <c r="F86" s="0">
        <v>1</v>
      </c>
      <c r="G86" s="0">
        <f t="shared" si="4"/>
        <v>436.24</v>
      </c>
      <c r="H86" s="0">
        <f>SUMPRODUCT(B83:B85,$L2:$L4)</f>
        <v>363.48900000000003</v>
      </c>
      <c r="I86" s="0">
        <f t="shared" si="5"/>
        <v>219.53771017500048</v>
      </c>
    </row>
    <row r="87">
      <c r="A87" s="3">
        <v>45163</v>
      </c>
      <c r="B87" s="0">
        <v>494.76</v>
      </c>
      <c r="C87" s="0">
        <v>248</v>
      </c>
      <c r="D87" s="0">
        <v>3.99</v>
      </c>
      <c r="E87" s="0">
        <v>1</v>
      </c>
      <c r="F87" s="0">
        <v>0</v>
      </c>
      <c r="G87" s="0">
        <f t="shared" si="4"/>
        <v>383.03999999999996</v>
      </c>
      <c r="H87" s="0">
        <f>SUMPRODUCT(B84:B86,$L2:$L4)</f>
        <v>361.095</v>
      </c>
      <c r="I87" s="0">
        <f t="shared" si="5"/>
        <v>267.8711577150006</v>
      </c>
    </row>
    <row r="88">
      <c r="A88" s="3">
        <v>45164</v>
      </c>
      <c r="B88" s="0">
        <v>211.47</v>
      </c>
      <c r="C88" s="0">
        <v>106</v>
      </c>
      <c r="D88" s="0">
        <v>3.99</v>
      </c>
      <c r="E88" s="0">
        <v>1</v>
      </c>
      <c r="F88" s="0">
        <v>0</v>
      </c>
      <c r="G88" s="0">
        <f t="shared" si="4"/>
        <v>387.03000000000003</v>
      </c>
      <c r="H88" s="0">
        <f>SUMPRODUCT(B85:B87,$L2:$L4)</f>
        <v>448.875</v>
      </c>
      <c r="I88" s="0">
        <f t="shared" si="5"/>
        <v>577.6993738949998</v>
      </c>
    </row>
    <row r="89">
      <c r="A89" s="3">
        <v>45165</v>
      </c>
      <c r="B89" s="0">
        <v>171.57</v>
      </c>
      <c r="C89" s="0">
        <v>33</v>
      </c>
      <c r="D89" s="0">
        <v>3.99</v>
      </c>
      <c r="E89" s="0">
        <v>0</v>
      </c>
      <c r="F89" s="0">
        <v>1</v>
      </c>
      <c r="G89" s="0">
        <f t="shared" si="4"/>
        <v>355.10999999999996</v>
      </c>
      <c r="H89" s="0">
        <f>SUMPRODUCT(B86:B88,$L2:$L4)</f>
        <v>282.89099999999996</v>
      </c>
      <c r="I89" s="0">
        <f t="shared" si="5"/>
        <v>191.78313052499976</v>
      </c>
    </row>
    <row r="90">
      <c r="A90" s="3">
        <v>45166</v>
      </c>
      <c r="B90" s="0">
        <v>287.28</v>
      </c>
      <c r="C90" s="0">
        <v>144</v>
      </c>
      <c r="D90" s="0">
        <v>3.99</v>
      </c>
      <c r="E90" s="0">
        <v>1</v>
      </c>
      <c r="F90" s="0">
        <v>0</v>
      </c>
      <c r="G90" s="0">
        <f t="shared" si="4"/>
        <v>292.59999999999997</v>
      </c>
      <c r="H90" s="0">
        <f>SUMPRODUCT(B87:B89,$L2:$L4)</f>
        <v>211.869</v>
      </c>
      <c r="I90" s="0">
        <f t="shared" si="5"/>
        <v>-21.470866304999408</v>
      </c>
    </row>
    <row r="91">
      <c r="A91" s="3">
        <v>45167</v>
      </c>
      <c r="B91" s="0">
        <v>295.26</v>
      </c>
      <c r="C91" s="0">
        <v>74</v>
      </c>
      <c r="D91" s="0">
        <v>3.99</v>
      </c>
      <c r="E91" s="0">
        <v>0</v>
      </c>
      <c r="F91" s="0">
        <v>0</v>
      </c>
      <c r="G91" s="0">
        <f t="shared" si="4"/>
        <v>223.43999999999997</v>
      </c>
      <c r="H91" s="0">
        <f>SUMPRODUCT(B88:B90,$L2:$L4)</f>
        <v>256.55699999999996</v>
      </c>
      <c r="I91" s="0">
        <f t="shared" si="5"/>
        <v>305.0802658049999</v>
      </c>
    </row>
    <row r="92">
      <c r="A92" s="3">
        <v>45168</v>
      </c>
      <c r="B92" s="0">
        <v>331.17</v>
      </c>
      <c r="C92" s="0">
        <v>152</v>
      </c>
      <c r="D92" s="0">
        <v>3.99</v>
      </c>
      <c r="E92" s="0">
        <v>1</v>
      </c>
      <c r="F92" s="0">
        <v>1</v>
      </c>
      <c r="G92" s="0">
        <f t="shared" si="4"/>
        <v>251.36999999999998</v>
      </c>
      <c r="H92" s="0">
        <f>SUMPRODUCT(B89:B91,$L2:$L4)</f>
        <v>281.29499999999996</v>
      </c>
      <c r="I92" s="0">
        <f t="shared" si="5"/>
        <v>371.0236621349998</v>
      </c>
    </row>
    <row r="93">
      <c r="A93" s="3">
        <v>45169</v>
      </c>
      <c r="B93" s="0">
        <v>474.81</v>
      </c>
      <c r="C93" s="0">
        <v>238</v>
      </c>
      <c r="D93" s="0">
        <v>3.99</v>
      </c>
      <c r="E93" s="0">
        <v>1</v>
      </c>
      <c r="F93" s="0">
        <v>0</v>
      </c>
      <c r="G93" s="0">
        <f t="shared" si="4"/>
        <v>304.57</v>
      </c>
      <c r="H93" s="0">
        <f>SUMPRODUCT(B90:B92,$L2:$L4)</f>
        <v>319.599</v>
      </c>
      <c r="I93" s="0">
        <f t="shared" si="5"/>
        <v>349.5064579650002</v>
      </c>
    </row>
    <row r="94">
      <c r="A94" s="3">
        <v>45170</v>
      </c>
      <c r="B94" s="0">
        <v>363.09</v>
      </c>
      <c r="C94" s="0">
        <v>176</v>
      </c>
      <c r="D94" s="0">
        <v>3.99</v>
      </c>
      <c r="E94" s="0">
        <v>1</v>
      </c>
      <c r="F94" s="0">
        <v>1</v>
      </c>
      <c r="G94" s="0">
        <f t="shared" si="4"/>
        <v>367.08</v>
      </c>
      <c r="H94" s="0">
        <f>SUMPRODUCT(B91:B93,$L2:$L4)</f>
        <v>428.12699999999995</v>
      </c>
      <c r="I94" s="0">
        <f t="shared" si="5"/>
        <v>550.6663378650001</v>
      </c>
    </row>
    <row r="95">
      <c r="A95" s="3">
        <v>45171</v>
      </c>
      <c r="B95" s="0">
        <v>287.28</v>
      </c>
      <c r="C95" s="0">
        <v>72</v>
      </c>
      <c r="D95" s="0">
        <v>3.99</v>
      </c>
      <c r="E95" s="0">
        <v>0</v>
      </c>
      <c r="F95" s="0">
        <v>0</v>
      </c>
      <c r="G95" s="0">
        <f t="shared" si="4"/>
        <v>389.69</v>
      </c>
      <c r="H95" s="0">
        <f>SUMPRODUCT(B92:B94,$L2:$L4)</f>
        <v>382.24199999999996</v>
      </c>
      <c r="I95" s="0">
        <f t="shared" si="5"/>
        <v>412.04238432000017</v>
      </c>
    </row>
    <row r="96">
      <c r="A96" s="3">
        <v>45172</v>
      </c>
      <c r="B96" s="0">
        <v>267.33</v>
      </c>
      <c r="C96" s="0">
        <v>67</v>
      </c>
      <c r="D96" s="0">
        <v>3.99</v>
      </c>
      <c r="E96" s="0">
        <v>0</v>
      </c>
      <c r="F96" s="0">
        <v>0</v>
      </c>
      <c r="G96" s="0">
        <f t="shared" si="4"/>
        <v>375.05999999999995</v>
      </c>
      <c r="H96" s="0">
        <f>SUMPRODUCT(B93:B95,$L2:$L4)</f>
        <v>321.19499999999994</v>
      </c>
      <c r="I96" s="0">
        <f t="shared" si="5"/>
        <v>188.8754459550005</v>
      </c>
    </row>
    <row r="97">
      <c r="A97" s="3">
        <v>45173</v>
      </c>
      <c r="B97" s="0">
        <v>566.58</v>
      </c>
      <c r="C97" s="0">
        <v>129</v>
      </c>
      <c r="D97" s="0">
        <v>3.99</v>
      </c>
      <c r="E97" s="0">
        <v>0</v>
      </c>
      <c r="F97" s="0">
        <v>1</v>
      </c>
      <c r="G97" s="0">
        <f t="shared" si="4"/>
        <v>305.8999999999999</v>
      </c>
      <c r="H97" s="0">
        <f>SUMPRODUCT(B94:B96,$L2:$L4)</f>
        <v>280.89599999999996</v>
      </c>
      <c r="I97" s="0">
        <f t="shared" si="5"/>
        <v>212.23291593000044</v>
      </c>
    </row>
    <row r="98">
      <c r="A98" s="3">
        <v>45174</v>
      </c>
      <c r="B98" s="0">
        <v>578.55</v>
      </c>
      <c r="C98" s="0">
        <v>145</v>
      </c>
      <c r="D98" s="0">
        <v>3.99</v>
      </c>
      <c r="E98" s="0">
        <v>0</v>
      </c>
      <c r="F98" s="0">
        <v>0</v>
      </c>
      <c r="G98" s="0">
        <f t="shared" si="4"/>
        <v>373.73</v>
      </c>
      <c r="H98" s="0">
        <f>SUMPRODUCT(B95:B97,$L2:$L4)</f>
        <v>478.8</v>
      </c>
      <c r="I98" s="0">
        <f t="shared" si="5"/>
        <v>664.9895196000004</v>
      </c>
    </row>
    <row r="99">
      <c r="A99" s="3">
        <v>45175</v>
      </c>
      <c r="B99" s="0">
        <v>434.91</v>
      </c>
      <c r="C99" s="0">
        <v>94</v>
      </c>
      <c r="D99" s="0">
        <v>3.99</v>
      </c>
      <c r="E99" s="0">
        <v>0</v>
      </c>
      <c r="F99" s="0">
        <v>1</v>
      </c>
      <c r="G99" s="0">
        <f t="shared" si="4"/>
        <v>470.82</v>
      </c>
      <c r="H99" s="0">
        <f>SUMPRODUCT(B96:B98,$L2:$L4)</f>
        <v>545.034</v>
      </c>
      <c r="I99" s="0">
        <f t="shared" si="5"/>
        <v>771.27643236</v>
      </c>
    </row>
  </sheetData>
  <pageMargins left="0.7" right="0.7" top="0.75" bottom="0.75" header="0.3" footer="0.3"/>
  <headerFooter>
    <oddHeader>&amp;C&amp;"Calibri"&amp;10&amp;KFF0000 Confidential External&amp;1#_x000D_</oddHeader>
    <oddFooter>&amp;C_x000D_&amp;1#&amp;"Calibri"&amp;10&amp;KFF0000 Confidential External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5"/>
  <sheetViews>
    <sheetView workbookViewId="0"/>
  </sheetViews>
  <sheetFormatPr defaultRowHeight="14.5" x14ac:dyDescent="0.35"/>
  <sheetData>
    <row r="1">
      <c r="B1" s="0" t="s">
        <v>50</v>
      </c>
      <c r="C1" s="0" t="s">
        <v>51</v>
      </c>
      <c r="D1" s="0" t="s">
        <v>52</v>
      </c>
      <c r="E1" s="0" t="s">
        <v>53</v>
      </c>
      <c r="F1" s="0" t="s">
        <v>54</v>
      </c>
      <c r="G1" s="0" t="s">
        <v>55</v>
      </c>
      <c r="H1" s="0" t="s">
        <v>56</v>
      </c>
      <c r="J1" s="0" t="s">
        <v>57</v>
      </c>
      <c r="K1" s="0" t="s">
        <v>58</v>
      </c>
      <c r="N1" s="0" t="s">
        <v>59</v>
      </c>
      <c r="O1" s="0" t="s">
        <v>60</v>
      </c>
    </row>
    <row r="2">
      <c r="A2" s="0" t="s">
        <v>61</v>
      </c>
      <c r="B2" s="0" t="s">
        <v>62</v>
      </c>
      <c r="C2" s="0" t="s">
        <v>63</v>
      </c>
      <c r="D2" s="0" t="s">
        <v>64</v>
      </c>
      <c r="E2" s="0">
        <v>48</v>
      </c>
      <c r="F2" s="3">
        <v>45426.333333333336</v>
      </c>
      <c r="G2" s="0">
        <v>13.652530468814042</v>
      </c>
      <c r="H2" s="3">
        <f>VLOOKUP(B2,'utilization-new-hidden'!$A:$F,5,0)</f>
        <v>45433.333333333336</v>
      </c>
      <c r="I2" s="0">
        <f>VLOOKUP(B2,'utilization-new-hidden'!$A:$F,6,0)</f>
        <v>43.666277569255456</v>
      </c>
      <c r="J2" s="4">
        <f ref="J2:J35" t="shared" si="0">G2/E2</f>
        <v>0.28442771810029255</v>
      </c>
      <c r="K2" s="4">
        <f ref="K2:K35" t="shared" si="1">I2/E2</f>
        <v>0.9097141160261554</v>
      </c>
      <c r="M2" s="0" t="s">
        <v>65</v>
      </c>
      <c r="N2" s="4">
        <f>AVERAGEIFS($K1:$K1048571,$A1:$A1048571,M2)</f>
        <v>0.9310882040221263</v>
      </c>
      <c r="O2" s="4">
        <f>AVERAGEIFS($K1:$K1048571,$A1:$A1048571,M2)-AVERAGEIFS($J1:$J1048571,$A1:$A1048571,M2)</f>
        <v>0.457869808323131</v>
      </c>
    </row>
    <row r="3">
      <c r="A3" s="0" t="s">
        <v>61</v>
      </c>
      <c r="B3" s="0" t="s">
        <v>66</v>
      </c>
      <c r="C3" s="0" t="s">
        <v>63</v>
      </c>
      <c r="D3" s="0" t="s">
        <v>64</v>
      </c>
      <c r="E3" s="0">
        <v>48</v>
      </c>
      <c r="F3" s="3">
        <v>45425.333333333336</v>
      </c>
      <c r="G3" s="0">
        <v>28.640190875819613</v>
      </c>
      <c r="H3" s="3">
        <f>VLOOKUP(B3,'utilization-new-hidden'!$A:$F,5,0)</f>
        <v>45432.333333333336</v>
      </c>
      <c r="I3" s="0">
        <f>VLOOKUP(B3,'utilization-new-hidden'!$A:$F,6,0)</f>
        <v>27.983922589751586</v>
      </c>
      <c r="J3" s="4">
        <f t="shared" si="0"/>
        <v>0.596670643246242</v>
      </c>
      <c r="K3" s="4">
        <f t="shared" si="1"/>
        <v>0.5829983872864913</v>
      </c>
      <c r="M3" s="0" t="s">
        <v>61</v>
      </c>
      <c r="N3" s="4">
        <f>AVERAGEIFS($K1:$K1048571,$A1:$A1048571,M3)</f>
        <v>0.7178696687065087</v>
      </c>
      <c r="O3" s="4">
        <f>AVERAGEIFS($K1:$K1048571,$A1:$A1048571,M3)-AVERAGEIFS($J1:$J1048571,$A1:$A1048571,M3)</f>
        <v>0.2707215146406203</v>
      </c>
    </row>
    <row r="4">
      <c r="A4" s="0" t="s">
        <v>65</v>
      </c>
      <c r="B4" s="0" t="s">
        <v>67</v>
      </c>
      <c r="C4" s="0" t="s">
        <v>68</v>
      </c>
      <c r="D4" s="0" t="s">
        <v>64</v>
      </c>
      <c r="E4" s="0">
        <v>30</v>
      </c>
      <c r="F4" s="3">
        <v>45427.33333327546</v>
      </c>
      <c r="G4" s="0">
        <v>10.820582554373503</v>
      </c>
      <c r="H4" s="3">
        <f>VLOOKUP(B4,'utilization-new-hidden'!$A:$F,5,0)</f>
        <v>45436.33333327546</v>
      </c>
      <c r="I4" s="0">
        <f>VLOOKUP(B4,'utilization-new-hidden'!$A:$F,6,0)</f>
        <v>27.266394000990363</v>
      </c>
      <c r="J4" s="4">
        <f t="shared" si="0"/>
        <v>0.36068608514578343</v>
      </c>
      <c r="K4" s="4">
        <f t="shared" si="1"/>
        <v>0.9088798000330122</v>
      </c>
      <c r="M4" s="0" t="s">
        <v>69</v>
      </c>
      <c r="N4" s="4">
        <f>AVERAGEIFS($K1:$K1048571,$A1:$A1048571,M4)</f>
        <v>0.619274053915773</v>
      </c>
      <c r="O4" s="4">
        <f>AVERAGEIFS($K1:$K1048571,$A1:$A1048571,M4)-AVERAGEIFS($J1:$J1048571,$A1:$A1048571,M4)</f>
        <v>0.20503810030326908</v>
      </c>
    </row>
    <row r="5">
      <c r="A5" s="0" t="s">
        <v>61</v>
      </c>
      <c r="B5" s="0" t="s">
        <v>66</v>
      </c>
      <c r="C5" s="0" t="s">
        <v>63</v>
      </c>
      <c r="D5" s="0" t="s">
        <v>64</v>
      </c>
      <c r="E5" s="0">
        <v>48</v>
      </c>
      <c r="F5" s="3">
        <v>45428.33333327546</v>
      </c>
      <c r="H5" s="3">
        <f>VLOOKUP(B5,'utilization-new-hidden'!$A:$F,5,0)</f>
        <v>45432.333333333336</v>
      </c>
      <c r="I5" s="0">
        <f>VLOOKUP(B5,'utilization-new-hidden'!$A:$F,6,0)</f>
        <v>27.983922589751586</v>
      </c>
      <c r="J5" s="4">
        <f t="shared" si="0"/>
        <v>0</v>
      </c>
      <c r="K5" s="4">
        <f t="shared" si="1"/>
        <v>0.5829983872864913</v>
      </c>
      <c r="N5" s="4"/>
      <c r="O5" s="4"/>
    </row>
    <row r="6">
      <c r="A6" s="0" t="s">
        <v>65</v>
      </c>
      <c r="B6" s="0" t="s">
        <v>70</v>
      </c>
      <c r="C6" s="0" t="s">
        <v>68</v>
      </c>
      <c r="D6" s="0" t="s">
        <v>64</v>
      </c>
      <c r="E6" s="0">
        <v>30</v>
      </c>
      <c r="F6" s="3">
        <v>45429.33333327546</v>
      </c>
      <c r="G6" s="0">
        <v>16.498117341419118</v>
      </c>
      <c r="H6" s="3">
        <f>VLOOKUP(B6,'utilization-new-hidden'!$A:$F,5,0)</f>
        <v>45434.33333327546</v>
      </c>
      <c r="I6" s="0">
        <f>VLOOKUP(B6,'utilization-new-hidden'!$A:$F,6,0)</f>
        <v>26.314373746157955</v>
      </c>
      <c r="J6" s="4">
        <f t="shared" si="0"/>
        <v>0.5499372447139705</v>
      </c>
      <c r="K6" s="4">
        <f t="shared" si="1"/>
        <v>0.8771457915385985</v>
      </c>
      <c r="N6" s="4"/>
      <c r="O6" s="4"/>
    </row>
    <row r="7">
      <c r="A7" s="0" t="s">
        <v>69</v>
      </c>
      <c r="B7" s="0" t="s">
        <v>71</v>
      </c>
      <c r="C7" s="0" t="s">
        <v>63</v>
      </c>
      <c r="D7" s="0" t="s">
        <v>64</v>
      </c>
      <c r="E7" s="0">
        <v>60</v>
      </c>
      <c r="F7" s="3">
        <v>45430.33333321759</v>
      </c>
      <c r="G7" s="0">
        <v>18.40595870529669</v>
      </c>
      <c r="H7" s="3">
        <f>VLOOKUP(B7,'utilization-new-hidden'!$A:$F,5,0)</f>
        <v>45448.33333321759</v>
      </c>
      <c r="I7" s="0">
        <f>VLOOKUP(B7,'utilization-new-hidden'!$A:$F,6,0)</f>
        <v>39.437772285440644</v>
      </c>
      <c r="J7" s="4">
        <f t="shared" si="0"/>
        <v>0.3067659784216115</v>
      </c>
      <c r="K7" s="4">
        <f t="shared" si="1"/>
        <v>0.6572962047573441</v>
      </c>
      <c r="N7" s="4"/>
      <c r="O7" s="4"/>
    </row>
    <row r="8">
      <c r="A8" s="0" t="s">
        <v>69</v>
      </c>
      <c r="B8" s="0" t="s">
        <v>72</v>
      </c>
      <c r="C8" s="0" t="s">
        <v>63</v>
      </c>
      <c r="D8" s="0" t="s">
        <v>64</v>
      </c>
      <c r="E8" s="0">
        <v>60</v>
      </c>
      <c r="F8" s="3">
        <v>45431.33333321759</v>
      </c>
      <c r="G8" s="0">
        <v>32.660246988733554</v>
      </c>
      <c r="H8" s="3">
        <f>VLOOKUP(B8,'utilization-new-hidden'!$A:$F,5,0)</f>
        <v>45437.33333321759</v>
      </c>
      <c r="I8" s="0">
        <f>VLOOKUP(B8,'utilization-new-hidden'!$A:$F,6,0)</f>
        <v>34.84393959531446</v>
      </c>
      <c r="J8" s="4">
        <f t="shared" si="0"/>
        <v>0.5443374498122259</v>
      </c>
      <c r="K8" s="4">
        <f t="shared" si="1"/>
        <v>0.5807323265885743</v>
      </c>
      <c r="N8" s="4"/>
      <c r="O8" s="4"/>
    </row>
    <row r="9">
      <c r="A9" s="0" t="s">
        <v>69</v>
      </c>
      <c r="B9" s="0" t="s">
        <v>73</v>
      </c>
      <c r="C9" s="0" t="s">
        <v>63</v>
      </c>
      <c r="D9" s="0" t="s">
        <v>64</v>
      </c>
      <c r="E9" s="0">
        <v>60</v>
      </c>
      <c r="F9" s="3">
        <v>45432.33333321759</v>
      </c>
      <c r="G9" s="0">
        <v>17.724271771339584</v>
      </c>
      <c r="H9" s="3">
        <f>VLOOKUP(B9,'utilization-new-hidden'!$A:$F,5,0)</f>
        <v>45438.33333321759</v>
      </c>
      <c r="I9" s="0">
        <f>VLOOKUP(B9,'utilization-new-hidden'!$A:$F,6,0)</f>
        <v>37.958452370628</v>
      </c>
      <c r="J9" s="4">
        <f t="shared" si="0"/>
        <v>0.2954045295223264</v>
      </c>
      <c r="K9" s="4">
        <f t="shared" si="1"/>
        <v>0.6326408728438</v>
      </c>
      <c r="N9" s="4"/>
      <c r="O9" s="4"/>
    </row>
    <row r="10">
      <c r="A10" s="0" t="s">
        <v>65</v>
      </c>
      <c r="B10" s="0" t="s">
        <v>67</v>
      </c>
      <c r="C10" s="0" t="s">
        <v>68</v>
      </c>
      <c r="D10" s="0" t="s">
        <v>64</v>
      </c>
      <c r="E10" s="0">
        <v>30</v>
      </c>
      <c r="F10" s="3">
        <v>45433.33333321759</v>
      </c>
      <c r="G10" s="0">
        <v>17.536290001577026</v>
      </c>
      <c r="H10" s="3">
        <f>VLOOKUP(B10,'utilization-new-hidden'!$A:$F,5,0)</f>
        <v>45436.33333327546</v>
      </c>
      <c r="I10" s="0">
        <f>VLOOKUP(B10,'utilization-new-hidden'!$A:$F,6,0)</f>
        <v>27.266394000990363</v>
      </c>
      <c r="J10" s="4">
        <f t="shared" si="0"/>
        <v>0.5845430000525675</v>
      </c>
      <c r="K10" s="4">
        <f t="shared" si="1"/>
        <v>0.9088798000330122</v>
      </c>
      <c r="N10" s="4"/>
      <c r="O10" s="4"/>
    </row>
    <row r="11">
      <c r="A11" s="0" t="s">
        <v>65</v>
      </c>
      <c r="B11" s="0" t="s">
        <v>70</v>
      </c>
      <c r="C11" s="0" t="s">
        <v>68</v>
      </c>
      <c r="D11" s="0" t="s">
        <v>64</v>
      </c>
      <c r="E11" s="0">
        <v>30</v>
      </c>
      <c r="F11" s="3">
        <v>45434.33333321759</v>
      </c>
      <c r="G11" s="0">
        <v>10.465974749578313</v>
      </c>
      <c r="H11" s="3">
        <f>VLOOKUP(B11,'utilization-new-hidden'!$A:$F,5,0)</f>
        <v>45434.33333327546</v>
      </c>
      <c r="I11" s="0">
        <f>VLOOKUP(B11,'utilization-new-hidden'!$A:$F,6,0)</f>
        <v>26.314373746157955</v>
      </c>
      <c r="J11" s="4">
        <f t="shared" si="0"/>
        <v>0.34886582498594376</v>
      </c>
      <c r="K11" s="4">
        <f t="shared" si="1"/>
        <v>0.8771457915385985</v>
      </c>
      <c r="N11" s="4"/>
      <c r="O11" s="4"/>
    </row>
    <row r="12">
      <c r="A12" s="0" t="s">
        <v>61</v>
      </c>
      <c r="B12" s="0" t="s">
        <v>66</v>
      </c>
      <c r="C12" s="0" t="s">
        <v>63</v>
      </c>
      <c r="D12" s="0" t="s">
        <v>64</v>
      </c>
      <c r="E12" s="0">
        <v>48</v>
      </c>
      <c r="F12" s="3">
        <v>45435.33333321759</v>
      </c>
      <c r="G12" s="0">
        <v>29.28324668295302</v>
      </c>
      <c r="H12" s="3">
        <f>VLOOKUP(B12,'utilization-new-hidden'!$A:$F,5,0)</f>
        <v>45432.333333333336</v>
      </c>
      <c r="I12" s="0">
        <f>VLOOKUP(B12,'utilization-new-hidden'!$A:$F,6,0)</f>
        <v>27.983922589751586</v>
      </c>
      <c r="J12" s="4">
        <f t="shared" si="0"/>
        <v>0.610067639228188</v>
      </c>
      <c r="K12" s="4">
        <f t="shared" si="1"/>
        <v>0.5829983872864913</v>
      </c>
      <c r="N12" s="4"/>
      <c r="O12" s="4"/>
    </row>
    <row r="13">
      <c r="A13" s="0" t="s">
        <v>61</v>
      </c>
      <c r="B13" s="0" t="s">
        <v>62</v>
      </c>
      <c r="C13" s="0" t="s">
        <v>63</v>
      </c>
      <c r="D13" s="0" t="s">
        <v>64</v>
      </c>
      <c r="E13" s="0">
        <v>48</v>
      </c>
      <c r="F13" s="3">
        <v>45436.33333321759</v>
      </c>
      <c r="G13" s="0">
        <v>10.740773552313946</v>
      </c>
      <c r="H13" s="3">
        <f>VLOOKUP(B13,'utilization-new-hidden'!$A:$F,5,0)</f>
        <v>45433.333333333336</v>
      </c>
      <c r="I13" s="0">
        <f>VLOOKUP(B13,'utilization-new-hidden'!$A:$F,6,0)</f>
        <v>43.666277569255456</v>
      </c>
      <c r="J13" s="4">
        <f t="shared" si="0"/>
        <v>0.22376611567320723</v>
      </c>
      <c r="K13" s="4">
        <f t="shared" si="1"/>
        <v>0.9097141160261554</v>
      </c>
      <c r="N13" s="4"/>
      <c r="O13" s="4"/>
    </row>
    <row r="14">
      <c r="A14" s="0" t="s">
        <v>65</v>
      </c>
      <c r="B14" s="0" t="s">
        <v>74</v>
      </c>
      <c r="C14" s="0" t="s">
        <v>68</v>
      </c>
      <c r="D14" s="0" t="s">
        <v>64</v>
      </c>
      <c r="E14" s="0">
        <v>30</v>
      </c>
      <c r="F14" s="3">
        <v>45437.33333321759</v>
      </c>
      <c r="G14" s="0">
        <v>12.41367646160063</v>
      </c>
      <c r="H14" s="3">
        <f>VLOOKUP(B14,'utilization-new-hidden'!$A:$F,5,0)</f>
        <v>45441.33333321759</v>
      </c>
      <c r="I14" s="0">
        <f>VLOOKUP(B14,'utilization-new-hidden'!$A:$F,6,0)</f>
        <v>30.978678779569467</v>
      </c>
      <c r="J14" s="4">
        <f t="shared" si="0"/>
        <v>0.41378921538668767</v>
      </c>
      <c r="K14" s="4">
        <f t="shared" si="1"/>
        <v>1.0326226259856488</v>
      </c>
      <c r="N14" s="4"/>
      <c r="O14" s="4"/>
    </row>
    <row r="15">
      <c r="A15" s="0" t="s">
        <v>61</v>
      </c>
      <c r="B15" s="0" t="s">
        <v>75</v>
      </c>
      <c r="C15" s="0" t="s">
        <v>63</v>
      </c>
      <c r="D15" s="0" t="s">
        <v>64</v>
      </c>
      <c r="E15" s="0">
        <v>48</v>
      </c>
      <c r="F15" s="3">
        <v>45438.33333321759</v>
      </c>
      <c r="G15" s="0">
        <v>30.751911930897954</v>
      </c>
      <c r="H15" s="3">
        <f>VLOOKUP(B15,'utilization-new-hidden'!$A:$F,5,0)</f>
        <v>45435.33333327546</v>
      </c>
      <c r="I15" s="0">
        <f>VLOOKUP(B15,'utilization-new-hidden'!$A:$F,6,0)</f>
        <v>30.857874944037327</v>
      </c>
      <c r="J15" s="4">
        <f t="shared" si="0"/>
        <v>0.6406648318937074</v>
      </c>
      <c r="K15" s="4">
        <f t="shared" si="1"/>
        <v>0.6428723946674443</v>
      </c>
      <c r="N15" s="4"/>
      <c r="O15" s="4"/>
    </row>
    <row r="16">
      <c r="A16" s="0" t="s">
        <v>61</v>
      </c>
      <c r="B16" s="0" t="s">
        <v>66</v>
      </c>
      <c r="C16" s="0" t="s">
        <v>63</v>
      </c>
      <c r="D16" s="0" t="s">
        <v>64</v>
      </c>
      <c r="E16" s="0">
        <v>48</v>
      </c>
      <c r="F16" s="3">
        <v>45439.33333321759</v>
      </c>
      <c r="G16" s="0">
        <v>26.675776319178404</v>
      </c>
      <c r="H16" s="3">
        <f>VLOOKUP(B16,'utilization-new-hidden'!$A:$F,5,0)</f>
        <v>45432.333333333336</v>
      </c>
      <c r="I16" s="0">
        <f>VLOOKUP(B16,'utilization-new-hidden'!$A:$F,6,0)</f>
        <v>27.983922589751586</v>
      </c>
      <c r="J16" s="4">
        <f t="shared" si="0"/>
        <v>0.5557453399828834</v>
      </c>
      <c r="K16" s="4">
        <f t="shared" si="1"/>
        <v>0.5829983872864913</v>
      </c>
      <c r="N16" s="4"/>
      <c r="O16" s="4"/>
    </row>
    <row r="17">
      <c r="A17" s="0" t="s">
        <v>61</v>
      </c>
      <c r="B17" s="0" t="s">
        <v>62</v>
      </c>
      <c r="C17" s="0" t="s">
        <v>63</v>
      </c>
      <c r="D17" s="0" t="s">
        <v>64</v>
      </c>
      <c r="E17" s="0">
        <v>48</v>
      </c>
      <c r="F17" s="3">
        <v>45440.33333321759</v>
      </c>
      <c r="G17" s="0">
        <v>24.690359593627694</v>
      </c>
      <c r="H17" s="3">
        <f>VLOOKUP(B17,'utilization-new-hidden'!$A:$F,5,0)</f>
        <v>45433.333333333336</v>
      </c>
      <c r="I17" s="0">
        <f>VLOOKUP(B17,'utilization-new-hidden'!$A:$F,6,0)</f>
        <v>43.666277569255456</v>
      </c>
      <c r="J17" s="4">
        <f t="shared" si="0"/>
        <v>0.5143824915339102</v>
      </c>
      <c r="K17" s="4">
        <f t="shared" si="1"/>
        <v>0.9097141160261554</v>
      </c>
      <c r="N17" s="4"/>
      <c r="O17" s="4"/>
    </row>
    <row r="18">
      <c r="A18" s="0" t="s">
        <v>69</v>
      </c>
      <c r="B18" s="0" t="s">
        <v>72</v>
      </c>
      <c r="C18" s="0" t="s">
        <v>63</v>
      </c>
      <c r="D18" s="0" t="s">
        <v>64</v>
      </c>
      <c r="E18" s="0">
        <v>60</v>
      </c>
      <c r="F18" s="3">
        <v>45441.33333321759</v>
      </c>
      <c r="G18" s="0">
        <v>17.71186091997121</v>
      </c>
      <c r="H18" s="3">
        <f>VLOOKUP(B18,'utilization-new-hidden'!$A:$F,5,0)</f>
        <v>45437.33333321759</v>
      </c>
      <c r="I18" s="0">
        <f>VLOOKUP(B18,'utilization-new-hidden'!$A:$F,6,0)</f>
        <v>34.84393959531446</v>
      </c>
      <c r="J18" s="4">
        <f t="shared" si="0"/>
        <v>0.2951976819995201</v>
      </c>
      <c r="K18" s="4">
        <f t="shared" si="1"/>
        <v>0.5807323265885743</v>
      </c>
      <c r="N18" s="4"/>
      <c r="O18" s="4"/>
    </row>
    <row r="19">
      <c r="A19" s="0" t="s">
        <v>61</v>
      </c>
      <c r="B19" s="0" t="s">
        <v>75</v>
      </c>
      <c r="C19" s="0" t="s">
        <v>63</v>
      </c>
      <c r="D19" s="0" t="s">
        <v>64</v>
      </c>
      <c r="E19" s="0">
        <v>48</v>
      </c>
      <c r="F19" s="3">
        <v>45442.33333321759</v>
      </c>
      <c r="G19" s="0">
        <v>29.338790748006158</v>
      </c>
      <c r="H19" s="3">
        <f>VLOOKUP(B19,'utilization-new-hidden'!$A:$F,5,0)</f>
        <v>45435.33333327546</v>
      </c>
      <c r="I19" s="0">
        <f>VLOOKUP(B19,'utilization-new-hidden'!$A:$F,6,0)</f>
        <v>30.857874944037327</v>
      </c>
      <c r="J19" s="4">
        <f t="shared" si="0"/>
        <v>0.6112248072501283</v>
      </c>
      <c r="K19" s="4">
        <f t="shared" si="1"/>
        <v>0.6428723946674443</v>
      </c>
      <c r="N19" s="4"/>
      <c r="O19" s="4"/>
    </row>
    <row r="20">
      <c r="A20" s="0" t="s">
        <v>69</v>
      </c>
      <c r="B20" s="0" t="s">
        <v>72</v>
      </c>
      <c r="C20" s="0" t="s">
        <v>63</v>
      </c>
      <c r="D20" s="0" t="s">
        <v>64</v>
      </c>
      <c r="E20" s="0">
        <v>60</v>
      </c>
      <c r="F20" s="3">
        <v>45443.33333321759</v>
      </c>
      <c r="G20" s="0">
        <v>12.326002552575018</v>
      </c>
      <c r="H20" s="3">
        <f>VLOOKUP(B20,'utilization-new-hidden'!$A:$F,5,0)</f>
        <v>45437.33333321759</v>
      </c>
      <c r="I20" s="0">
        <f>VLOOKUP(B20,'utilization-new-hidden'!$A:$F,6,0)</f>
        <v>34.84393959531446</v>
      </c>
      <c r="J20" s="4">
        <f t="shared" si="0"/>
        <v>0.2054333758762503</v>
      </c>
      <c r="K20" s="4">
        <f t="shared" si="1"/>
        <v>0.5807323265885743</v>
      </c>
      <c r="N20" s="4"/>
      <c r="O20" s="4"/>
    </row>
    <row r="21">
      <c r="A21" s="0" t="s">
        <v>69</v>
      </c>
      <c r="B21" s="0" t="s">
        <v>71</v>
      </c>
      <c r="C21" s="0" t="s">
        <v>63</v>
      </c>
      <c r="D21" s="0" t="s">
        <v>64</v>
      </c>
      <c r="E21" s="0">
        <v>60</v>
      </c>
      <c r="F21" s="3">
        <v>45444.33333321759</v>
      </c>
      <c r="G21" s="0">
        <v>17.550498191530266</v>
      </c>
      <c r="H21" s="3">
        <f>VLOOKUP(B21,'utilization-new-hidden'!$A:$F,5,0)</f>
        <v>45448.33333321759</v>
      </c>
      <c r="I21" s="0">
        <f>VLOOKUP(B21,'utilization-new-hidden'!$A:$F,6,0)</f>
        <v>39.437772285440644</v>
      </c>
      <c r="J21" s="4">
        <f t="shared" si="0"/>
        <v>0.2925083031921711</v>
      </c>
      <c r="K21" s="4">
        <f t="shared" si="1"/>
        <v>0.6572962047573441</v>
      </c>
      <c r="N21" s="4"/>
      <c r="O21" s="4"/>
    </row>
    <row r="22">
      <c r="A22" s="0" t="s">
        <v>61</v>
      </c>
      <c r="B22" s="0" t="s">
        <v>66</v>
      </c>
      <c r="C22" s="0" t="s">
        <v>63</v>
      </c>
      <c r="D22" s="0" t="s">
        <v>64</v>
      </c>
      <c r="E22" s="0">
        <v>48</v>
      </c>
      <c r="F22" s="3">
        <v>45445.33333321759</v>
      </c>
      <c r="G22" s="0">
        <v>21.91573523792168</v>
      </c>
      <c r="H22" s="3">
        <f>VLOOKUP(B22,'utilization-new-hidden'!$A:$F,5,0)</f>
        <v>45432.333333333336</v>
      </c>
      <c r="I22" s="0">
        <f>VLOOKUP(B22,'utilization-new-hidden'!$A:$F,6,0)</f>
        <v>27.983922589751586</v>
      </c>
      <c r="J22" s="4">
        <f t="shared" si="0"/>
        <v>0.4565778174567017</v>
      </c>
      <c r="K22" s="4">
        <f t="shared" si="1"/>
        <v>0.5829983872864913</v>
      </c>
      <c r="N22" s="4"/>
      <c r="O22" s="4"/>
    </row>
    <row r="23">
      <c r="A23" s="0" t="s">
        <v>69</v>
      </c>
      <c r="B23" s="0" t="s">
        <v>73</v>
      </c>
      <c r="C23" s="0" t="s">
        <v>63</v>
      </c>
      <c r="D23" s="0" t="s">
        <v>64</v>
      </c>
      <c r="E23" s="0">
        <v>60</v>
      </c>
      <c r="F23" s="3">
        <v>45446.33333321759</v>
      </c>
      <c r="G23" s="0">
        <v>38.10447669093292</v>
      </c>
      <c r="H23" s="3">
        <f>VLOOKUP(B23,'utilization-new-hidden'!$A:$F,5,0)</f>
        <v>45438.33333321759</v>
      </c>
      <c r="I23" s="0">
        <f>VLOOKUP(B23,'utilization-new-hidden'!$A:$F,6,0)</f>
        <v>37.958452370628</v>
      </c>
      <c r="J23" s="4">
        <f t="shared" si="0"/>
        <v>0.6350746115155487</v>
      </c>
      <c r="K23" s="4">
        <f t="shared" si="1"/>
        <v>0.6326408728438</v>
      </c>
      <c r="N23" s="4"/>
      <c r="O23" s="4"/>
    </row>
    <row r="24">
      <c r="A24" s="0" t="s">
        <v>65</v>
      </c>
      <c r="B24" s="0" t="s">
        <v>67</v>
      </c>
      <c r="C24" s="0" t="s">
        <v>68</v>
      </c>
      <c r="D24" s="0" t="s">
        <v>64</v>
      </c>
      <c r="E24" s="0">
        <v>30</v>
      </c>
      <c r="F24" s="3">
        <v>45447.33333321759</v>
      </c>
      <c r="G24" s="0">
        <v>14.917381547164794</v>
      </c>
      <c r="H24" s="3">
        <f>VLOOKUP(B24,'utilization-new-hidden'!$A:$F,5,0)</f>
        <v>45436.33333327546</v>
      </c>
      <c r="I24" s="0">
        <f>VLOOKUP(B24,'utilization-new-hidden'!$A:$F,6,0)</f>
        <v>27.266394000990363</v>
      </c>
      <c r="J24" s="4">
        <f t="shared" si="0"/>
        <v>0.4972460515721598</v>
      </c>
      <c r="K24" s="4">
        <f t="shared" si="1"/>
        <v>0.9088798000330122</v>
      </c>
      <c r="N24" s="4"/>
      <c r="O24" s="4"/>
    </row>
    <row r="25">
      <c r="A25" s="0" t="s">
        <v>65</v>
      </c>
      <c r="B25" s="0" t="s">
        <v>70</v>
      </c>
      <c r="C25" s="0" t="s">
        <v>68</v>
      </c>
      <c r="D25" s="0" t="s">
        <v>64</v>
      </c>
      <c r="E25" s="0">
        <v>30</v>
      </c>
      <c r="F25" s="3">
        <v>45448.33333321759</v>
      </c>
      <c r="G25" s="0">
        <v>11.945113669148625</v>
      </c>
      <c r="H25" s="3">
        <f>VLOOKUP(B25,'utilization-new-hidden'!$A:$F,5,0)</f>
        <v>45434.33333327546</v>
      </c>
      <c r="I25" s="0">
        <f>VLOOKUP(B25,'utilization-new-hidden'!$A:$F,6,0)</f>
        <v>26.314373746157955</v>
      </c>
      <c r="J25" s="4">
        <f t="shared" si="0"/>
        <v>0.3981704556382875</v>
      </c>
      <c r="K25" s="4">
        <f t="shared" si="1"/>
        <v>0.8771457915385985</v>
      </c>
      <c r="N25" s="4"/>
      <c r="O25" s="4"/>
    </row>
    <row r="26">
      <c r="A26" s="0" t="s">
        <v>69</v>
      </c>
      <c r="B26" s="0" t="s">
        <v>73</v>
      </c>
      <c r="C26" s="0" t="s">
        <v>63</v>
      </c>
      <c r="D26" s="0" t="s">
        <v>64</v>
      </c>
      <c r="E26" s="0">
        <v>60</v>
      </c>
      <c r="F26" s="3">
        <v>45449.33333321759</v>
      </c>
      <c r="G26" s="0">
        <v>37.42949944524821</v>
      </c>
      <c r="H26" s="3">
        <f>VLOOKUP(B26,'utilization-new-hidden'!$A:$F,5,0)</f>
        <v>45438.33333321759</v>
      </c>
      <c r="I26" s="0">
        <f>VLOOKUP(B26,'utilization-new-hidden'!$A:$F,6,0)</f>
        <v>37.958452370628</v>
      </c>
      <c r="J26" s="4">
        <f t="shared" si="0"/>
        <v>0.6238249907541369</v>
      </c>
      <c r="K26" s="4">
        <f t="shared" si="1"/>
        <v>0.6326408728438</v>
      </c>
      <c r="N26" s="4"/>
      <c r="O26" s="4"/>
    </row>
    <row r="27">
      <c r="A27" s="0" t="s">
        <v>69</v>
      </c>
      <c r="B27" s="0" t="s">
        <v>72</v>
      </c>
      <c r="C27" s="0" t="s">
        <v>63</v>
      </c>
      <c r="D27" s="0" t="s">
        <v>64</v>
      </c>
      <c r="E27" s="0">
        <v>60</v>
      </c>
      <c r="F27" s="3">
        <v>45450.33333321759</v>
      </c>
      <c r="G27" s="0">
        <v>34.49146482934552</v>
      </c>
      <c r="H27" s="3">
        <f>VLOOKUP(B27,'utilization-new-hidden'!$A:$F,5,0)</f>
        <v>45437.33333321759</v>
      </c>
      <c r="I27" s="0">
        <f>VLOOKUP(B27,'utilization-new-hidden'!$A:$F,6,0)</f>
        <v>34.84393959531446</v>
      </c>
      <c r="J27" s="4">
        <f t="shared" si="0"/>
        <v>0.5748577471557587</v>
      </c>
      <c r="K27" s="4">
        <f t="shared" si="1"/>
        <v>0.5807323265885743</v>
      </c>
      <c r="N27" s="4"/>
      <c r="O27" s="4"/>
    </row>
    <row r="28">
      <c r="A28" s="0" t="s">
        <v>69</v>
      </c>
      <c r="B28" s="0" t="s">
        <v>71</v>
      </c>
      <c r="C28" s="0" t="s">
        <v>63</v>
      </c>
      <c r="D28" s="0" t="s">
        <v>64</v>
      </c>
      <c r="E28" s="0">
        <v>60</v>
      </c>
      <c r="F28" s="3">
        <v>45451.33333321759</v>
      </c>
      <c r="G28" s="0">
        <v>22.137292072529352</v>
      </c>
      <c r="H28" s="3">
        <f>VLOOKUP(B28,'utilization-new-hidden'!$A:$F,5,0)</f>
        <v>45448.33333321759</v>
      </c>
      <c r="I28" s="0">
        <f>VLOOKUP(B28,'utilization-new-hidden'!$A:$F,6,0)</f>
        <v>39.437772285440644</v>
      </c>
      <c r="J28" s="4">
        <f t="shared" si="0"/>
        <v>0.3689548678754892</v>
      </c>
      <c r="K28" s="4">
        <f t="shared" si="1"/>
        <v>0.6572962047573441</v>
      </c>
      <c r="N28" s="4"/>
      <c r="O28" s="4"/>
    </row>
    <row r="29">
      <c r="A29" s="0" t="s">
        <v>61</v>
      </c>
      <c r="B29" s="0" t="s">
        <v>62</v>
      </c>
      <c r="C29" s="0" t="s">
        <v>63</v>
      </c>
      <c r="D29" s="0" t="s">
        <v>64</v>
      </c>
      <c r="E29" s="0">
        <v>48</v>
      </c>
      <c r="F29" s="3">
        <v>45452.33333321759</v>
      </c>
      <c r="G29" s="0">
        <v>25.573495955033827</v>
      </c>
      <c r="H29" s="3">
        <f>VLOOKUP(B29,'utilization-new-hidden'!$A:$F,5,0)</f>
        <v>45433.333333333336</v>
      </c>
      <c r="I29" s="0">
        <f>VLOOKUP(B29,'utilization-new-hidden'!$A:$F,6,0)</f>
        <v>43.666277569255456</v>
      </c>
      <c r="J29" s="4">
        <f t="shared" si="0"/>
        <v>0.5327811657298714</v>
      </c>
      <c r="K29" s="4">
        <f t="shared" si="1"/>
        <v>0.9097141160261554</v>
      </c>
      <c r="N29" s="4"/>
      <c r="O29" s="4"/>
    </row>
    <row r="30">
      <c r="A30" s="0" t="s">
        <v>61</v>
      </c>
      <c r="B30" s="0" t="s">
        <v>62</v>
      </c>
      <c r="C30" s="0" t="s">
        <v>63</v>
      </c>
      <c r="D30" s="0" t="s">
        <v>64</v>
      </c>
      <c r="E30" s="0">
        <v>48</v>
      </c>
      <c r="F30" s="3">
        <v>45453.33333321759</v>
      </c>
      <c r="G30" s="0">
        <v>16.744835717399898</v>
      </c>
      <c r="H30" s="3">
        <f>VLOOKUP(B30,'utilization-new-hidden'!$A:$F,5,0)</f>
        <v>45433.333333333336</v>
      </c>
      <c r="I30" s="0">
        <f>VLOOKUP(B30,'utilization-new-hidden'!$A:$F,6,0)</f>
        <v>43.666277569255456</v>
      </c>
      <c r="J30" s="4">
        <f t="shared" si="0"/>
        <v>0.3488507441124979</v>
      </c>
      <c r="K30" s="4">
        <f t="shared" si="1"/>
        <v>0.9097141160261554</v>
      </c>
      <c r="N30" s="4"/>
      <c r="O30" s="4"/>
    </row>
    <row r="31">
      <c r="A31" s="0" t="s">
        <v>61</v>
      </c>
      <c r="B31" s="0" t="s">
        <v>66</v>
      </c>
      <c r="C31" s="0" t="s">
        <v>63</v>
      </c>
      <c r="D31" s="0" t="s">
        <v>64</v>
      </c>
      <c r="E31" s="0">
        <v>48</v>
      </c>
      <c r="F31" s="3">
        <v>45454.33333321759</v>
      </c>
      <c r="G31" s="0">
        <v>21.01280105514817</v>
      </c>
      <c r="H31" s="3">
        <f>VLOOKUP(B31,'utilization-new-hidden'!$A:$F,5,0)</f>
        <v>45432.333333333336</v>
      </c>
      <c r="I31" s="0">
        <f>VLOOKUP(B31,'utilization-new-hidden'!$A:$F,6,0)</f>
        <v>27.983922589751586</v>
      </c>
      <c r="J31" s="4">
        <f t="shared" si="0"/>
        <v>0.4377666886489202</v>
      </c>
      <c r="K31" s="4">
        <f t="shared" si="1"/>
        <v>0.5829983872864913</v>
      </c>
      <c r="N31" s="4"/>
      <c r="O31" s="4"/>
    </row>
    <row r="32">
      <c r="A32" s="0" t="s">
        <v>65</v>
      </c>
      <c r="B32" s="0" t="s">
        <v>74</v>
      </c>
      <c r="C32" s="0" t="s">
        <v>68</v>
      </c>
      <c r="D32" s="0" t="s">
        <v>64</v>
      </c>
      <c r="E32" s="0">
        <v>30</v>
      </c>
      <c r="F32" s="3">
        <v>45455.33333321759</v>
      </c>
      <c r="G32" s="0">
        <v>12.76995616212556</v>
      </c>
      <c r="H32" s="3">
        <f>VLOOKUP(B32,'utilization-new-hidden'!$A:$F,5,0)</f>
        <v>45441.33333321759</v>
      </c>
      <c r="I32" s="0">
        <f>VLOOKUP(B32,'utilization-new-hidden'!$A:$F,6,0)</f>
        <v>30.978678779569467</v>
      </c>
      <c r="J32" s="4">
        <f t="shared" si="0"/>
        <v>0.42566520540418534</v>
      </c>
      <c r="K32" s="4">
        <f t="shared" si="1"/>
        <v>1.0326226259856488</v>
      </c>
      <c r="N32" s="4"/>
      <c r="O32" s="4"/>
    </row>
    <row r="33">
      <c r="A33" s="0" t="s">
        <v>65</v>
      </c>
      <c r="B33" s="0" t="s">
        <v>74</v>
      </c>
      <c r="C33" s="0" t="s">
        <v>68</v>
      </c>
      <c r="D33" s="0" t="s">
        <v>64</v>
      </c>
      <c r="E33" s="0">
        <v>30</v>
      </c>
      <c r="F33" s="3">
        <v>45456.33333321759</v>
      </c>
      <c r="G33" s="0">
        <v>16.27982165271643</v>
      </c>
      <c r="H33" s="3">
        <f>VLOOKUP(B33,'utilization-new-hidden'!$A:$F,5,0)</f>
        <v>45441.33333321759</v>
      </c>
      <c r="I33" s="0">
        <f>VLOOKUP(B33,'utilization-new-hidden'!$A:$F,6,0)</f>
        <v>30.978678779569467</v>
      </c>
      <c r="J33" s="4">
        <f t="shared" si="0"/>
        <v>0.5426607217572142</v>
      </c>
      <c r="K33" s="4">
        <f t="shared" si="1"/>
        <v>1.0326226259856488</v>
      </c>
      <c r="N33" s="4"/>
      <c r="O33" s="4"/>
    </row>
    <row r="34">
      <c r="A34" s="0" t="s">
        <v>65</v>
      </c>
      <c r="B34" s="0" t="s">
        <v>70</v>
      </c>
      <c r="C34" s="0" t="s">
        <v>68</v>
      </c>
      <c r="D34" s="0" t="s">
        <v>64</v>
      </c>
      <c r="E34" s="0">
        <v>30</v>
      </c>
      <c r="F34" s="3">
        <v>45457.33333321759</v>
      </c>
      <c r="G34" s="0">
        <v>17.518377813730112</v>
      </c>
      <c r="H34" s="3">
        <f>VLOOKUP(B34,'utilization-new-hidden'!$A:$F,5,0)</f>
        <v>45434.33333327546</v>
      </c>
      <c r="I34" s="0">
        <f>VLOOKUP(B34,'utilization-new-hidden'!$A:$F,6,0)</f>
        <v>26.314373746157955</v>
      </c>
      <c r="J34" s="4">
        <f t="shared" si="0"/>
        <v>0.583945927124337</v>
      </c>
      <c r="K34" s="4">
        <f t="shared" si="1"/>
        <v>0.8771457915385985</v>
      </c>
      <c r="N34" s="4"/>
      <c r="O34" s="4"/>
    </row>
    <row r="35">
      <c r="A35" s="0" t="s">
        <v>65</v>
      </c>
      <c r="B35" s="0" t="s">
        <v>67</v>
      </c>
      <c r="C35" s="0" t="s">
        <v>68</v>
      </c>
      <c r="D35" s="0" t="s">
        <v>64</v>
      </c>
      <c r="E35" s="0">
        <v>30</v>
      </c>
      <c r="F35" s="3">
        <v>45458.33333321759</v>
      </c>
      <c r="G35" s="0">
        <v>14.996778627234349</v>
      </c>
      <c r="H35" s="3">
        <f>VLOOKUP(B35,'utilization-new-hidden'!$A:$F,5,0)</f>
        <v>45436.33333327546</v>
      </c>
      <c r="I35" s="0">
        <f>VLOOKUP(B35,'utilization-new-hidden'!$A:$F,6,0)</f>
        <v>27.266394000990363</v>
      </c>
      <c r="J35" s="4">
        <f t="shared" si="0"/>
        <v>0.4998926209078116</v>
      </c>
      <c r="K35" s="4">
        <f t="shared" si="1"/>
        <v>0.9088798000330122</v>
      </c>
      <c r="N35" s="4"/>
      <c r="O35" s="4"/>
    </row>
  </sheetData>
  <pageMargins left="0.7" right="0.7" top="0.75" bottom="0.75" header="0.3" footer="0.3"/>
  <headerFooter>
    <oddHeader>&amp;C&amp;"Calibri"&amp;10&amp;KFF0000 Confidential External&amp;1#_x000D_</oddHeader>
    <oddFooter>&amp;C_x000D_&amp;1#&amp;"Calibri"&amp;10&amp;KFF0000 Confidential External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workbookViewId="0"/>
  </sheetViews>
  <sheetFormatPr defaultRowHeight="14.5" x14ac:dyDescent="0.35"/>
  <sheetData>
    <row r="1">
      <c r="A1" s="0" t="s">
        <v>50</v>
      </c>
      <c r="B1" s="0" t="s">
        <v>51</v>
      </c>
      <c r="C1" s="0" t="s">
        <v>52</v>
      </c>
      <c r="D1" s="0" t="s">
        <v>53</v>
      </c>
      <c r="E1" s="0" t="s">
        <v>56</v>
      </c>
      <c r="F1" s="0" t="s">
        <v>76</v>
      </c>
    </row>
    <row r="2">
      <c r="A2" s="0" t="s">
        <v>62</v>
      </c>
      <c r="B2" s="0" t="s">
        <v>63</v>
      </c>
      <c r="C2" s="0" t="s">
        <v>64</v>
      </c>
      <c r="D2" s="0">
        <v>48</v>
      </c>
      <c r="E2" s="1">
        <v>45433.333333333336</v>
      </c>
      <c r="F2" s="0">
        <v>43.666277569255456</v>
      </c>
    </row>
    <row r="3">
      <c r="A3" s="0" t="s">
        <v>66</v>
      </c>
      <c r="B3" s="0" t="s">
        <v>63</v>
      </c>
      <c r="C3" s="0" t="s">
        <v>64</v>
      </c>
      <c r="D3" s="0">
        <v>48</v>
      </c>
      <c r="E3" s="1">
        <v>45432.333333333336</v>
      </c>
      <c r="F3" s="0">
        <v>27.983922589751586</v>
      </c>
    </row>
    <row r="4">
      <c r="A4" s="0" t="s">
        <v>70</v>
      </c>
      <c r="B4" s="0" t="s">
        <v>68</v>
      </c>
      <c r="C4" s="0" t="s">
        <v>64</v>
      </c>
      <c r="D4" s="0">
        <v>30</v>
      </c>
      <c r="E4" s="1">
        <v>45434.33333327546</v>
      </c>
      <c r="F4" s="0">
        <v>26.314373746157955</v>
      </c>
    </row>
    <row r="5">
      <c r="A5" s="0" t="s">
        <v>75</v>
      </c>
      <c r="B5" s="0" t="s">
        <v>63</v>
      </c>
      <c r="C5" s="0" t="s">
        <v>64</v>
      </c>
      <c r="D5" s="0">
        <v>48</v>
      </c>
      <c r="E5" s="1">
        <v>45435.33333327546</v>
      </c>
      <c r="F5" s="0">
        <v>30.857874944037327</v>
      </c>
    </row>
    <row r="6">
      <c r="A6" s="0" t="s">
        <v>67</v>
      </c>
      <c r="B6" s="0" t="s">
        <v>68</v>
      </c>
      <c r="C6" s="0" t="s">
        <v>64</v>
      </c>
      <c r="D6" s="0">
        <v>30</v>
      </c>
      <c r="E6" s="1">
        <v>45436.33333327546</v>
      </c>
      <c r="F6" s="0">
        <v>27.266394000990363</v>
      </c>
    </row>
    <row r="7">
      <c r="A7" s="0" t="s">
        <v>72</v>
      </c>
      <c r="B7" s="0" t="s">
        <v>63</v>
      </c>
      <c r="C7" s="0" t="s">
        <v>64</v>
      </c>
      <c r="D7" s="0">
        <v>60</v>
      </c>
      <c r="E7" s="1">
        <v>45437.33333321759</v>
      </c>
      <c r="F7" s="0">
        <v>34.84393959531446</v>
      </c>
    </row>
    <row r="8">
      <c r="A8" s="0" t="s">
        <v>73</v>
      </c>
      <c r="B8" s="0" t="s">
        <v>63</v>
      </c>
      <c r="C8" s="0" t="s">
        <v>64</v>
      </c>
      <c r="D8" s="0">
        <v>60</v>
      </c>
      <c r="E8" s="1">
        <v>45438.33333321759</v>
      </c>
      <c r="F8" s="0">
        <v>37.958452370628</v>
      </c>
    </row>
    <row r="9">
      <c r="A9" s="0" t="s">
        <v>72</v>
      </c>
      <c r="B9" s="0" t="s">
        <v>63</v>
      </c>
      <c r="C9" s="0" t="s">
        <v>64</v>
      </c>
      <c r="D9" s="0">
        <v>60</v>
      </c>
      <c r="E9" s="1">
        <v>45439.33333321759</v>
      </c>
      <c r="F9" s="0">
        <v>22.42445622656928</v>
      </c>
    </row>
    <row r="10">
      <c r="A10" s="0" t="s">
        <v>67</v>
      </c>
      <c r="B10" s="0" t="s">
        <v>68</v>
      </c>
      <c r="C10" s="0" t="s">
        <v>64</v>
      </c>
      <c r="D10" s="0">
        <v>30</v>
      </c>
      <c r="E10" s="1">
        <v>45440.33333321759</v>
      </c>
      <c r="F10" s="0">
        <v>27.996578708216262</v>
      </c>
    </row>
    <row r="11">
      <c r="A11" s="0" t="s">
        <v>74</v>
      </c>
      <c r="B11" s="0" t="s">
        <v>68</v>
      </c>
      <c r="C11" s="0" t="s">
        <v>64</v>
      </c>
      <c r="D11" s="0">
        <v>30</v>
      </c>
      <c r="E11" s="1">
        <v>45441.33333321759</v>
      </c>
      <c r="F11" s="0">
        <v>30.978678779569467</v>
      </c>
    </row>
    <row r="12">
      <c r="A12" s="0" t="s">
        <v>62</v>
      </c>
      <c r="B12" s="0" t="s">
        <v>63</v>
      </c>
      <c r="C12" s="0" t="s">
        <v>64</v>
      </c>
      <c r="D12" s="0">
        <v>48</v>
      </c>
      <c r="E12" s="1">
        <v>45442.33333321759</v>
      </c>
      <c r="F12" s="0">
        <v>30.433732742867036</v>
      </c>
    </row>
    <row r="13">
      <c r="A13" s="0" t="s">
        <v>66</v>
      </c>
      <c r="B13" s="0" t="s">
        <v>63</v>
      </c>
      <c r="C13" s="0" t="s">
        <v>64</v>
      </c>
      <c r="D13" s="0">
        <v>48</v>
      </c>
      <c r="E13" s="1">
        <v>45443.33333321759</v>
      </c>
      <c r="F13" s="0">
        <v>25.58009543743587</v>
      </c>
    </row>
    <row r="14">
      <c r="A14" s="0" t="s">
        <v>74</v>
      </c>
      <c r="B14" s="0" t="s">
        <v>68</v>
      </c>
      <c r="C14" s="0" t="s">
        <v>64</v>
      </c>
      <c r="D14" s="0">
        <v>30</v>
      </c>
      <c r="E14" s="1">
        <v>45444.33333321759</v>
      </c>
      <c r="F14" s="0">
        <v>27.350019098746046</v>
      </c>
    </row>
    <row r="15">
      <c r="A15" s="0" t="s">
        <v>62</v>
      </c>
      <c r="B15" s="0" t="s">
        <v>63</v>
      </c>
      <c r="C15" s="0" t="s">
        <v>64</v>
      </c>
      <c r="D15" s="0">
        <v>48</v>
      </c>
      <c r="E15" s="1">
        <v>45445.33333321759</v>
      </c>
      <c r="F15" s="0">
        <v>27.99154038346341</v>
      </c>
    </row>
    <row r="16">
      <c r="A16" s="0" t="s">
        <v>66</v>
      </c>
      <c r="B16" s="0" t="s">
        <v>63</v>
      </c>
      <c r="C16" s="0" t="s">
        <v>64</v>
      </c>
      <c r="D16" s="0">
        <v>48</v>
      </c>
      <c r="E16" s="1">
        <v>45446.33333321759</v>
      </c>
      <c r="F16" s="0">
        <v>43.02852890371477</v>
      </c>
    </row>
    <row r="17">
      <c r="A17" s="0" t="s">
        <v>75</v>
      </c>
      <c r="B17" s="0" t="s">
        <v>63</v>
      </c>
      <c r="C17" s="0" t="s">
        <v>64</v>
      </c>
      <c r="D17" s="0">
        <v>48</v>
      </c>
      <c r="E17" s="1">
        <v>45447.33333321759</v>
      </c>
      <c r="F17" s="0">
        <v>31.02670659222896</v>
      </c>
    </row>
    <row r="18">
      <c r="A18" s="0" t="s">
        <v>71</v>
      </c>
      <c r="B18" s="0" t="s">
        <v>63</v>
      </c>
      <c r="C18" s="0" t="s">
        <v>64</v>
      </c>
      <c r="D18" s="0">
        <v>60</v>
      </c>
      <c r="E18" s="1">
        <v>45448.33333321759</v>
      </c>
      <c r="F18" s="0">
        <v>39.437772285440644</v>
      </c>
    </row>
    <row r="19">
      <c r="A19" s="0" t="s">
        <v>62</v>
      </c>
      <c r="B19" s="0" t="s">
        <v>63</v>
      </c>
      <c r="C19" s="0" t="s">
        <v>64</v>
      </c>
      <c r="D19" s="0">
        <v>48</v>
      </c>
      <c r="E19" s="1">
        <v>45449.33333321759</v>
      </c>
      <c r="F19" s="0">
        <v>42.90697650933849</v>
      </c>
    </row>
    <row r="20">
      <c r="A20" s="0" t="s">
        <v>72</v>
      </c>
      <c r="B20" s="0" t="s">
        <v>63</v>
      </c>
      <c r="C20" s="0" t="s">
        <v>64</v>
      </c>
      <c r="D20" s="0">
        <v>60</v>
      </c>
      <c r="E20" s="1">
        <v>45450.33333321759</v>
      </c>
      <c r="F20" s="0">
        <v>32.98213338365245</v>
      </c>
    </row>
    <row r="21">
      <c r="A21" s="0" t="s">
        <v>72</v>
      </c>
      <c r="B21" s="0" t="s">
        <v>63</v>
      </c>
      <c r="C21" s="0" t="s">
        <v>64</v>
      </c>
      <c r="D21" s="0">
        <v>60</v>
      </c>
      <c r="E21" s="1">
        <v>45451.33333321759</v>
      </c>
      <c r="F21" s="0">
        <v>22.224597504232477</v>
      </c>
    </row>
    <row r="22">
      <c r="A22" s="0" t="s">
        <v>62</v>
      </c>
      <c r="B22" s="0" t="s">
        <v>63</v>
      </c>
      <c r="C22" s="0" t="s">
        <v>64</v>
      </c>
      <c r="D22" s="0">
        <v>48</v>
      </c>
      <c r="E22" s="1">
        <v>45452.33333321759</v>
      </c>
      <c r="F22" s="0">
        <v>39.18843719682687</v>
      </c>
    </row>
    <row r="23">
      <c r="A23" s="0" t="s">
        <v>73</v>
      </c>
      <c r="B23" s="0" t="s">
        <v>63</v>
      </c>
      <c r="C23" s="0" t="s">
        <v>64</v>
      </c>
      <c r="D23" s="0">
        <v>60</v>
      </c>
      <c r="E23" s="1">
        <v>45453.33333321759</v>
      </c>
      <c r="F23" s="0">
        <v>40.011374808319744</v>
      </c>
    </row>
    <row r="24">
      <c r="A24" s="0" t="s">
        <v>67</v>
      </c>
      <c r="B24" s="0" t="s">
        <v>68</v>
      </c>
      <c r="C24" s="0" t="s">
        <v>64</v>
      </c>
      <c r="D24" s="0">
        <v>30</v>
      </c>
      <c r="E24" s="1">
        <v>45454.33333321759</v>
      </c>
      <c r="F24" s="0">
        <v>27.675284205822386</v>
      </c>
    </row>
    <row r="25">
      <c r="A25" s="0" t="s">
        <v>70</v>
      </c>
      <c r="B25" s="0" t="s">
        <v>68</v>
      </c>
      <c r="C25" s="0" t="s">
        <v>64</v>
      </c>
      <c r="D25" s="0">
        <v>30</v>
      </c>
      <c r="E25" s="1">
        <v>45455.33333321759</v>
      </c>
      <c r="F25" s="0">
        <v>30.8390162340646</v>
      </c>
    </row>
    <row r="26">
      <c r="A26" s="0" t="s">
        <v>73</v>
      </c>
      <c r="B26" s="0" t="s">
        <v>63</v>
      </c>
      <c r="C26" s="0" t="s">
        <v>64</v>
      </c>
      <c r="D26" s="0">
        <v>60</v>
      </c>
      <c r="E26" s="1">
        <v>45456.33333321759</v>
      </c>
      <c r="F26" s="0">
        <v>56.18876447572822</v>
      </c>
    </row>
    <row r="27">
      <c r="A27" s="0" t="s">
        <v>71</v>
      </c>
      <c r="B27" s="0" t="s">
        <v>63</v>
      </c>
      <c r="C27" s="0" t="s">
        <v>64</v>
      </c>
      <c r="D27" s="0">
        <v>60</v>
      </c>
      <c r="E27" s="1">
        <v>45457.33333321759</v>
      </c>
      <c r="F27" s="0">
        <v>45.854334796959634</v>
      </c>
    </row>
    <row r="28">
      <c r="A28" s="0" t="s">
        <v>72</v>
      </c>
      <c r="B28" s="0" t="s">
        <v>63</v>
      </c>
      <c r="C28" s="0" t="s">
        <v>64</v>
      </c>
      <c r="D28" s="0">
        <v>60</v>
      </c>
      <c r="E28" s="1">
        <v>45458.33333321759</v>
      </c>
      <c r="F28" s="0">
        <v>35.676217391747485</v>
      </c>
    </row>
    <row r="29">
      <c r="A29" s="0" t="s">
        <v>75</v>
      </c>
      <c r="B29" s="0" t="s">
        <v>63</v>
      </c>
      <c r="C29" s="0" t="s">
        <v>64</v>
      </c>
      <c r="D29" s="0">
        <v>48</v>
      </c>
      <c r="E29" s="1">
        <v>45459.33333321759</v>
      </c>
      <c r="F29" s="0">
        <v>29.868855895783124</v>
      </c>
    </row>
    <row r="30">
      <c r="A30" s="0" t="s">
        <v>62</v>
      </c>
      <c r="B30" s="0" t="s">
        <v>63</v>
      </c>
      <c r="C30" s="0" t="s">
        <v>64</v>
      </c>
      <c r="D30" s="0">
        <v>48</v>
      </c>
      <c r="E30" s="1">
        <v>45460.33333321759</v>
      </c>
      <c r="F30" s="0">
        <v>29.50815047252486</v>
      </c>
    </row>
    <row r="31">
      <c r="A31" s="0" t="s">
        <v>75</v>
      </c>
      <c r="B31" s="0" t="s">
        <v>63</v>
      </c>
      <c r="C31" s="0" t="s">
        <v>64</v>
      </c>
      <c r="D31" s="0">
        <v>48</v>
      </c>
      <c r="E31" s="1">
        <v>45461.33333321759</v>
      </c>
      <c r="F31" s="0">
        <v>41.36127430346956</v>
      </c>
    </row>
    <row r="32">
      <c r="A32" s="0" t="s">
        <v>67</v>
      </c>
      <c r="B32" s="0" t="s">
        <v>68</v>
      </c>
      <c r="C32" s="0" t="s">
        <v>64</v>
      </c>
      <c r="D32" s="0">
        <v>30</v>
      </c>
      <c r="E32" s="1">
        <v>45462.33333321759</v>
      </c>
      <c r="F32" s="0">
        <v>26.83101978131962</v>
      </c>
    </row>
    <row r="33">
      <c r="A33" s="0" t="s">
        <v>70</v>
      </c>
      <c r="B33" s="0" t="s">
        <v>68</v>
      </c>
      <c r="C33" s="0" t="s">
        <v>64</v>
      </c>
      <c r="D33" s="0">
        <v>30</v>
      </c>
      <c r="E33" s="1">
        <v>45463.33333321759</v>
      </c>
      <c r="F33" s="0">
        <v>28.09310629073339</v>
      </c>
    </row>
    <row r="34">
      <c r="A34" s="0" t="s">
        <v>70</v>
      </c>
      <c r="B34" s="0" t="s">
        <v>68</v>
      </c>
      <c r="C34" s="0" t="s">
        <v>64</v>
      </c>
      <c r="D34" s="0">
        <v>30</v>
      </c>
      <c r="E34" s="1">
        <v>45464.33333321759</v>
      </c>
      <c r="F34" s="0">
        <v>29.215533367208486</v>
      </c>
    </row>
    <row r="35">
      <c r="A35" s="0" t="s">
        <v>74</v>
      </c>
      <c r="B35" s="0" t="s">
        <v>68</v>
      </c>
      <c r="C35" s="0" t="s">
        <v>64</v>
      </c>
      <c r="D35" s="0">
        <v>30</v>
      </c>
      <c r="E35" s="1">
        <v>45465.33333321759</v>
      </c>
      <c r="F35" s="0">
        <v>30.09797521051358</v>
      </c>
    </row>
  </sheetData>
  <pageMargins left="0.7" right="0.7" top="0.75" bottom="0.75" header="0.3" footer="0.3"/>
  <headerFooter>
    <oddHeader>&amp;C&amp;"Calibri"&amp;10&amp;KFF0000 Confidential External&amp;1#_x000D_</oddHeader>
    <oddFooter>&amp;C_x000D_&amp;1#&amp;"Calibri"&amp;10&amp;KFF0000 Confidential External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3"/>
  <sheetViews>
    <sheetView workbookViewId="0"/>
  </sheetViews>
  <sheetFormatPr defaultRowHeight="14.5" x14ac:dyDescent="0.3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17</v>
      </c>
      <c r="H1" s="0" t="s">
        <v>16</v>
      </c>
    </row>
    <row r="2">
      <c r="A2" s="0" t="s">
        <v>36</v>
      </c>
      <c r="B2" s="0" t="s">
        <v>37</v>
      </c>
      <c r="C2" s="6">
        <v>45433.625</v>
      </c>
      <c r="D2" s="0">
        <v>1</v>
      </c>
      <c r="E2" s="0">
        <v>15</v>
      </c>
      <c r="F2" s="0" t="s">
        <v>77</v>
      </c>
      <c r="G2" s="0">
        <v>21</v>
      </c>
      <c r="H2" s="0">
        <v>2024</v>
      </c>
    </row>
    <row r="3">
      <c r="A3" s="0" t="s">
        <v>38</v>
      </c>
      <c r="B3" s="0" t="s">
        <v>39</v>
      </c>
      <c r="C3" s="6">
        <v>45437.583333333336</v>
      </c>
      <c r="D3" s="0">
        <v>1</v>
      </c>
      <c r="E3" s="0">
        <v>14</v>
      </c>
      <c r="F3" s="0" t="s">
        <v>78</v>
      </c>
      <c r="G3" s="0">
        <v>21</v>
      </c>
      <c r="H3" s="0">
        <v>2024</v>
      </c>
    </row>
    <row r="4">
      <c r="A4" s="0" t="s">
        <v>40</v>
      </c>
      <c r="B4" s="0" t="s">
        <v>37</v>
      </c>
      <c r="C4" s="6">
        <v>45427.416666666664</v>
      </c>
      <c r="D4" s="0">
        <v>0</v>
      </c>
      <c r="E4" s="0">
        <v>1</v>
      </c>
      <c r="F4" s="0" t="s">
        <v>77</v>
      </c>
      <c r="G4" s="0">
        <v>20</v>
      </c>
      <c r="H4" s="0">
        <v>2024</v>
      </c>
    </row>
    <row r="5">
      <c r="A5" s="0" t="s">
        <v>36</v>
      </c>
      <c r="B5" s="0" t="s">
        <v>37</v>
      </c>
      <c r="C5" s="6">
        <v>45434.625</v>
      </c>
      <c r="D5" s="0">
        <v>0</v>
      </c>
      <c r="E5" s="0">
        <v>11</v>
      </c>
      <c r="F5" s="0" t="s">
        <v>77</v>
      </c>
      <c r="G5" s="0">
        <v>21</v>
      </c>
      <c r="H5" s="0">
        <v>2024</v>
      </c>
    </row>
    <row r="6">
      <c r="A6" s="0" t="s">
        <v>38</v>
      </c>
      <c r="B6" s="0" t="s">
        <v>39</v>
      </c>
      <c r="C6" s="6">
        <v>45438.583333333336</v>
      </c>
      <c r="D6" s="0">
        <v>0</v>
      </c>
      <c r="E6" s="0">
        <v>18</v>
      </c>
      <c r="F6" s="0" t="s">
        <v>78</v>
      </c>
      <c r="G6" s="0">
        <v>22</v>
      </c>
      <c r="H6" s="0">
        <v>2024</v>
      </c>
    </row>
    <row r="7">
      <c r="A7" s="0" t="s">
        <v>40</v>
      </c>
      <c r="B7" s="0" t="s">
        <v>37</v>
      </c>
      <c r="C7" s="6">
        <v>45428.583333333336</v>
      </c>
      <c r="D7" s="0">
        <v>0</v>
      </c>
      <c r="E7" s="0">
        <v>7</v>
      </c>
      <c r="F7" s="0" t="s">
        <v>77</v>
      </c>
      <c r="G7" s="0">
        <v>20</v>
      </c>
      <c r="H7" s="0">
        <v>2024</v>
      </c>
    </row>
    <row r="8">
      <c r="A8" s="0" t="s">
        <v>40</v>
      </c>
      <c r="B8" s="0" t="s">
        <v>37</v>
      </c>
      <c r="C8" s="6">
        <v>45429.416666666664</v>
      </c>
      <c r="D8" s="0">
        <v>0</v>
      </c>
      <c r="E8" s="0">
        <v>16</v>
      </c>
      <c r="F8" s="0" t="s">
        <v>77</v>
      </c>
      <c r="G8" s="0">
        <v>20</v>
      </c>
      <c r="H8" s="0">
        <v>2024</v>
      </c>
    </row>
    <row r="9">
      <c r="A9" s="0" t="s">
        <v>36</v>
      </c>
      <c r="B9" s="0" t="s">
        <v>37</v>
      </c>
      <c r="C9" s="6">
        <v>45435.416666666664</v>
      </c>
      <c r="D9" s="0">
        <v>0</v>
      </c>
      <c r="E9" s="0">
        <v>2</v>
      </c>
      <c r="F9" s="0" t="s">
        <v>77</v>
      </c>
      <c r="G9" s="0">
        <v>21</v>
      </c>
      <c r="H9" s="0">
        <v>2024</v>
      </c>
    </row>
    <row r="10">
      <c r="A10" s="0" t="s">
        <v>38</v>
      </c>
      <c r="B10" s="0" t="s">
        <v>39</v>
      </c>
      <c r="C10" s="6">
        <v>45433.416666666664</v>
      </c>
      <c r="D10" s="0">
        <v>1</v>
      </c>
      <c r="E10" s="0">
        <v>14</v>
      </c>
      <c r="F10" s="0" t="s">
        <v>78</v>
      </c>
      <c r="G10" s="0">
        <v>21</v>
      </c>
      <c r="H10" s="0">
        <v>2024</v>
      </c>
    </row>
    <row r="11">
      <c r="A11" s="0" t="s">
        <v>40</v>
      </c>
      <c r="B11" s="0" t="s">
        <v>37</v>
      </c>
      <c r="C11" s="6">
        <v>45430.416666666664</v>
      </c>
      <c r="D11" s="0">
        <v>0</v>
      </c>
      <c r="E11" s="0">
        <v>18</v>
      </c>
      <c r="F11" s="0" t="s">
        <v>77</v>
      </c>
      <c r="G11" s="0">
        <v>20</v>
      </c>
      <c r="H11" s="0">
        <v>2024</v>
      </c>
    </row>
    <row r="12">
      <c r="A12" s="0" t="s">
        <v>40</v>
      </c>
      <c r="B12" s="0" t="s">
        <v>37</v>
      </c>
      <c r="C12" s="6">
        <v>45431.416666666664</v>
      </c>
      <c r="D12" s="0">
        <v>1</v>
      </c>
      <c r="E12" s="0">
        <v>12</v>
      </c>
      <c r="F12" s="0" t="s">
        <v>77</v>
      </c>
      <c r="G12" s="0">
        <v>21</v>
      </c>
      <c r="H12" s="0">
        <v>2024</v>
      </c>
    </row>
    <row r="13">
      <c r="A13" s="0" t="s">
        <v>36</v>
      </c>
      <c r="B13" s="0" t="s">
        <v>37</v>
      </c>
      <c r="C13" s="6">
        <v>45441.416666666664</v>
      </c>
      <c r="D13" s="0">
        <v>0</v>
      </c>
      <c r="E13" s="0">
        <v>5</v>
      </c>
      <c r="F13" s="0" t="s">
        <v>77</v>
      </c>
      <c r="G13" s="0">
        <v>22</v>
      </c>
      <c r="H13" s="0">
        <v>2024</v>
      </c>
    </row>
    <row r="14">
      <c r="A14" s="0" t="s">
        <v>36</v>
      </c>
      <c r="B14" s="0" t="s">
        <v>37</v>
      </c>
      <c r="C14" s="6">
        <v>45438.4166666088</v>
      </c>
      <c r="D14" s="0">
        <v>1</v>
      </c>
      <c r="E14" s="0">
        <v>11</v>
      </c>
      <c r="F14" s="0" t="s">
        <v>77</v>
      </c>
      <c r="G14" s="0">
        <v>22</v>
      </c>
      <c r="H14" s="0">
        <v>2024</v>
      </c>
    </row>
    <row r="15">
      <c r="A15" s="0" t="s">
        <v>36</v>
      </c>
      <c r="B15" s="0" t="s">
        <v>37</v>
      </c>
      <c r="C15" s="6">
        <v>45439.4166666088</v>
      </c>
      <c r="D15" s="0">
        <v>0</v>
      </c>
      <c r="E15" s="0">
        <v>11</v>
      </c>
      <c r="F15" s="0" t="s">
        <v>77</v>
      </c>
      <c r="G15" s="0">
        <v>22</v>
      </c>
      <c r="H15" s="0">
        <v>2024</v>
      </c>
    </row>
    <row r="16">
      <c r="A16" s="0" t="s">
        <v>40</v>
      </c>
      <c r="B16" s="0" t="s">
        <v>37</v>
      </c>
      <c r="C16" s="6">
        <v>45432.416666666664</v>
      </c>
      <c r="D16" s="0">
        <v>0</v>
      </c>
      <c r="E16" s="0">
        <v>14</v>
      </c>
      <c r="F16" s="0" t="s">
        <v>77</v>
      </c>
      <c r="G16" s="0">
        <v>21</v>
      </c>
      <c r="H16" s="0">
        <v>2024</v>
      </c>
    </row>
    <row r="17">
      <c r="A17" s="0" t="s">
        <v>36</v>
      </c>
      <c r="B17" s="0" t="s">
        <v>37</v>
      </c>
      <c r="C17" s="6">
        <v>45437.416666666664</v>
      </c>
      <c r="D17" s="0">
        <v>1</v>
      </c>
      <c r="E17" s="0">
        <v>13</v>
      </c>
      <c r="F17" s="0" t="s">
        <v>77</v>
      </c>
      <c r="G17" s="0">
        <v>21</v>
      </c>
      <c r="H17" s="0">
        <v>2024</v>
      </c>
    </row>
    <row r="18">
      <c r="A18" s="0" t="s">
        <v>38</v>
      </c>
      <c r="B18" s="0" t="s">
        <v>39</v>
      </c>
      <c r="C18" s="6">
        <v>45441.416666666664</v>
      </c>
      <c r="D18" s="0">
        <v>1</v>
      </c>
      <c r="E18" s="0">
        <v>12</v>
      </c>
      <c r="F18" s="0" t="s">
        <v>78</v>
      </c>
      <c r="G18" s="0">
        <v>22</v>
      </c>
      <c r="H18" s="0">
        <v>2024</v>
      </c>
    </row>
    <row r="19">
      <c r="A19" s="0" t="s">
        <v>40</v>
      </c>
      <c r="B19" s="0" t="s">
        <v>37</v>
      </c>
      <c r="C19" s="6">
        <v>45433.416666666664</v>
      </c>
      <c r="D19" s="0">
        <v>0</v>
      </c>
      <c r="E19" s="0">
        <v>2</v>
      </c>
      <c r="F19" s="0" t="s">
        <v>77</v>
      </c>
      <c r="G19" s="0">
        <v>21</v>
      </c>
      <c r="H19" s="0">
        <v>2024</v>
      </c>
    </row>
    <row r="20">
      <c r="A20" s="0" t="s">
        <v>40</v>
      </c>
      <c r="B20" s="0" t="s">
        <v>37</v>
      </c>
      <c r="C20" s="6">
        <v>45434.416666666664</v>
      </c>
      <c r="D20" s="0">
        <v>0</v>
      </c>
      <c r="E20" s="0">
        <v>14</v>
      </c>
      <c r="F20" s="0" t="s">
        <v>77</v>
      </c>
      <c r="G20" s="0">
        <v>21</v>
      </c>
      <c r="H20" s="0">
        <v>2024</v>
      </c>
    </row>
    <row r="21">
      <c r="A21" s="0" t="s">
        <v>36</v>
      </c>
      <c r="B21" s="0" t="s">
        <v>37</v>
      </c>
      <c r="C21" s="6">
        <v>45437.416666666664</v>
      </c>
      <c r="D21" s="0">
        <v>1</v>
      </c>
      <c r="E21" s="0">
        <v>1</v>
      </c>
      <c r="F21" s="0" t="s">
        <v>77</v>
      </c>
      <c r="G21" s="0">
        <v>21</v>
      </c>
      <c r="H21" s="0">
        <v>2024</v>
      </c>
    </row>
    <row r="22">
      <c r="A22" s="0" t="s">
        <v>36</v>
      </c>
      <c r="B22" s="0" t="s">
        <v>37</v>
      </c>
      <c r="C22" s="6">
        <v>45438.4166666088</v>
      </c>
      <c r="D22" s="0">
        <v>0</v>
      </c>
      <c r="E22" s="0">
        <v>4</v>
      </c>
      <c r="F22" s="0" t="s">
        <v>77</v>
      </c>
      <c r="G22" s="0">
        <v>22</v>
      </c>
      <c r="H22" s="0">
        <v>2024</v>
      </c>
    </row>
    <row r="23">
      <c r="A23" s="0" t="s">
        <v>36</v>
      </c>
      <c r="B23" s="0" t="s">
        <v>37</v>
      </c>
      <c r="C23" s="6">
        <v>45439.4166666088</v>
      </c>
      <c r="D23" s="0">
        <v>1</v>
      </c>
      <c r="E23" s="0">
        <v>17</v>
      </c>
      <c r="F23" s="0" t="s">
        <v>77</v>
      </c>
      <c r="G23" s="0">
        <v>22</v>
      </c>
      <c r="H23" s="0">
        <v>2024</v>
      </c>
    </row>
    <row r="24">
      <c r="A24" s="0" t="s">
        <v>36</v>
      </c>
      <c r="B24" s="0" t="s">
        <v>37</v>
      </c>
      <c r="C24" s="6">
        <v>45440.4166666088</v>
      </c>
      <c r="D24" s="0">
        <v>0</v>
      </c>
      <c r="E24" s="0">
        <v>1</v>
      </c>
      <c r="F24" s="0" t="s">
        <v>77</v>
      </c>
      <c r="G24" s="0">
        <v>22</v>
      </c>
      <c r="H24" s="0">
        <v>2024</v>
      </c>
    </row>
    <row r="25">
      <c r="A25" s="0" t="s">
        <v>36</v>
      </c>
      <c r="B25" s="0" t="s">
        <v>37</v>
      </c>
      <c r="C25" s="6">
        <v>45441.4166666088</v>
      </c>
      <c r="D25" s="0">
        <v>0</v>
      </c>
      <c r="E25" s="0">
        <v>11</v>
      </c>
      <c r="F25" s="0" t="s">
        <v>77</v>
      </c>
      <c r="G25" s="0">
        <v>22</v>
      </c>
      <c r="H25" s="0">
        <v>2024</v>
      </c>
    </row>
    <row r="26">
      <c r="A26" s="0" t="s">
        <v>36</v>
      </c>
      <c r="B26" s="0" t="s">
        <v>37</v>
      </c>
      <c r="C26" s="6">
        <v>45442.4166666088</v>
      </c>
      <c r="D26" s="0">
        <v>0</v>
      </c>
      <c r="E26" s="0">
        <v>12</v>
      </c>
      <c r="F26" s="0" t="s">
        <v>77</v>
      </c>
      <c r="G26" s="0">
        <v>22</v>
      </c>
      <c r="H26" s="0">
        <v>2024</v>
      </c>
    </row>
    <row r="27">
      <c r="A27" s="0" t="s">
        <v>36</v>
      </c>
      <c r="B27" s="0" t="s">
        <v>37</v>
      </c>
      <c r="C27" s="6">
        <v>45443.4166666088</v>
      </c>
      <c r="D27" s="0">
        <v>1</v>
      </c>
      <c r="E27" s="0">
        <v>8</v>
      </c>
      <c r="F27" s="0" t="s">
        <v>77</v>
      </c>
      <c r="G27" s="0">
        <v>22</v>
      </c>
      <c r="H27" s="0">
        <v>2024</v>
      </c>
    </row>
    <row r="28">
      <c r="A28" s="0" t="s">
        <v>36</v>
      </c>
      <c r="B28" s="0" t="s">
        <v>37</v>
      </c>
      <c r="C28" s="6">
        <v>45444.4166666088</v>
      </c>
      <c r="D28" s="0">
        <v>0</v>
      </c>
      <c r="E28" s="0">
        <v>6</v>
      </c>
      <c r="F28" s="0" t="s">
        <v>77</v>
      </c>
      <c r="G28" s="0">
        <v>22</v>
      </c>
      <c r="H28" s="0">
        <v>2024</v>
      </c>
    </row>
    <row r="29">
      <c r="A29" s="0" t="s">
        <v>36</v>
      </c>
      <c r="B29" s="0" t="s">
        <v>37</v>
      </c>
      <c r="C29" s="6">
        <v>45445.4166666088</v>
      </c>
      <c r="D29" s="0">
        <v>0</v>
      </c>
      <c r="E29" s="0">
        <v>18</v>
      </c>
      <c r="F29" s="0" t="s">
        <v>77</v>
      </c>
      <c r="G29" s="0">
        <v>23</v>
      </c>
      <c r="H29" s="0">
        <v>2024</v>
      </c>
    </row>
    <row r="30">
      <c r="A30" s="0" t="s">
        <v>36</v>
      </c>
      <c r="B30" s="0" t="s">
        <v>37</v>
      </c>
      <c r="C30" s="6">
        <v>45446.4166666088</v>
      </c>
      <c r="D30" s="0">
        <v>0</v>
      </c>
      <c r="E30" s="0">
        <v>15</v>
      </c>
      <c r="F30" s="0" t="s">
        <v>77</v>
      </c>
      <c r="G30" s="0">
        <v>23</v>
      </c>
      <c r="H30" s="0">
        <v>2024</v>
      </c>
    </row>
    <row r="31">
      <c r="A31" s="0" t="s">
        <v>36</v>
      </c>
      <c r="B31" s="0" t="s">
        <v>37</v>
      </c>
      <c r="C31" s="6">
        <v>45447.4166666088</v>
      </c>
      <c r="D31" s="0">
        <v>0</v>
      </c>
      <c r="E31" s="0">
        <v>4</v>
      </c>
      <c r="F31" s="0" t="s">
        <v>77</v>
      </c>
      <c r="G31" s="0">
        <v>23</v>
      </c>
      <c r="H31" s="0">
        <v>2024</v>
      </c>
    </row>
    <row r="32">
      <c r="A32" s="0" t="s">
        <v>40</v>
      </c>
      <c r="B32" s="0" t="s">
        <v>37</v>
      </c>
      <c r="C32" s="6">
        <v>45435.416666666664</v>
      </c>
      <c r="D32" s="0">
        <v>0</v>
      </c>
      <c r="E32" s="0">
        <v>5</v>
      </c>
      <c r="F32" s="0" t="s">
        <v>77</v>
      </c>
      <c r="G32" s="0">
        <v>21</v>
      </c>
      <c r="H32" s="0">
        <v>2024</v>
      </c>
    </row>
    <row r="33">
      <c r="A33" s="0" t="s">
        <v>36</v>
      </c>
      <c r="B33" s="0" t="s">
        <v>37</v>
      </c>
      <c r="C33" s="6">
        <v>45437.625</v>
      </c>
      <c r="D33" s="0">
        <v>0</v>
      </c>
      <c r="E33" s="0">
        <v>13</v>
      </c>
      <c r="F33" s="0" t="s">
        <v>77</v>
      </c>
      <c r="G33" s="0">
        <v>21</v>
      </c>
      <c r="H33" s="0">
        <v>2024</v>
      </c>
    </row>
    <row r="34">
      <c r="A34" s="0" t="s">
        <v>38</v>
      </c>
      <c r="B34" s="0" t="s">
        <v>39</v>
      </c>
      <c r="C34" s="6">
        <v>45432.583333333336</v>
      </c>
      <c r="D34" s="0">
        <v>1</v>
      </c>
      <c r="E34" s="0">
        <v>3</v>
      </c>
      <c r="F34" s="0" t="s">
        <v>78</v>
      </c>
      <c r="G34" s="0">
        <v>21</v>
      </c>
      <c r="H34" s="0">
        <v>2024</v>
      </c>
    </row>
    <row r="35">
      <c r="A35" s="0" t="s">
        <v>40</v>
      </c>
      <c r="B35" s="0" t="s">
        <v>37</v>
      </c>
      <c r="C35" s="6">
        <v>45436.583333333336</v>
      </c>
      <c r="D35" s="0">
        <v>0</v>
      </c>
      <c r="E35" s="0">
        <v>4</v>
      </c>
      <c r="F35" s="0" t="s">
        <v>77</v>
      </c>
      <c r="G35" s="0">
        <v>21</v>
      </c>
      <c r="H35" s="0">
        <v>2024</v>
      </c>
    </row>
    <row r="36">
      <c r="A36" s="0" t="s">
        <v>40</v>
      </c>
      <c r="B36" s="0" t="s">
        <v>37</v>
      </c>
      <c r="C36" s="6">
        <v>45437.416666666664</v>
      </c>
      <c r="D36" s="0">
        <v>0</v>
      </c>
      <c r="E36" s="0">
        <v>11</v>
      </c>
      <c r="F36" s="0" t="s">
        <v>77</v>
      </c>
      <c r="G36" s="0">
        <v>21</v>
      </c>
      <c r="H36" s="0">
        <v>2024</v>
      </c>
    </row>
    <row r="37">
      <c r="A37" s="0" t="s">
        <v>36</v>
      </c>
      <c r="B37" s="0" t="s">
        <v>37</v>
      </c>
      <c r="C37" s="6">
        <v>45437.416666666664</v>
      </c>
      <c r="D37" s="0">
        <v>0</v>
      </c>
      <c r="E37" s="0">
        <v>17</v>
      </c>
      <c r="F37" s="0" t="s">
        <v>77</v>
      </c>
      <c r="G37" s="0">
        <v>21</v>
      </c>
      <c r="H37" s="0">
        <v>2024</v>
      </c>
    </row>
    <row r="38">
      <c r="A38" s="0" t="s">
        <v>38</v>
      </c>
      <c r="B38" s="0" t="s">
        <v>39</v>
      </c>
      <c r="C38" s="6">
        <v>45439.416666666664</v>
      </c>
      <c r="D38" s="0">
        <v>1</v>
      </c>
      <c r="E38" s="0">
        <v>2</v>
      </c>
      <c r="F38" s="0" t="s">
        <v>78</v>
      </c>
      <c r="G38" s="0">
        <v>22</v>
      </c>
      <c r="H38" s="0">
        <v>2024</v>
      </c>
    </row>
    <row r="39">
      <c r="A39" s="0" t="s">
        <v>36</v>
      </c>
      <c r="B39" s="0" t="s">
        <v>37</v>
      </c>
      <c r="C39" s="6">
        <v>45438.4166666088</v>
      </c>
      <c r="D39" s="0">
        <v>0</v>
      </c>
      <c r="E39" s="0">
        <v>4</v>
      </c>
      <c r="F39" s="0" t="s">
        <v>77</v>
      </c>
      <c r="G39" s="0">
        <v>22</v>
      </c>
      <c r="H39" s="0">
        <v>2024</v>
      </c>
    </row>
    <row r="40">
      <c r="A40" s="0" t="s">
        <v>36</v>
      </c>
      <c r="B40" s="0" t="s">
        <v>37</v>
      </c>
      <c r="C40" s="6">
        <v>45439.4166666088</v>
      </c>
      <c r="D40" s="0">
        <v>0</v>
      </c>
      <c r="E40" s="0">
        <v>8</v>
      </c>
      <c r="F40" s="0" t="s">
        <v>77</v>
      </c>
      <c r="G40" s="0">
        <v>22</v>
      </c>
      <c r="H40" s="0">
        <v>2024</v>
      </c>
    </row>
    <row r="41">
      <c r="A41" s="0" t="s">
        <v>40</v>
      </c>
      <c r="B41" s="0" t="s">
        <v>37</v>
      </c>
      <c r="C41" s="6">
        <v>45438.416666666664</v>
      </c>
      <c r="D41" s="0">
        <v>0</v>
      </c>
      <c r="E41" s="0">
        <v>2</v>
      </c>
      <c r="F41" s="0" t="s">
        <v>77</v>
      </c>
      <c r="G41" s="0">
        <v>22</v>
      </c>
      <c r="H41" s="0">
        <v>2024</v>
      </c>
    </row>
    <row r="42">
      <c r="A42" s="0" t="s">
        <v>36</v>
      </c>
      <c r="B42" s="0" t="s">
        <v>37</v>
      </c>
      <c r="C42" s="6">
        <v>45434.416666666664</v>
      </c>
      <c r="D42" s="0">
        <v>0</v>
      </c>
      <c r="E42" s="0">
        <v>7</v>
      </c>
      <c r="F42" s="0" t="s">
        <v>77</v>
      </c>
      <c r="G42" s="0">
        <v>21</v>
      </c>
      <c r="H42" s="0">
        <v>2024</v>
      </c>
    </row>
    <row r="43">
      <c r="A43" s="0" t="s">
        <v>40</v>
      </c>
      <c r="B43" s="0" t="s">
        <v>37</v>
      </c>
      <c r="C43" s="6">
        <v>45439.416666666664</v>
      </c>
      <c r="D43" s="0">
        <v>1</v>
      </c>
      <c r="E43" s="0">
        <v>5</v>
      </c>
      <c r="F43" s="0" t="s">
        <v>77</v>
      </c>
      <c r="G43" s="0">
        <v>22</v>
      </c>
      <c r="H43" s="0">
        <v>2024</v>
      </c>
    </row>
    <row r="44">
      <c r="A44" s="0" t="s">
        <v>36</v>
      </c>
      <c r="B44" s="0" t="s">
        <v>37</v>
      </c>
      <c r="C44" s="6">
        <v>45435.625</v>
      </c>
      <c r="D44" s="0">
        <v>0</v>
      </c>
      <c r="E44" s="0">
        <v>3</v>
      </c>
      <c r="F44" s="0" t="s">
        <v>77</v>
      </c>
      <c r="G44" s="0">
        <v>21</v>
      </c>
      <c r="H44" s="0">
        <v>2024</v>
      </c>
    </row>
    <row r="45">
      <c r="A45" s="0" t="s">
        <v>38</v>
      </c>
      <c r="B45" s="0" t="s">
        <v>39</v>
      </c>
      <c r="C45" s="6">
        <v>45430.583333333336</v>
      </c>
      <c r="D45" s="0">
        <v>1</v>
      </c>
      <c r="E45" s="0">
        <v>3</v>
      </c>
      <c r="F45" s="0" t="s">
        <v>78</v>
      </c>
      <c r="G45" s="0">
        <v>20</v>
      </c>
      <c r="H45" s="0">
        <v>2024</v>
      </c>
    </row>
    <row r="46">
      <c r="A46" s="0" t="s">
        <v>40</v>
      </c>
      <c r="B46" s="0" t="s">
        <v>37</v>
      </c>
      <c r="C46" s="6">
        <v>45440.583333333336</v>
      </c>
      <c r="D46" s="0">
        <v>0</v>
      </c>
      <c r="E46" s="0">
        <v>4</v>
      </c>
      <c r="F46" s="0" t="s">
        <v>77</v>
      </c>
      <c r="G46" s="0">
        <v>22</v>
      </c>
      <c r="H46" s="0">
        <v>2024</v>
      </c>
    </row>
    <row r="47">
      <c r="A47" s="0" t="s">
        <v>40</v>
      </c>
      <c r="B47" s="0" t="s">
        <v>37</v>
      </c>
      <c r="C47" s="6">
        <v>45441.416666666664</v>
      </c>
      <c r="D47" s="0">
        <v>0</v>
      </c>
      <c r="E47" s="0">
        <v>9</v>
      </c>
      <c r="F47" s="0" t="s">
        <v>77</v>
      </c>
      <c r="G47" s="0">
        <v>22</v>
      </c>
      <c r="H47" s="0">
        <v>2024</v>
      </c>
    </row>
    <row r="48">
      <c r="A48" s="0" t="s">
        <v>36</v>
      </c>
      <c r="B48" s="0" t="s">
        <v>37</v>
      </c>
      <c r="C48" s="6">
        <v>45437.416666666664</v>
      </c>
      <c r="D48" s="0">
        <v>1</v>
      </c>
      <c r="E48" s="0">
        <v>4</v>
      </c>
      <c r="F48" s="0" t="s">
        <v>77</v>
      </c>
      <c r="G48" s="0">
        <v>21</v>
      </c>
      <c r="H48" s="0">
        <v>2024</v>
      </c>
    </row>
    <row r="49">
      <c r="A49" s="0" t="s">
        <v>38</v>
      </c>
      <c r="B49" s="0" t="s">
        <v>39</v>
      </c>
      <c r="C49" s="6">
        <v>45427.416666666664</v>
      </c>
      <c r="D49" s="0">
        <v>1</v>
      </c>
      <c r="E49" s="0">
        <v>7</v>
      </c>
      <c r="F49" s="0" t="s">
        <v>78</v>
      </c>
      <c r="G49" s="0">
        <v>20</v>
      </c>
      <c r="H49" s="0">
        <v>2024</v>
      </c>
    </row>
    <row r="50">
      <c r="A50" s="0" t="s">
        <v>40</v>
      </c>
      <c r="B50" s="0" t="s">
        <v>37</v>
      </c>
      <c r="C50" s="6">
        <v>45444.416666666664</v>
      </c>
      <c r="D50" s="0">
        <v>0</v>
      </c>
      <c r="E50" s="0">
        <v>18</v>
      </c>
      <c r="F50" s="0" t="s">
        <v>77</v>
      </c>
      <c r="G50" s="0">
        <v>22</v>
      </c>
      <c r="H50" s="0">
        <v>2024</v>
      </c>
    </row>
    <row r="51">
      <c r="A51" s="0" t="s">
        <v>36</v>
      </c>
      <c r="B51" s="0" t="s">
        <v>37</v>
      </c>
      <c r="C51" s="6">
        <v>45427.625</v>
      </c>
      <c r="D51" s="0">
        <v>1</v>
      </c>
      <c r="E51" s="0">
        <v>16</v>
      </c>
      <c r="F51" s="0" t="s">
        <v>77</v>
      </c>
      <c r="G51" s="0">
        <v>20</v>
      </c>
      <c r="H51" s="0">
        <v>2024</v>
      </c>
    </row>
    <row r="52">
      <c r="A52" s="0" t="s">
        <v>38</v>
      </c>
      <c r="B52" s="0" t="s">
        <v>39</v>
      </c>
      <c r="C52" s="6">
        <v>45428.583333333336</v>
      </c>
      <c r="D52" s="0">
        <v>1</v>
      </c>
      <c r="E52" s="0">
        <v>17</v>
      </c>
      <c r="F52" s="0" t="s">
        <v>78</v>
      </c>
      <c r="G52" s="0">
        <v>20</v>
      </c>
      <c r="H52" s="0">
        <v>2024</v>
      </c>
    </row>
    <row r="53">
      <c r="A53" s="0" t="s">
        <v>40</v>
      </c>
      <c r="B53" s="0" t="s">
        <v>37</v>
      </c>
      <c r="C53" s="6">
        <v>45442.583333333336</v>
      </c>
      <c r="D53" s="0">
        <v>0</v>
      </c>
      <c r="E53" s="0">
        <v>10</v>
      </c>
      <c r="F53" s="0" t="s">
        <v>77</v>
      </c>
      <c r="G53" s="0">
        <v>22</v>
      </c>
      <c r="H53" s="0">
        <v>2024</v>
      </c>
    </row>
    <row r="54">
      <c r="A54" s="0" t="s">
        <v>40</v>
      </c>
      <c r="B54" s="0" t="s">
        <v>37</v>
      </c>
      <c r="C54" s="6">
        <v>45445.416666666664</v>
      </c>
      <c r="D54" s="0">
        <v>0</v>
      </c>
      <c r="E54" s="0">
        <v>11</v>
      </c>
      <c r="F54" s="0" t="s">
        <v>77</v>
      </c>
      <c r="G54" s="0">
        <v>23</v>
      </c>
      <c r="H54" s="0">
        <v>2024</v>
      </c>
    </row>
    <row r="55">
      <c r="A55" s="0" t="s">
        <v>36</v>
      </c>
      <c r="B55" s="0" t="s">
        <v>37</v>
      </c>
      <c r="C55" s="6">
        <v>45426.416666666664</v>
      </c>
      <c r="D55" s="0">
        <v>1</v>
      </c>
      <c r="E55" s="0">
        <v>17</v>
      </c>
      <c r="F55" s="0" t="s">
        <v>77</v>
      </c>
      <c r="G55" s="0">
        <v>20</v>
      </c>
      <c r="H55" s="0">
        <v>2024</v>
      </c>
    </row>
    <row r="56">
      <c r="A56" s="0" t="s">
        <v>38</v>
      </c>
      <c r="B56" s="0" t="s">
        <v>39</v>
      </c>
      <c r="C56" s="6">
        <v>45426.416666666664</v>
      </c>
      <c r="D56" s="0">
        <v>1</v>
      </c>
      <c r="E56" s="0">
        <v>14</v>
      </c>
      <c r="F56" s="0" t="s">
        <v>78</v>
      </c>
      <c r="G56" s="0">
        <v>20</v>
      </c>
      <c r="H56" s="0">
        <v>2024</v>
      </c>
    </row>
    <row r="57">
      <c r="A57" s="0" t="s">
        <v>40</v>
      </c>
      <c r="B57" s="0" t="s">
        <v>37</v>
      </c>
      <c r="C57" s="6">
        <v>45446.416666666664</v>
      </c>
      <c r="D57" s="0">
        <v>0</v>
      </c>
      <c r="E57" s="0">
        <v>16</v>
      </c>
      <c r="F57" s="0" t="s">
        <v>77</v>
      </c>
      <c r="G57" s="0">
        <v>23</v>
      </c>
      <c r="H57" s="0">
        <v>2024</v>
      </c>
    </row>
    <row r="58">
      <c r="A58" s="0" t="s">
        <v>36</v>
      </c>
      <c r="B58" s="0" t="s">
        <v>37</v>
      </c>
      <c r="C58" s="6">
        <v>45425.625</v>
      </c>
      <c r="D58" s="0">
        <v>0</v>
      </c>
      <c r="E58" s="0">
        <v>17</v>
      </c>
      <c r="F58" s="0" t="s">
        <v>77</v>
      </c>
      <c r="G58" s="0">
        <v>20</v>
      </c>
      <c r="H58" s="0">
        <v>2024</v>
      </c>
    </row>
    <row r="59">
      <c r="A59" s="0" t="s">
        <v>38</v>
      </c>
      <c r="B59" s="0" t="s">
        <v>39</v>
      </c>
      <c r="C59" s="6">
        <v>45425.583333333336</v>
      </c>
      <c r="D59" s="0">
        <v>1</v>
      </c>
      <c r="E59" s="0">
        <v>15</v>
      </c>
      <c r="F59" s="0" t="s">
        <v>78</v>
      </c>
      <c r="G59" s="0">
        <v>20</v>
      </c>
      <c r="H59" s="0">
        <v>2024</v>
      </c>
    </row>
    <row r="60">
      <c r="A60" s="0" t="s">
        <v>40</v>
      </c>
      <c r="B60" s="0" t="s">
        <v>37</v>
      </c>
      <c r="C60" s="6">
        <v>45448.583333333336</v>
      </c>
      <c r="D60" s="0">
        <v>1</v>
      </c>
      <c r="E60" s="0">
        <v>11</v>
      </c>
      <c r="F60" s="0" t="s">
        <v>77</v>
      </c>
      <c r="G60" s="0">
        <v>23</v>
      </c>
      <c r="H60" s="0">
        <v>2024</v>
      </c>
    </row>
    <row r="61">
      <c r="A61" s="0" t="s">
        <v>40</v>
      </c>
      <c r="B61" s="0" t="s">
        <v>37</v>
      </c>
      <c r="C61" s="6">
        <v>45447.416666666664</v>
      </c>
      <c r="D61" s="0">
        <v>0</v>
      </c>
      <c r="E61" s="0">
        <v>13</v>
      </c>
      <c r="F61" s="0" t="s">
        <v>77</v>
      </c>
      <c r="G61" s="0">
        <v>23</v>
      </c>
      <c r="H61" s="0">
        <v>2024</v>
      </c>
    </row>
    <row r="62">
      <c r="A62" s="0" t="s">
        <v>36</v>
      </c>
      <c r="B62" s="0" t="s">
        <v>37</v>
      </c>
      <c r="C62" s="6">
        <v>45431.416666666664</v>
      </c>
      <c r="D62" s="0">
        <v>0</v>
      </c>
      <c r="E62" s="0">
        <v>15</v>
      </c>
      <c r="F62" s="0" t="s">
        <v>77</v>
      </c>
      <c r="G62" s="0">
        <v>21</v>
      </c>
      <c r="H62" s="0">
        <v>2024</v>
      </c>
    </row>
    <row r="63">
      <c r="A63" s="0" t="s">
        <v>38</v>
      </c>
      <c r="B63" s="0" t="s">
        <v>39</v>
      </c>
      <c r="C63" s="6">
        <v>45424.416666666664</v>
      </c>
      <c r="D63" s="0">
        <v>0</v>
      </c>
      <c r="E63" s="0">
        <v>17</v>
      </c>
      <c r="F63" s="0" t="s">
        <v>78</v>
      </c>
      <c r="G63" s="0">
        <v>20</v>
      </c>
      <c r="H63" s="0">
        <v>2024</v>
      </c>
    </row>
  </sheetData>
  <autoFilter ref="A1:H63" xr:uid="{00000000-0009-0000-0000-000006000000}"/>
  <pageMargins left="0.7" right="0.7" top="0.75" bottom="0.75" header="0.3" footer="0.3"/>
  <headerFooter>
    <oddHeader>&amp;C&amp;"Calibri"&amp;10&amp;KFF0000 Confidential External&amp;1#_x000D_</oddHeader>
    <oddFooter>&amp;C_x000D_&amp;1#&amp;"Calibri"&amp;10&amp;KFF0000 Confidential External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Views>
    <sheetView workbookViewId="0"/>
  </sheetViews>
  <sheetFormatPr defaultRowHeight="14.5" x14ac:dyDescent="0.35"/>
  <sheetData/>
  <pageMargins left="0.7" right="0.7" top="0.75" bottom="0.75" header="0.3" footer="0.3"/>
  <headerFooter>
    <oddHeader>&amp;C&amp;"Calibri"&amp;10&amp;KFF0000 Confidential External&amp;1#_x000D_</oddHeader>
    <oddFooter>&amp;C_x000D_&amp;1#&amp;"Calibri"&amp;10&amp;KFF0000 Confidential External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estimation</vt:lpstr>
      <vt:lpstr>inventory</vt:lpstr>
      <vt:lpstr>operation</vt:lpstr>
      <vt:lpstr>sales</vt:lpstr>
      <vt:lpstr>utilization</vt:lpstr>
      <vt:lpstr>utilization-new-hidden</vt:lpstr>
      <vt:lpstr>dashboard</vt:lpstr>
      <vt:lpstr>dashboardPivotTable</vt:lpstr>
      <vt:lpstr>sales!Count_customers</vt:lpstr>
      <vt:lpstr>sales!Date</vt:lpstr>
      <vt:lpstr>sales!Forecast_1</vt:lpstr>
      <vt:lpstr>sales!Forecast_2</vt:lpstr>
      <vt:lpstr>sales!Forecast_3</vt:lpstr>
      <vt:lpstr>sales!Price</vt:lpstr>
      <vt:lpstr>sales!Sales</vt:lpstr>
      <vt:lpstr>sales!Traffic</vt:lpstr>
      <vt:lpstr>sales!Weather</vt:lpstr>
      <vt:lpstr>sales!Weight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Tran</cp:lastModifiedBy>
  <dcterms:modified xsi:type="dcterms:W3CDTF">2024-06-25T09:43:40Z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60dd33a-957e-4010-a176-959a57a4b98e_Enabled">
    <vt:lpwstr>true</vt:lpwstr>
  </property>
  <property fmtid="{D5CDD505-2E9C-101B-9397-08002B2CF9AE}" pid="3" name="MSIP_Label_960dd33a-957e-4010-a176-959a57a4b98e_SetDate">
    <vt:lpwstr>2024-06-25T09:43:37Z</vt:lpwstr>
  </property>
  <property fmtid="{D5CDD505-2E9C-101B-9397-08002B2CF9AE}" pid="4" name="MSIP_Label_960dd33a-957e-4010-a176-959a57a4b98e_Method">
    <vt:lpwstr>Privileged</vt:lpwstr>
  </property>
  <property fmtid="{D5CDD505-2E9C-101B-9397-08002B2CF9AE}" pid="5" name="MSIP_Label_960dd33a-957e-4010-a176-959a57a4b98e_Name">
    <vt:lpwstr>Confidential External</vt:lpwstr>
  </property>
  <property fmtid="{D5CDD505-2E9C-101B-9397-08002B2CF9AE}" pid="6" name="MSIP_Label_960dd33a-957e-4010-a176-959a57a4b98e_SiteId">
    <vt:lpwstr>8288fdf2-0e8b-47a6-abbb-004395ecab56</vt:lpwstr>
  </property>
  <property fmtid="{D5CDD505-2E9C-101B-9397-08002B2CF9AE}" pid="7" name="MSIP_Label_960dd33a-957e-4010-a176-959a57a4b98e_ActionId">
    <vt:lpwstr>1870a343-3968-4806-b0b5-d30796f23a73</vt:lpwstr>
  </property>
  <property fmtid="{D5CDD505-2E9C-101B-9397-08002B2CF9AE}" pid="8" name="MSIP_Label_960dd33a-957e-4010-a176-959a57a4b98e_ContentBits">
    <vt:lpwstr>3</vt:lpwstr>
  </property>
</Properties>
</file>