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hidePivotFieldList="1"/>
  <xr:revisionPtr revIDLastSave="0" documentId="13_ncr:1_{88020714-6B4F-4542-A6F4-4797488DCCD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再平衡" sheetId="7" r:id="rId1"/>
    <sheet name="交易记录" sheetId="6" r:id="rId2"/>
    <sheet name="成本收益表" sheetId="12" r:id="rId3"/>
    <sheet name="最新价" sheetId="21" r:id="rId4"/>
    <sheet name="指数基金费率" sheetId="5" r:id="rId5"/>
    <sheet name="操作规则" sheetId="13" r:id="rId6"/>
  </sheets>
  <definedNames>
    <definedName name="_xlnm._FilterDatabase" localSheetId="4" hidden="1">指数基金费率!$A$2:$L$40</definedName>
    <definedName name="ExternalData_1" localSheetId="3" hidden="1">最新价!$A$1:$D$351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I3" i="7" s="1"/>
  <c r="F3" i="7"/>
  <c r="E2" i="7"/>
  <c r="I2" i="7" s="1"/>
  <c r="F2" i="7"/>
  <c r="E8" i="7"/>
  <c r="I8" i="7" s="1"/>
  <c r="F8" i="7"/>
  <c r="E4" i="7"/>
  <c r="I4" i="7" s="1"/>
  <c r="F4" i="7"/>
  <c r="E5" i="7"/>
  <c r="I5" i="7" s="1"/>
  <c r="F5" i="7"/>
  <c r="E6" i="7"/>
  <c r="I6" i="7" s="1"/>
  <c r="F6" i="7"/>
  <c r="E7" i="7"/>
  <c r="I7" i="7" s="1"/>
  <c r="F7" i="7"/>
  <c r="H10" i="7"/>
  <c r="A164" i="6"/>
  <c r="A165" i="6"/>
  <c r="A166" i="6"/>
  <c r="A167" i="6"/>
  <c r="A168" i="6"/>
  <c r="A169" i="6"/>
  <c r="A170" i="6"/>
  <c r="A171" i="6"/>
  <c r="A173" i="6"/>
  <c r="A174" i="6"/>
  <c r="A175" i="6"/>
  <c r="A176" i="6"/>
  <c r="A177" i="6"/>
  <c r="A178" i="6"/>
  <c r="A179" i="6"/>
  <c r="A162" i="6"/>
  <c r="A163" i="6"/>
  <c r="A155" i="6"/>
  <c r="A156" i="6"/>
  <c r="A157" i="6"/>
  <c r="A158" i="6"/>
  <c r="A159" i="6"/>
  <c r="A160" i="6"/>
  <c r="A161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37" i="6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L27" i="5"/>
  <c r="O27" i="5" s="1"/>
  <c r="L26" i="5"/>
  <c r="P26" i="5" s="1"/>
  <c r="Q39" i="5" l="1"/>
  <c r="Q35" i="5"/>
  <c r="P31" i="5"/>
  <c r="N27" i="5"/>
  <c r="P27" i="5"/>
  <c r="N37" i="5"/>
  <c r="N29" i="5"/>
  <c r="M26" i="5"/>
  <c r="Q26" i="5"/>
  <c r="N26" i="5"/>
  <c r="M27" i="5"/>
  <c r="Q27" i="5"/>
  <c r="O26" i="5"/>
  <c r="Q40" i="5"/>
  <c r="P36" i="5"/>
  <c r="P32" i="5"/>
  <c r="Q28" i="5"/>
  <c r="I10" i="7"/>
  <c r="N40" i="5"/>
  <c r="O40" i="5"/>
  <c r="P40" i="5"/>
  <c r="M40" i="5"/>
  <c r="O39" i="5"/>
  <c r="N39" i="5"/>
  <c r="P39" i="5"/>
  <c r="M39" i="5"/>
  <c r="O38" i="5"/>
  <c r="P38" i="5"/>
  <c r="M38" i="5"/>
  <c r="Q38" i="5"/>
  <c r="N38" i="5"/>
  <c r="M37" i="5"/>
  <c r="Q37" i="5"/>
  <c r="O37" i="5"/>
  <c r="P37" i="5"/>
  <c r="N36" i="5"/>
  <c r="M36" i="5"/>
  <c r="Q36" i="5"/>
  <c r="O36" i="5"/>
  <c r="O35" i="5"/>
  <c r="N35" i="5"/>
  <c r="P35" i="5"/>
  <c r="M35" i="5"/>
  <c r="N34" i="5"/>
  <c r="O34" i="5"/>
  <c r="P34" i="5"/>
  <c r="M34" i="5"/>
  <c r="Q34" i="5"/>
  <c r="O33" i="5"/>
  <c r="P33" i="5"/>
  <c r="M33" i="5"/>
  <c r="Q33" i="5"/>
  <c r="N33" i="5"/>
  <c r="M32" i="5"/>
  <c r="N32" i="5"/>
  <c r="Q32" i="5"/>
  <c r="O32" i="5"/>
  <c r="M31" i="5"/>
  <c r="O31" i="5"/>
  <c r="Q31" i="5"/>
  <c r="N31" i="5"/>
  <c r="Q30" i="5"/>
  <c r="N30" i="5"/>
  <c r="O30" i="5"/>
  <c r="P30" i="5"/>
  <c r="M30" i="5"/>
  <c r="O29" i="5"/>
  <c r="M29" i="5"/>
  <c r="Q29" i="5"/>
  <c r="P29" i="5"/>
  <c r="M28" i="5"/>
  <c r="N28" i="5"/>
  <c r="O28" i="5"/>
  <c r="P28" i="5"/>
  <c r="J8" i="7" l="1"/>
  <c r="K8" i="7" s="1"/>
  <c r="L8" i="7" s="1"/>
  <c r="M8" i="7" s="1"/>
  <c r="J9" i="7"/>
  <c r="K9" i="7" s="1"/>
  <c r="L9" i="7" s="1"/>
  <c r="M9" i="7" s="1"/>
  <c r="J7" i="7"/>
  <c r="K7" i="7" s="1"/>
  <c r="L7" i="7" s="1"/>
  <c r="M7" i="7" s="1"/>
  <c r="J2" i="7"/>
  <c r="K2" i="7" s="1"/>
  <c r="L2" i="7" s="1"/>
  <c r="M2" i="7" s="1"/>
  <c r="J6" i="7"/>
  <c r="K6" i="7" s="1"/>
  <c r="L6" i="7" s="1"/>
  <c r="M6" i="7" s="1"/>
  <c r="J3" i="7"/>
  <c r="K3" i="7" s="1"/>
  <c r="L3" i="7" s="1"/>
  <c r="M3" i="7" s="1"/>
  <c r="J5" i="7"/>
  <c r="K5" i="7" s="1"/>
  <c r="L5" i="7" s="1"/>
  <c r="M5" i="7" s="1"/>
  <c r="J4" i="7"/>
  <c r="K4" i="7" s="1"/>
  <c r="L4" i="7" s="1"/>
  <c r="M4" i="7" s="1"/>
  <c r="A1" i="6"/>
  <c r="M10" i="7" l="1"/>
  <c r="K10" i="7"/>
  <c r="B20" i="12"/>
  <c r="B30" i="12"/>
  <c r="B21" i="12"/>
  <c r="B40" i="12"/>
  <c r="B48" i="12"/>
  <c r="B52" i="12"/>
  <c r="B56" i="12"/>
  <c r="B60" i="12"/>
  <c r="B64" i="12"/>
  <c r="B68" i="12"/>
  <c r="B72" i="12"/>
  <c r="B76" i="12"/>
  <c r="B80" i="12"/>
  <c r="B84" i="12"/>
  <c r="B88" i="12"/>
  <c r="B92" i="12"/>
  <c r="B96" i="12"/>
  <c r="B100" i="12"/>
  <c r="B104" i="12"/>
  <c r="B108" i="12"/>
  <c r="B112" i="12"/>
  <c r="B116" i="12"/>
  <c r="B120" i="12"/>
  <c r="B124" i="12"/>
  <c r="B128" i="12"/>
  <c r="B132" i="12"/>
  <c r="B136" i="12"/>
  <c r="B140" i="12"/>
  <c r="B144" i="12"/>
  <c r="B148" i="12"/>
  <c r="B152" i="12"/>
  <c r="B156" i="12"/>
  <c r="B160" i="12"/>
  <c r="B164" i="12"/>
  <c r="B168" i="12"/>
  <c r="B172" i="12"/>
  <c r="B176" i="12"/>
  <c r="B180" i="12"/>
  <c r="B184" i="12"/>
  <c r="B188" i="12"/>
  <c r="B192" i="12"/>
  <c r="B196" i="12"/>
  <c r="B200" i="12"/>
  <c r="B204" i="12"/>
  <c r="B208" i="12"/>
  <c r="B212" i="12"/>
  <c r="B216" i="12"/>
  <c r="B220" i="12"/>
  <c r="B224" i="12"/>
  <c r="B228" i="12"/>
  <c r="B232" i="12"/>
  <c r="B236" i="12"/>
  <c r="B240" i="12"/>
  <c r="B244" i="12"/>
  <c r="B248" i="12"/>
  <c r="B252" i="12"/>
  <c r="B256" i="12"/>
  <c r="B260" i="12"/>
  <c r="B264" i="12"/>
  <c r="B268" i="12"/>
  <c r="B272" i="12"/>
  <c r="B276" i="12"/>
  <c r="B280" i="12"/>
  <c r="B284" i="12"/>
  <c r="B288" i="12"/>
  <c r="B292" i="12"/>
  <c r="B296" i="12"/>
  <c r="B300" i="12"/>
  <c r="B304" i="12"/>
  <c r="B308" i="12"/>
  <c r="B41" i="12"/>
  <c r="B49" i="12"/>
  <c r="B53" i="12"/>
  <c r="B57" i="12"/>
  <c r="B61" i="12"/>
  <c r="B65" i="12"/>
  <c r="B69" i="12"/>
  <c r="B73" i="12"/>
  <c r="B77" i="12"/>
  <c r="B81" i="12"/>
  <c r="B85" i="12"/>
  <c r="B89" i="12"/>
  <c r="B93" i="12"/>
  <c r="B97" i="12"/>
  <c r="B101" i="12"/>
  <c r="B105" i="12"/>
  <c r="B109" i="12"/>
  <c r="B113" i="12"/>
  <c r="B117" i="12"/>
  <c r="B121" i="12"/>
  <c r="B125" i="12"/>
  <c r="B129" i="12"/>
  <c r="B133" i="12"/>
  <c r="B137" i="12"/>
  <c r="B141" i="12"/>
  <c r="B145" i="12"/>
  <c r="B149" i="12"/>
  <c r="B153" i="12"/>
  <c r="B157" i="12"/>
  <c r="B161" i="12"/>
  <c r="B165" i="12"/>
  <c r="B169" i="12"/>
  <c r="B173" i="12"/>
  <c r="B177" i="12"/>
  <c r="B181" i="12"/>
  <c r="B185" i="12"/>
  <c r="B189" i="12"/>
  <c r="B193" i="12"/>
  <c r="B197" i="12"/>
  <c r="B201" i="12"/>
  <c r="B205" i="12"/>
  <c r="B209" i="12"/>
  <c r="B213" i="12"/>
  <c r="B217" i="12"/>
  <c r="B221" i="12"/>
  <c r="B225" i="12"/>
  <c r="B229" i="12"/>
  <c r="B233" i="12"/>
  <c r="B237" i="12"/>
  <c r="B241" i="12"/>
  <c r="B245" i="12"/>
  <c r="B249" i="12"/>
  <c r="B253" i="12"/>
  <c r="B257" i="12"/>
  <c r="B261" i="12"/>
  <c r="B265" i="12"/>
  <c r="B269" i="12"/>
  <c r="B273" i="12"/>
  <c r="B277" i="12"/>
  <c r="B281" i="12"/>
  <c r="B285" i="12"/>
  <c r="B289" i="12"/>
  <c r="B293" i="12"/>
  <c r="B297" i="12"/>
  <c r="B301" i="12"/>
  <c r="B305" i="12"/>
  <c r="B46" i="12"/>
  <c r="B50" i="12"/>
  <c r="B54" i="12"/>
  <c r="B58" i="12"/>
  <c r="B62" i="12"/>
  <c r="B66" i="12"/>
  <c r="B70" i="12"/>
  <c r="B74" i="12"/>
  <c r="B78" i="12"/>
  <c r="B82" i="12"/>
  <c r="B86" i="12"/>
  <c r="B90" i="12"/>
  <c r="B94" i="12"/>
  <c r="B98" i="12"/>
  <c r="B102" i="12"/>
  <c r="B106" i="12"/>
  <c r="B110" i="12"/>
  <c r="B114" i="12"/>
  <c r="B118" i="12"/>
  <c r="B122" i="12"/>
  <c r="B126" i="12"/>
  <c r="B130" i="12"/>
  <c r="B134" i="12"/>
  <c r="B138" i="12"/>
  <c r="B142" i="12"/>
  <c r="B146" i="12"/>
  <c r="B150" i="12"/>
  <c r="B154" i="12"/>
  <c r="B158" i="12"/>
  <c r="B162" i="12"/>
  <c r="B166" i="12"/>
  <c r="B170" i="12"/>
  <c r="B174" i="12"/>
  <c r="B178" i="12"/>
  <c r="B182" i="12"/>
  <c r="B186" i="12"/>
  <c r="B190" i="12"/>
  <c r="B194" i="12"/>
  <c r="B198" i="12"/>
  <c r="B202" i="12"/>
  <c r="B206" i="12"/>
  <c r="B210" i="12"/>
  <c r="B214" i="12"/>
  <c r="B218" i="12"/>
  <c r="B222" i="12"/>
  <c r="B226" i="12"/>
  <c r="B230" i="12"/>
  <c r="B234" i="12"/>
  <c r="B238" i="12"/>
  <c r="B242" i="12"/>
  <c r="B246" i="12"/>
  <c r="B250" i="12"/>
  <c r="B254" i="12"/>
  <c r="B258" i="12"/>
  <c r="B262" i="12"/>
  <c r="B266" i="12"/>
  <c r="B270" i="12"/>
  <c r="B274" i="12"/>
  <c r="B278" i="12"/>
  <c r="B282" i="12"/>
  <c r="B286" i="12"/>
  <c r="B290" i="12"/>
  <c r="B294" i="12"/>
  <c r="B298" i="12"/>
  <c r="B302" i="12"/>
  <c r="B306" i="12"/>
  <c r="B310" i="12"/>
  <c r="B314" i="12"/>
  <c r="B47" i="12"/>
  <c r="B51" i="12"/>
  <c r="B55" i="12"/>
  <c r="B59" i="12"/>
  <c r="B63" i="12"/>
  <c r="B67" i="12"/>
  <c r="B71" i="12"/>
  <c r="B75" i="12"/>
  <c r="B79" i="12"/>
  <c r="B83" i="12"/>
  <c r="B87" i="12"/>
  <c r="B91" i="12"/>
  <c r="B95" i="12"/>
  <c r="B99" i="12"/>
  <c r="B103" i="12"/>
  <c r="B107" i="12"/>
  <c r="B111" i="12"/>
  <c r="B115" i="12"/>
  <c r="B119" i="12"/>
  <c r="B123" i="12"/>
  <c r="B127" i="12"/>
  <c r="B131" i="12"/>
  <c r="B135" i="12"/>
  <c r="B139" i="12"/>
  <c r="B143" i="12"/>
  <c r="B147" i="12"/>
  <c r="B151" i="12"/>
  <c r="B155" i="12"/>
  <c r="B159" i="12"/>
  <c r="B163" i="12"/>
  <c r="B167" i="12"/>
  <c r="B171" i="12"/>
  <c r="B175" i="12"/>
  <c r="B191" i="12"/>
  <c r="B207" i="12"/>
  <c r="B223" i="12"/>
  <c r="B239" i="12"/>
  <c r="B255" i="12"/>
  <c r="B271" i="12"/>
  <c r="B287" i="12"/>
  <c r="B303" i="12"/>
  <c r="B312" i="12"/>
  <c r="B317" i="12"/>
  <c r="B321" i="12"/>
  <c r="B325" i="12"/>
  <c r="B329" i="12"/>
  <c r="B333" i="12"/>
  <c r="B337" i="12"/>
  <c r="B341" i="12"/>
  <c r="B345" i="12"/>
  <c r="B349" i="12"/>
  <c r="B353" i="12"/>
  <c r="B357" i="12"/>
  <c r="B361" i="12"/>
  <c r="B365" i="12"/>
  <c r="B369" i="12"/>
  <c r="B373" i="12"/>
  <c r="B377" i="12"/>
  <c r="B381" i="12"/>
  <c r="B385" i="12"/>
  <c r="B389" i="12"/>
  <c r="B393" i="12"/>
  <c r="B397" i="12"/>
  <c r="B401" i="12"/>
  <c r="B405" i="12"/>
  <c r="B409" i="12"/>
  <c r="B413" i="12"/>
  <c r="B417" i="12"/>
  <c r="B421" i="12"/>
  <c r="B425" i="12"/>
  <c r="B429" i="12"/>
  <c r="B433" i="12"/>
  <c r="B437" i="12"/>
  <c r="B441" i="12"/>
  <c r="B445" i="12"/>
  <c r="B449" i="12"/>
  <c r="B453" i="12"/>
  <c r="B457" i="12"/>
  <c r="B461" i="12"/>
  <c r="B465" i="12"/>
  <c r="B469" i="12"/>
  <c r="B473" i="12"/>
  <c r="B477" i="12"/>
  <c r="B481" i="12"/>
  <c r="B485" i="12"/>
  <c r="B489" i="12"/>
  <c r="B493" i="12"/>
  <c r="B497" i="12"/>
  <c r="B501" i="12"/>
  <c r="B505" i="12"/>
  <c r="B509" i="12"/>
  <c r="B513" i="12"/>
  <c r="B517" i="12"/>
  <c r="B521" i="12"/>
  <c r="B525" i="12"/>
  <c r="B529" i="12"/>
  <c r="B533" i="12"/>
  <c r="B537" i="12"/>
  <c r="B541" i="12"/>
  <c r="B545" i="12"/>
  <c r="B549" i="12"/>
  <c r="B553" i="12"/>
  <c r="B557" i="12"/>
  <c r="B561" i="12"/>
  <c r="B565" i="12"/>
  <c r="B569" i="12"/>
  <c r="B573" i="12"/>
  <c r="B179" i="12"/>
  <c r="B195" i="12"/>
  <c r="B211" i="12"/>
  <c r="B227" i="12"/>
  <c r="B243" i="12"/>
  <c r="B259" i="12"/>
  <c r="B275" i="12"/>
  <c r="B291" i="12"/>
  <c r="B307" i="12"/>
  <c r="B313" i="12"/>
  <c r="B318" i="12"/>
  <c r="B322" i="12"/>
  <c r="B326" i="12"/>
  <c r="B330" i="12"/>
  <c r="B334" i="12"/>
  <c r="B338" i="12"/>
  <c r="B342" i="12"/>
  <c r="B346" i="12"/>
  <c r="B350" i="12"/>
  <c r="B354" i="12"/>
  <c r="B358" i="12"/>
  <c r="B362" i="12"/>
  <c r="B366" i="12"/>
  <c r="B370" i="12"/>
  <c r="B374" i="12"/>
  <c r="B378" i="12"/>
  <c r="B382" i="12"/>
  <c r="B386" i="12"/>
  <c r="B390" i="12"/>
  <c r="B394" i="12"/>
  <c r="B398" i="12"/>
  <c r="B402" i="12"/>
  <c r="B406" i="12"/>
  <c r="B410" i="12"/>
  <c r="B414" i="12"/>
  <c r="B418" i="12"/>
  <c r="B422" i="12"/>
  <c r="B426" i="12"/>
  <c r="B430" i="12"/>
  <c r="B434" i="12"/>
  <c r="B438" i="12"/>
  <c r="B442" i="12"/>
  <c r="B446" i="12"/>
  <c r="B450" i="12"/>
  <c r="B454" i="12"/>
  <c r="B458" i="12"/>
  <c r="B462" i="12"/>
  <c r="B466" i="12"/>
  <c r="B470" i="12"/>
  <c r="B474" i="12"/>
  <c r="B478" i="12"/>
  <c r="B482" i="12"/>
  <c r="B486" i="12"/>
  <c r="B490" i="12"/>
  <c r="B494" i="12"/>
  <c r="B498" i="12"/>
  <c r="B502" i="12"/>
  <c r="B506" i="12"/>
  <c r="B510" i="12"/>
  <c r="B514" i="12"/>
  <c r="B518" i="12"/>
  <c r="B522" i="12"/>
  <c r="B526" i="12"/>
  <c r="B530" i="12"/>
  <c r="B534" i="12"/>
  <c r="B538" i="12"/>
  <c r="B542" i="12"/>
  <c r="B546" i="12"/>
  <c r="B550" i="12"/>
  <c r="B554" i="12"/>
  <c r="B558" i="12"/>
  <c r="B562" i="12"/>
  <c r="B566" i="12"/>
  <c r="B570" i="12"/>
  <c r="B574" i="12"/>
  <c r="B183" i="12"/>
  <c r="B199" i="12"/>
  <c r="B215" i="12"/>
  <c r="B231" i="12"/>
  <c r="B247" i="12"/>
  <c r="B263" i="12"/>
  <c r="B279" i="12"/>
  <c r="B295" i="12"/>
  <c r="B309" i="12"/>
  <c r="B315" i="12"/>
  <c r="B319" i="12"/>
  <c r="B323" i="12"/>
  <c r="B327" i="12"/>
  <c r="B331" i="12"/>
  <c r="B335" i="12"/>
  <c r="B339" i="12"/>
  <c r="B343" i="12"/>
  <c r="B347" i="12"/>
  <c r="B351" i="12"/>
  <c r="B355" i="12"/>
  <c r="B359" i="12"/>
  <c r="B363" i="12"/>
  <c r="B367" i="12"/>
  <c r="B371" i="12"/>
  <c r="B375" i="12"/>
  <c r="B379" i="12"/>
  <c r="B383" i="12"/>
  <c r="B387" i="12"/>
  <c r="B391" i="12"/>
  <c r="B395" i="12"/>
  <c r="B399" i="12"/>
  <c r="B403" i="12"/>
  <c r="B407" i="12"/>
  <c r="B411" i="12"/>
  <c r="B415" i="12"/>
  <c r="B419" i="12"/>
  <c r="B423" i="12"/>
  <c r="B427" i="12"/>
  <c r="B431" i="12"/>
  <c r="B435" i="12"/>
  <c r="B439" i="12"/>
  <c r="B443" i="12"/>
  <c r="B447" i="12"/>
  <c r="B451" i="12"/>
  <c r="B455" i="12"/>
  <c r="B459" i="12"/>
  <c r="B463" i="12"/>
  <c r="B467" i="12"/>
  <c r="B471" i="12"/>
  <c r="B475" i="12"/>
  <c r="B479" i="12"/>
  <c r="B483" i="12"/>
  <c r="B487" i="12"/>
  <c r="B491" i="12"/>
  <c r="B495" i="12"/>
  <c r="B499" i="12"/>
  <c r="B503" i="12"/>
  <c r="B507" i="12"/>
  <c r="B511" i="12"/>
  <c r="B515" i="12"/>
  <c r="B519" i="12"/>
  <c r="B523" i="12"/>
  <c r="B527" i="12"/>
  <c r="B531" i="12"/>
  <c r="B535" i="12"/>
  <c r="B539" i="12"/>
  <c r="B543" i="12"/>
  <c r="B547" i="12"/>
  <c r="B551" i="12"/>
  <c r="B555" i="12"/>
  <c r="B559" i="12"/>
  <c r="B563" i="12"/>
  <c r="B567" i="12"/>
  <c r="B571" i="12"/>
  <c r="B575" i="12"/>
  <c r="B578" i="12"/>
  <c r="B187" i="12"/>
  <c r="B203" i="12"/>
  <c r="B219" i="12"/>
  <c r="B235" i="12"/>
  <c r="B251" i="12"/>
  <c r="B267" i="12"/>
  <c r="B283" i="12"/>
  <c r="B299" i="12"/>
  <c r="B311" i="12"/>
  <c r="B316" i="12"/>
  <c r="B320" i="12"/>
  <c r="B324" i="12"/>
  <c r="B328" i="12"/>
  <c r="B332" i="12"/>
  <c r="B336" i="12"/>
  <c r="B340" i="12"/>
  <c r="B344" i="12"/>
  <c r="B348" i="12"/>
  <c r="B352" i="12"/>
  <c r="B356" i="12"/>
  <c r="B360" i="12"/>
  <c r="B364" i="12"/>
  <c r="B368" i="12"/>
  <c r="B372" i="12"/>
  <c r="B376" i="12"/>
  <c r="B380" i="12"/>
  <c r="B384" i="12"/>
  <c r="B388" i="12"/>
  <c r="B392" i="12"/>
  <c r="B396" i="12"/>
  <c r="B400" i="12"/>
  <c r="B404" i="12"/>
  <c r="B408" i="12"/>
  <c r="B412" i="12"/>
  <c r="B416" i="12"/>
  <c r="B420" i="12"/>
  <c r="B424" i="12"/>
  <c r="B428" i="12"/>
  <c r="B432" i="12"/>
  <c r="B436" i="12"/>
  <c r="B440" i="12"/>
  <c r="B444" i="12"/>
  <c r="B448" i="12"/>
  <c r="B452" i="12"/>
  <c r="B456" i="12"/>
  <c r="B460" i="12"/>
  <c r="B464" i="12"/>
  <c r="B468" i="12"/>
  <c r="B472" i="12"/>
  <c r="B476" i="12"/>
  <c r="B480" i="12"/>
  <c r="B484" i="12"/>
  <c r="B488" i="12"/>
  <c r="B492" i="12"/>
  <c r="B496" i="12"/>
  <c r="B500" i="12"/>
  <c r="B504" i="12"/>
  <c r="B508" i="12"/>
  <c r="B512" i="12"/>
  <c r="B516" i="12"/>
  <c r="B520" i="12"/>
  <c r="B524" i="12"/>
  <c r="B528" i="12"/>
  <c r="B532" i="12"/>
  <c r="B536" i="12"/>
  <c r="B540" i="12"/>
  <c r="B544" i="12"/>
  <c r="B548" i="12"/>
  <c r="B552" i="12"/>
  <c r="B556" i="12"/>
  <c r="B560" i="12"/>
  <c r="B564" i="12"/>
  <c r="B568" i="12"/>
  <c r="B572" i="12"/>
  <c r="B576" i="12"/>
  <c r="B577" i="12"/>
  <c r="B3" i="12"/>
  <c r="B7" i="12"/>
  <c r="B4" i="12"/>
  <c r="B8" i="12"/>
  <c r="B6" i="12"/>
  <c r="B5" i="12"/>
  <c r="B9" i="12"/>
  <c r="B16" i="12"/>
  <c r="B17" i="12"/>
  <c r="B2" i="12"/>
  <c r="G180" i="6"/>
  <c r="G1" i="6" l="1"/>
  <c r="P2" i="7"/>
  <c r="B44" i="12" l="1"/>
  <c r="B45" i="12"/>
  <c r="B42" i="12"/>
  <c r="B43" i="12"/>
  <c r="B38" i="12"/>
  <c r="B39" i="12"/>
  <c r="B36" i="12"/>
  <c r="B37" i="12"/>
  <c r="B34" i="12"/>
  <c r="B35" i="12"/>
  <c r="B32" i="12"/>
  <c r="B33" i="12"/>
  <c r="B31" i="12"/>
  <c r="B29" i="12"/>
  <c r="B28" i="12"/>
  <c r="B27" i="12"/>
  <c r="B26" i="12"/>
  <c r="B25" i="12"/>
  <c r="B24" i="12"/>
  <c r="B23" i="12"/>
  <c r="B22" i="12"/>
  <c r="B19" i="12"/>
  <c r="B18" i="12"/>
  <c r="B15" i="12"/>
  <c r="B14" i="12"/>
  <c r="B13" i="12"/>
  <c r="B12" i="12"/>
  <c r="B11" i="12"/>
  <c r="B10" i="12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3" i="5"/>
  <c r="H25" i="5"/>
  <c r="P1" i="7" l="1"/>
  <c r="M25" i="5"/>
  <c r="P25" i="5"/>
  <c r="O25" i="5"/>
  <c r="N25" i="5"/>
  <c r="Q25" i="5"/>
  <c r="H24" i="5" l="1"/>
  <c r="H22" i="5"/>
  <c r="H23" i="5"/>
  <c r="O23" i="5" s="1"/>
  <c r="N23" i="5" l="1"/>
  <c r="M23" i="5"/>
  <c r="Q23" i="5"/>
  <c r="P23" i="5"/>
  <c r="O24" i="5"/>
  <c r="P24" i="5"/>
  <c r="N24" i="5"/>
  <c r="M24" i="5"/>
  <c r="Q24" i="5"/>
  <c r="N22" i="5" l="1"/>
  <c r="P22" i="5" l="1"/>
  <c r="Q22" i="5"/>
  <c r="M22" i="5"/>
  <c r="O22" i="5"/>
  <c r="H3" i="5" l="1"/>
  <c r="M3" i="5" s="1"/>
  <c r="H5" i="5"/>
  <c r="P5" i="5" s="1"/>
  <c r="H6" i="5"/>
  <c r="M6" i="5" s="1"/>
  <c r="H7" i="5"/>
  <c r="M7" i="5" s="1"/>
  <c r="H8" i="5"/>
  <c r="P8" i="5" s="1"/>
  <c r="H9" i="5"/>
  <c r="H10" i="5"/>
  <c r="Q10" i="5" s="1"/>
  <c r="H11" i="5"/>
  <c r="M11" i="5" s="1"/>
  <c r="H12" i="5"/>
  <c r="P12" i="5" s="1"/>
  <c r="H13" i="5"/>
  <c r="N13" i="5" s="1"/>
  <c r="H15" i="5"/>
  <c r="H14" i="5"/>
  <c r="N14" i="5" s="1"/>
  <c r="H16" i="5"/>
  <c r="H19" i="5"/>
  <c r="P19" i="5" s="1"/>
  <c r="H18" i="5"/>
  <c r="M18" i="5" s="1"/>
  <c r="H17" i="5"/>
  <c r="M17" i="5" s="1"/>
  <c r="H20" i="5"/>
  <c r="P20" i="5" s="1"/>
  <c r="H21" i="5"/>
  <c r="Q21" i="5" s="1"/>
  <c r="H4" i="5"/>
  <c r="N4" i="5" s="1"/>
  <c r="P3" i="5" l="1"/>
  <c r="O3" i="5"/>
  <c r="N3" i="5"/>
  <c r="Q3" i="5"/>
  <c r="N21" i="5"/>
  <c r="O17" i="5"/>
  <c r="P11" i="5"/>
  <c r="O20" i="5"/>
  <c r="Q18" i="5"/>
  <c r="N19" i="5"/>
  <c r="O11" i="5"/>
  <c r="P7" i="5"/>
  <c r="N5" i="5"/>
  <c r="O19" i="5"/>
  <c r="O5" i="5"/>
  <c r="N20" i="5"/>
  <c r="O12" i="5"/>
  <c r="O7" i="5"/>
  <c r="N8" i="5"/>
  <c r="P17" i="5"/>
  <c r="N12" i="5"/>
  <c r="O8" i="5"/>
  <c r="O4" i="5"/>
  <c r="P4" i="5"/>
  <c r="N18" i="5"/>
  <c r="O18" i="5"/>
  <c r="P18" i="5"/>
  <c r="N16" i="5"/>
  <c r="O16" i="5"/>
  <c r="P16" i="5"/>
  <c r="N10" i="5"/>
  <c r="O10" i="5"/>
  <c r="P10" i="5"/>
  <c r="N6" i="5"/>
  <c r="O6" i="5"/>
  <c r="P6" i="5"/>
  <c r="M4" i="5"/>
  <c r="Q16" i="5"/>
  <c r="M10" i="5"/>
  <c r="O21" i="5"/>
  <c r="P21" i="5"/>
  <c r="O14" i="5"/>
  <c r="P14" i="5"/>
  <c r="M14" i="5"/>
  <c r="Q14" i="5"/>
  <c r="O15" i="5"/>
  <c r="P15" i="5"/>
  <c r="M15" i="5"/>
  <c r="Q15" i="5"/>
  <c r="O13" i="5"/>
  <c r="P13" i="5"/>
  <c r="M13" i="5"/>
  <c r="Q13" i="5"/>
  <c r="O9" i="5"/>
  <c r="P9" i="5"/>
  <c r="M9" i="5"/>
  <c r="Q9" i="5"/>
  <c r="Q4" i="5"/>
  <c r="M21" i="5"/>
  <c r="M16" i="5"/>
  <c r="N15" i="5"/>
  <c r="N9" i="5"/>
  <c r="Q6" i="5"/>
  <c r="Q20" i="5"/>
  <c r="M20" i="5"/>
  <c r="N17" i="5"/>
  <c r="Q19" i="5"/>
  <c r="M19" i="5"/>
  <c r="Q12" i="5"/>
  <c r="M12" i="5"/>
  <c r="N11" i="5"/>
  <c r="Q8" i="5"/>
  <c r="M8" i="5"/>
  <c r="N7" i="5"/>
  <c r="Q5" i="5"/>
  <c r="M5" i="5"/>
  <c r="Q17" i="5"/>
  <c r="Q11" i="5"/>
  <c r="Q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F9E6F-7867-4DDE-AB66-58306A3661AF}" keepAlive="1" name="查询 - p=1100" description="与工作簿中“p=1100”查询的连接。" type="5" refreshedVersion="0" background="1">
    <dbPr connection="Provider=Microsoft.Mashup.OleDb.1;Data Source=$Workbook$;Location=&quot;p=1100&quot;;Extended Properties=&quot;&quot;" command="SELECT * FROM [p=1100]"/>
  </connection>
  <connection id="2" xr16:uid="{DA8EA8AB-CC78-42CE-826D-4CD16E2769D0}" keepAlive="1" name="查询 - p=2100" description="与工作簿中“p=2100”查询的连接。" type="5" refreshedVersion="0" background="1">
    <dbPr connection="Provider=Microsoft.Mashup.OleDb.1;Data Source=$Workbook$;Location=&quot;p=2100&quot;;Extended Properties=&quot;&quot;" command="SELECT * FROM [p=2100]"/>
  </connection>
  <connection id="3" xr16:uid="{DE6663F0-6AF6-44BF-9959-095F969D597D}" keepAlive="1" name="查询 - p=3100" description="与工作簿中“p=3100”查询的连接。" type="5" refreshedVersion="0" background="1">
    <dbPr connection="Provider=Microsoft.Mashup.OleDb.1;Data Source=$Workbook$;Location=&quot;p=3100&quot;;Extended Properties=&quot;&quot;" command="SELECT * FROM [p=3100]"/>
  </connection>
  <connection id="4" xr16:uid="{F09BB514-200D-4903-8C8D-06075448D87C}" keepAlive="1" name="查询 - p=4100" description="与工作簿中“p=4100”查询的连接。" type="5" refreshedVersion="0" background="1">
    <dbPr connection="Provider=Microsoft.Mashup.OleDb.1;Data Source=$Workbook$;Location=&quot;p=4100&quot;;Extended Properties=&quot;&quot;" command="SELECT * FROM [p=4100]"/>
  </connection>
  <connection id="5" xr16:uid="{D3503650-3BBD-4BD5-98ED-66554DE2B8D8}" keepAlive="1" name="查询 - 追加2" description="与工作簿中“追加2”查询的连接。" type="5" refreshedVersion="6" background="1" saveData="1">
    <dbPr connection="Provider=Microsoft.Mashup.OleDb.1;Data Source=$Workbook$;Location=追加2;Extended Properties=&quot;&quot;" command="SELECT * FROM [追加2]"/>
  </connection>
</connections>
</file>

<file path=xl/sharedStrings.xml><?xml version="1.0" encoding="utf-8"?>
<sst xmlns="http://schemas.openxmlformats.org/spreadsheetml/2006/main" count="1603" uniqueCount="1105">
  <si>
    <t>基金名称</t>
    <phoneticPr fontId="1" type="noConversion"/>
  </si>
  <si>
    <t>代码</t>
    <phoneticPr fontId="1" type="noConversion"/>
  </si>
  <si>
    <t>费率</t>
    <phoneticPr fontId="1" type="noConversion"/>
  </si>
  <si>
    <t>赎回</t>
    <phoneticPr fontId="1" type="noConversion"/>
  </si>
  <si>
    <t>期限</t>
    <phoneticPr fontId="1" type="noConversion"/>
  </si>
  <si>
    <t>管理费</t>
    <phoneticPr fontId="1" type="noConversion"/>
  </si>
  <si>
    <t>运作费</t>
    <phoneticPr fontId="1" type="noConversion"/>
  </si>
  <si>
    <t>托管费</t>
    <phoneticPr fontId="1" type="noConversion"/>
  </si>
  <si>
    <t>[730, +)</t>
    <phoneticPr fontId="1" type="noConversion"/>
  </si>
  <si>
    <t>[30, +)</t>
    <phoneticPr fontId="1" type="noConversion"/>
  </si>
  <si>
    <t>服务费</t>
    <phoneticPr fontId="1" type="noConversion"/>
  </si>
  <si>
    <t>泰康港股通TMT指数A</t>
    <phoneticPr fontId="1" type="noConversion"/>
  </si>
  <si>
    <t>006930</t>
    <phoneticPr fontId="1" type="noConversion"/>
  </si>
  <si>
    <t>[180, +)</t>
    <phoneticPr fontId="1" type="noConversion"/>
  </si>
  <si>
    <t>泰康港股通TMT指数C</t>
    <phoneticPr fontId="1" type="noConversion"/>
  </si>
  <si>
    <t>006931</t>
    <phoneticPr fontId="1" type="noConversion"/>
  </si>
  <si>
    <t>广发纳斯达克100ETF</t>
    <phoneticPr fontId="1" type="noConversion"/>
  </si>
  <si>
    <t>159941</t>
    <phoneticPr fontId="1" type="noConversion"/>
  </si>
  <si>
    <t>160121</t>
    <phoneticPr fontId="1" type="noConversion"/>
  </si>
  <si>
    <t>大成恒生指数</t>
    <phoneticPr fontId="1" type="noConversion"/>
  </si>
  <si>
    <t>招商标普金砖四国指数</t>
    <phoneticPr fontId="1" type="noConversion"/>
  </si>
  <si>
    <t>标的</t>
    <phoneticPr fontId="1" type="noConversion"/>
  </si>
  <si>
    <t>161714</t>
    <phoneticPr fontId="1" type="noConversion"/>
  </si>
  <si>
    <t>S&amp;P BRIC 40 Index</t>
    <phoneticPr fontId="1" type="noConversion"/>
  </si>
  <si>
    <t>广发全球农业指数</t>
    <phoneticPr fontId="1" type="noConversion"/>
  </si>
  <si>
    <t>270027</t>
    <phoneticPr fontId="1" type="noConversion"/>
  </si>
  <si>
    <t>标普全球农业指数</t>
    <phoneticPr fontId="1" type="noConversion"/>
  </si>
  <si>
    <t>纳斯达克100指数</t>
    <phoneticPr fontId="1" type="noConversion"/>
  </si>
  <si>
    <t>香港恒生指数</t>
    <phoneticPr fontId="1" type="noConversion"/>
  </si>
  <si>
    <t>上证综指ETF</t>
    <phoneticPr fontId="1" type="noConversion"/>
  </si>
  <si>
    <t>510210</t>
    <phoneticPr fontId="1" type="noConversion"/>
  </si>
  <si>
    <t>华安德国30(DAX)ETF</t>
    <phoneticPr fontId="1" type="noConversion"/>
  </si>
  <si>
    <t>513030</t>
    <phoneticPr fontId="1" type="noConversion"/>
  </si>
  <si>
    <t>法兰克福DAX指数</t>
    <phoneticPr fontId="1" type="noConversion"/>
  </si>
  <si>
    <t>易方达日经225ETF</t>
    <phoneticPr fontId="1" type="noConversion"/>
  </si>
  <si>
    <t>513000</t>
    <phoneticPr fontId="1" type="noConversion"/>
  </si>
  <si>
    <t>东京日经225指数</t>
    <phoneticPr fontId="1" type="noConversion"/>
  </si>
  <si>
    <t>国泰纳斯达克100ETF</t>
    <phoneticPr fontId="1" type="noConversion"/>
  </si>
  <si>
    <t>513100</t>
    <phoneticPr fontId="1" type="noConversion"/>
  </si>
  <si>
    <t>博时标普500ETF</t>
    <phoneticPr fontId="1" type="noConversion"/>
  </si>
  <si>
    <t>513500</t>
    <phoneticPr fontId="1" type="noConversion"/>
  </si>
  <si>
    <t>标准普尔500指数</t>
    <phoneticPr fontId="1" type="noConversion"/>
  </si>
  <si>
    <t>华夏野村日经225ETF</t>
    <phoneticPr fontId="1" type="noConversion"/>
  </si>
  <si>
    <t>513520</t>
    <phoneticPr fontId="1" type="noConversion"/>
  </si>
  <si>
    <t>南方恒指ETF</t>
    <phoneticPr fontId="1" type="noConversion"/>
  </si>
  <si>
    <t>513600</t>
    <phoneticPr fontId="1" type="noConversion"/>
  </si>
  <si>
    <t>华夏沪港通恒生ETF</t>
    <phoneticPr fontId="1" type="noConversion"/>
  </si>
  <si>
    <t>513660</t>
    <phoneticPr fontId="1" type="noConversion"/>
  </si>
  <si>
    <t>建信港股通恒生中国ETF</t>
    <phoneticPr fontId="1" type="noConversion"/>
  </si>
  <si>
    <t>513680</t>
    <phoneticPr fontId="1" type="noConversion"/>
  </si>
  <si>
    <t>恒生中国企业指数</t>
    <phoneticPr fontId="1" type="noConversion"/>
  </si>
  <si>
    <t>南方顶峰TOPIX-ETF</t>
    <phoneticPr fontId="1" type="noConversion"/>
  </si>
  <si>
    <t>513800</t>
    <phoneticPr fontId="1" type="noConversion"/>
  </si>
  <si>
    <t>东证指数</t>
    <phoneticPr fontId="1" type="noConversion"/>
  </si>
  <si>
    <t>华安日经225ETF</t>
    <phoneticPr fontId="1" type="noConversion"/>
  </si>
  <si>
    <t>513880</t>
    <phoneticPr fontId="1" type="noConversion"/>
  </si>
  <si>
    <t>序号</t>
    <phoneticPr fontId="1" type="noConversion"/>
  </si>
  <si>
    <t>160122</t>
    <phoneticPr fontId="1" type="noConversion"/>
  </si>
  <si>
    <t>160924</t>
    <phoneticPr fontId="1" type="noConversion"/>
  </si>
  <si>
    <t>上证综指</t>
    <phoneticPr fontId="1" type="noConversion"/>
  </si>
  <si>
    <t>年费</t>
    <phoneticPr fontId="1" type="noConversion"/>
  </si>
  <si>
    <t>南方金砖四国指数(QDII)前端</t>
    <phoneticPr fontId="1" type="noConversion"/>
  </si>
  <si>
    <t>南方金砖四国指数(QDII)后端</t>
    <phoneticPr fontId="1" type="noConversion"/>
  </si>
  <si>
    <t>FTSE BRIC 50 INDEX</t>
    <phoneticPr fontId="1" type="noConversion"/>
  </si>
  <si>
    <t>中证港股通TMT人民币指数</t>
    <phoneticPr fontId="1" type="noConversion"/>
  </si>
  <si>
    <t>申购费率</t>
    <phoneticPr fontId="1" type="noConversion"/>
  </si>
  <si>
    <t>买卖费率</t>
    <phoneticPr fontId="1" type="noConversion"/>
  </si>
  <si>
    <t>持有年数总费用</t>
    <phoneticPr fontId="1" type="noConversion"/>
  </si>
  <si>
    <t>创业板指数</t>
  </si>
  <si>
    <t>平安创业板ETF</t>
    <phoneticPr fontId="1" type="noConversion"/>
  </si>
  <si>
    <t>159964</t>
    <phoneticPr fontId="1" type="noConversion"/>
  </si>
  <si>
    <t>513080</t>
    <phoneticPr fontId="1" type="noConversion"/>
  </si>
  <si>
    <t>法国CAC40指数</t>
    <phoneticPr fontId="1" type="noConversion"/>
  </si>
  <si>
    <t>沪深300指数</t>
    <phoneticPr fontId="1" type="noConversion"/>
  </si>
  <si>
    <t>华安法国 CAC40ETF</t>
    <phoneticPr fontId="1" type="noConversion"/>
  </si>
  <si>
    <t>159929</t>
    <phoneticPr fontId="1" type="noConversion"/>
  </si>
  <si>
    <t>汇添富中证医药卫生ETF</t>
    <phoneticPr fontId="1" type="noConversion"/>
  </si>
  <si>
    <t>中证医药卫生指数</t>
    <phoneticPr fontId="1" type="noConversion"/>
  </si>
  <si>
    <t>最新市值</t>
    <phoneticPr fontId="1" type="noConversion"/>
  </si>
  <si>
    <t>目标占比</t>
    <phoneticPr fontId="1" type="noConversion"/>
  </si>
  <si>
    <t>代码</t>
    <phoneticPr fontId="1" type="noConversion"/>
  </si>
  <si>
    <t>汇总</t>
  </si>
  <si>
    <t>年化收益率：</t>
    <phoneticPr fontId="1" type="noConversion"/>
  </si>
  <si>
    <t>持仓</t>
    <phoneticPr fontId="1" type="noConversion"/>
  </si>
  <si>
    <t>510310</t>
    <phoneticPr fontId="1" type="noConversion"/>
  </si>
  <si>
    <t>易方达沪深300ETF</t>
    <phoneticPr fontId="1" type="noConversion"/>
  </si>
  <si>
    <t>国泰纳斯达克100ETF</t>
  </si>
  <si>
    <t>博时标普500ETF</t>
  </si>
  <si>
    <t>华安德国30(DAX)ETF</t>
  </si>
  <si>
    <t>华夏沪港通恒生ETF</t>
  </si>
  <si>
    <t>易方达沪深300发起式ETF</t>
  </si>
  <si>
    <t>成交日期</t>
  </si>
  <si>
    <t>证券代码</t>
  </si>
  <si>
    <t>证券名称</t>
  </si>
  <si>
    <t>操作</t>
  </si>
  <si>
    <t>成交数量</t>
  </si>
  <si>
    <t>成交均价</t>
  </si>
  <si>
    <t>标普500</t>
  </si>
  <si>
    <t>德国30</t>
  </si>
  <si>
    <t>纳指ETF</t>
  </si>
  <si>
    <t>恒生通</t>
  </si>
  <si>
    <t>综指ETF</t>
  </si>
  <si>
    <t>225ETF</t>
  </si>
  <si>
    <t>创业板PA</t>
  </si>
  <si>
    <t>法国ETF</t>
  </si>
  <si>
    <t>HS300ETF</t>
  </si>
  <si>
    <t>医药ETF</t>
  </si>
  <si>
    <t>汇总</t>
    <phoneticPr fontId="1" type="noConversion"/>
  </si>
  <si>
    <t>日期</t>
    <phoneticPr fontId="1" type="noConversion"/>
  </si>
  <si>
    <t>投入金额</t>
    <phoneticPr fontId="1" type="noConversion"/>
  </si>
  <si>
    <t>发生金额</t>
    <phoneticPr fontId="1" type="noConversion"/>
  </si>
  <si>
    <t>中国</t>
    <phoneticPr fontId="1" type="noConversion"/>
  </si>
  <si>
    <t>美国</t>
    <phoneticPr fontId="1" type="noConversion"/>
  </si>
  <si>
    <t>利润总额：</t>
  </si>
  <si>
    <t>招行国开</t>
    <phoneticPr fontId="1" type="noConversion"/>
  </si>
  <si>
    <t>每半年进行追加投资（2月、8月）</t>
    <phoneticPr fontId="1" type="noConversion"/>
  </si>
  <si>
    <t>买</t>
  </si>
  <si>
    <t>卖</t>
  </si>
  <si>
    <t>招商创业板大盘ETF</t>
    <phoneticPr fontId="1" type="noConversion"/>
  </si>
  <si>
    <t>创业板指数</t>
    <phoneticPr fontId="1" type="noConversion"/>
  </si>
  <si>
    <t>浦银安盛创业板ETF</t>
    <phoneticPr fontId="1" type="noConversion"/>
  </si>
  <si>
    <t>华夏创业板ETF</t>
    <phoneticPr fontId="1" type="noConversion"/>
  </si>
  <si>
    <t>工银瑞信创业板ETF</t>
    <phoneticPr fontId="1" type="noConversion"/>
  </si>
  <si>
    <t>博时创业板ETF</t>
    <phoneticPr fontId="1" type="noConversion"/>
  </si>
  <si>
    <t>融通创业板ETF</t>
    <phoneticPr fontId="1" type="noConversion"/>
  </si>
  <si>
    <t>中银证券创业板ETF</t>
    <phoneticPr fontId="1" type="noConversion"/>
  </si>
  <si>
    <t>易方达创业板ETF</t>
    <phoneticPr fontId="1" type="noConversion"/>
  </si>
  <si>
    <t>南方创业板ETF</t>
    <phoneticPr fontId="1" type="noConversion"/>
  </si>
  <si>
    <t>华安创业板50ETF</t>
    <phoneticPr fontId="1" type="noConversion"/>
  </si>
  <si>
    <t>天弘创业板ETF</t>
    <phoneticPr fontId="1" type="noConversion"/>
  </si>
  <si>
    <t>西部利得创业板大盘ETF</t>
    <phoneticPr fontId="1" type="noConversion"/>
  </si>
  <si>
    <t>广发创业板ETF</t>
    <phoneticPr fontId="1" type="noConversion"/>
  </si>
  <si>
    <t>嘉实创业板ETF</t>
    <phoneticPr fontId="1" type="noConversion"/>
  </si>
  <si>
    <t>富国创业板ETF</t>
    <phoneticPr fontId="1" type="noConversion"/>
  </si>
  <si>
    <t>广发创业板ETF</t>
    <phoneticPr fontId="1" type="noConversion"/>
  </si>
  <si>
    <t>159952</t>
    <phoneticPr fontId="1" type="noConversion"/>
  </si>
  <si>
    <t>创业ＥＴＦ</t>
  </si>
  <si>
    <t>手数对应金额</t>
    <phoneticPr fontId="1" type="noConversion"/>
  </si>
  <si>
    <t>513500</t>
  </si>
  <si>
    <t>513500</t>
    <phoneticPr fontId="1" type="noConversion"/>
  </si>
  <si>
    <t>513100</t>
  </si>
  <si>
    <t>513100</t>
    <phoneticPr fontId="1" type="noConversion"/>
  </si>
  <si>
    <t>513000</t>
  </si>
  <si>
    <t>513030</t>
  </si>
  <si>
    <t>513030</t>
    <phoneticPr fontId="1" type="noConversion"/>
  </si>
  <si>
    <t>513080</t>
  </si>
  <si>
    <t>513660</t>
  </si>
  <si>
    <t>513660</t>
    <phoneticPr fontId="1" type="noConversion"/>
  </si>
  <si>
    <t>510310</t>
  </si>
  <si>
    <t>159952</t>
  </si>
  <si>
    <t>资产名称</t>
    <phoneticPr fontId="1" type="noConversion"/>
  </si>
  <si>
    <t>目标市值</t>
    <phoneticPr fontId="1" type="noConversion"/>
  </si>
  <si>
    <t>平衡金额</t>
    <phoneticPr fontId="1" type="noConversion"/>
  </si>
  <si>
    <t>平衡手数</t>
    <phoneticPr fontId="1" type="noConversion"/>
  </si>
  <si>
    <t>招行国开</t>
    <phoneticPr fontId="1" type="noConversion"/>
  </si>
  <si>
    <t>买</t>
    <phoneticPr fontId="1" type="noConversion"/>
  </si>
  <si>
    <t>利息</t>
    <phoneticPr fontId="1" type="noConversion"/>
  </si>
  <si>
    <t>日常交易日下午刷新数据，进行再平衡</t>
    <phoneticPr fontId="1" type="noConversion"/>
  </si>
  <si>
    <t>国开债</t>
    <phoneticPr fontId="1" type="noConversion"/>
  </si>
  <si>
    <t>每周补充交易记录</t>
    <phoneticPr fontId="1" type="noConversion"/>
  </si>
  <si>
    <t>美国</t>
  </si>
  <si>
    <t>中国</t>
  </si>
  <si>
    <t>总计</t>
  </si>
  <si>
    <t>大类</t>
  </si>
  <si>
    <t>大类</t>
    <phoneticPr fontId="1" type="noConversion"/>
  </si>
  <si>
    <t>小类</t>
  </si>
  <si>
    <t>小类</t>
    <phoneticPr fontId="1" type="noConversion"/>
  </si>
  <si>
    <t>股票</t>
  </si>
  <si>
    <t>股票</t>
    <phoneticPr fontId="1" type="noConversion"/>
  </si>
  <si>
    <t>债券</t>
  </si>
  <si>
    <t>债券</t>
    <phoneticPr fontId="1" type="noConversion"/>
  </si>
  <si>
    <t>国开债</t>
  </si>
  <si>
    <t>市值</t>
  </si>
  <si>
    <t>市值占比</t>
  </si>
  <si>
    <t>日欧</t>
  </si>
  <si>
    <t>日欧</t>
    <phoneticPr fontId="1" type="noConversion"/>
  </si>
  <si>
    <t>名称</t>
  </si>
  <si>
    <t>代码</t>
  </si>
  <si>
    <t>最新价</t>
  </si>
  <si>
    <t>512880</t>
  </si>
  <si>
    <t>510900</t>
  </si>
  <si>
    <t>512000</t>
  </si>
  <si>
    <t>159967</t>
  </si>
  <si>
    <t>159915</t>
  </si>
  <si>
    <t>159920</t>
  </si>
  <si>
    <t>510300</t>
  </si>
  <si>
    <t>512660</t>
  </si>
  <si>
    <t>510050</t>
  </si>
  <si>
    <t>515030</t>
  </si>
  <si>
    <t>512690</t>
  </si>
  <si>
    <t>512760</t>
  </si>
  <si>
    <t>512800</t>
  </si>
  <si>
    <t>515050</t>
  </si>
  <si>
    <t>510500</t>
  </si>
  <si>
    <t>515000</t>
  </si>
  <si>
    <t>515700</t>
  </si>
  <si>
    <t>512170</t>
  </si>
  <si>
    <t>510330</t>
  </si>
  <si>
    <t>512480</t>
  </si>
  <si>
    <t>159997</t>
  </si>
  <si>
    <t>159919</t>
  </si>
  <si>
    <t>159966</t>
  </si>
  <si>
    <t>515650</t>
  </si>
  <si>
    <t>515880</t>
  </si>
  <si>
    <t>512500</t>
  </si>
  <si>
    <t>512010</t>
  </si>
  <si>
    <t>512980</t>
  </si>
  <si>
    <t>512290</t>
  </si>
  <si>
    <t>515220</t>
  </si>
  <si>
    <t>510880</t>
  </si>
  <si>
    <t>512670</t>
  </si>
  <si>
    <t>513900</t>
  </si>
  <si>
    <t>515260</t>
  </si>
  <si>
    <t>510230</t>
  </si>
  <si>
    <t>512720</t>
  </si>
  <si>
    <t>510210</t>
  </si>
  <si>
    <t>510390</t>
  </si>
  <si>
    <t>510410</t>
  </si>
  <si>
    <t>512910</t>
  </si>
  <si>
    <t>515180</t>
  </si>
  <si>
    <t>512560</t>
  </si>
  <si>
    <t>513300</t>
  </si>
  <si>
    <t>159939</t>
  </si>
  <si>
    <t>513600</t>
  </si>
  <si>
    <t>159954</t>
  </si>
  <si>
    <t>512090</t>
  </si>
  <si>
    <t>159905</t>
  </si>
  <si>
    <t>159938</t>
  </si>
  <si>
    <t>512580</t>
  </si>
  <si>
    <t>159922</t>
  </si>
  <si>
    <t>510630</t>
  </si>
  <si>
    <t>512510</t>
  </si>
  <si>
    <t>510510</t>
  </si>
  <si>
    <t>159963</t>
  </si>
  <si>
    <t>510180</t>
  </si>
  <si>
    <t>512990</t>
  </si>
  <si>
    <t>159902</t>
  </si>
  <si>
    <t>510650</t>
  </si>
  <si>
    <t>512750</t>
  </si>
  <si>
    <t>512260</t>
  </si>
  <si>
    <t>512330</t>
  </si>
  <si>
    <t>510600</t>
  </si>
  <si>
    <t>512220</t>
  </si>
  <si>
    <t>512820</t>
  </si>
  <si>
    <t>512280</t>
  </si>
  <si>
    <t>510170</t>
  </si>
  <si>
    <t>512150</t>
  </si>
  <si>
    <t>512520</t>
  </si>
  <si>
    <t>510810</t>
  </si>
  <si>
    <t>512570</t>
  </si>
  <si>
    <t>510150</t>
  </si>
  <si>
    <t>159903</t>
  </si>
  <si>
    <t>159908</t>
  </si>
  <si>
    <t>512120</t>
  </si>
  <si>
    <t>159955</t>
  </si>
  <si>
    <t>512600</t>
  </si>
  <si>
    <t>513680</t>
  </si>
  <si>
    <t>510130</t>
  </si>
  <si>
    <t>159906</t>
  </si>
  <si>
    <t>512590</t>
  </si>
  <si>
    <t>512780</t>
  </si>
  <si>
    <t>512040</t>
  </si>
  <si>
    <t>512180</t>
  </si>
  <si>
    <t>159936</t>
  </si>
  <si>
    <t>510660</t>
  </si>
  <si>
    <t>159944</t>
  </si>
  <si>
    <t>510160</t>
  </si>
  <si>
    <t>510550</t>
  </si>
  <si>
    <t>159912</t>
  </si>
  <si>
    <t>510680</t>
  </si>
  <si>
    <t>159961</t>
  </si>
  <si>
    <t>159962</t>
  </si>
  <si>
    <t>510060</t>
  </si>
  <si>
    <t>159923</t>
  </si>
  <si>
    <t>159907</t>
  </si>
  <si>
    <t>159971</t>
  </si>
  <si>
    <t>159910</t>
  </si>
  <si>
    <t>510020</t>
  </si>
  <si>
    <t>510110</t>
  </si>
  <si>
    <t>510890</t>
  </si>
  <si>
    <t>510030</t>
  </si>
  <si>
    <t>510290</t>
  </si>
  <si>
    <t>159918</t>
  </si>
  <si>
    <t>512870</t>
  </si>
  <si>
    <t>512960</t>
  </si>
  <si>
    <t>512640</t>
  </si>
  <si>
    <t>510270</t>
  </si>
  <si>
    <t>159943</t>
  </si>
  <si>
    <t>512610</t>
  </si>
  <si>
    <t>510440</t>
  </si>
  <si>
    <t>159909</t>
  </si>
  <si>
    <t>515150</t>
  </si>
  <si>
    <t>159913</t>
  </si>
  <si>
    <t>510010</t>
  </si>
  <si>
    <t>159916</t>
  </si>
  <si>
    <t>510190</t>
  </si>
  <si>
    <t>510220</t>
  </si>
  <si>
    <t>510560</t>
  </si>
  <si>
    <t>512360</t>
  </si>
  <si>
    <t>510120</t>
  </si>
  <si>
    <t>510090</t>
  </si>
  <si>
    <t>512390</t>
  </si>
  <si>
    <t>159901</t>
  </si>
  <si>
    <t>513050</t>
  </si>
  <si>
    <t>512400</t>
  </si>
  <si>
    <t>518880</t>
  </si>
  <si>
    <t>518800</t>
  </si>
  <si>
    <t>512770</t>
  </si>
  <si>
    <t>511010</t>
  </si>
  <si>
    <t>511260</t>
  </si>
  <si>
    <t>511270</t>
  </si>
  <si>
    <t>159973</t>
  </si>
  <si>
    <t>511220</t>
  </si>
  <si>
    <t>511670</t>
  </si>
  <si>
    <t>511030</t>
  </si>
  <si>
    <t>511020</t>
  </si>
  <si>
    <t>511310</t>
  </si>
  <si>
    <t>511280</t>
  </si>
  <si>
    <t>科创板ET</t>
  </si>
  <si>
    <t>易方达上</t>
  </si>
  <si>
    <t>科创ETF</t>
  </si>
  <si>
    <t>华夏上证</t>
  </si>
  <si>
    <t>中银上海</t>
  </si>
  <si>
    <t>华安黄金</t>
  </si>
  <si>
    <t>华夏黄金</t>
  </si>
  <si>
    <t>国泰黄金</t>
  </si>
  <si>
    <t>富国上海</t>
  </si>
  <si>
    <t>黄金ETF基</t>
  </si>
  <si>
    <t>广发上海</t>
  </si>
  <si>
    <t>国寿沪港</t>
  </si>
  <si>
    <t>嘉实中证</t>
  </si>
  <si>
    <t>富国中证</t>
  </si>
  <si>
    <t>汇添富中</t>
  </si>
  <si>
    <t>互联网50</t>
  </si>
  <si>
    <t>智能制造</t>
  </si>
  <si>
    <t>稀土ETF</t>
  </si>
  <si>
    <t>游戏动漫</t>
  </si>
  <si>
    <t>平安中证</t>
  </si>
  <si>
    <t>建信中证</t>
  </si>
  <si>
    <t>华安中证</t>
  </si>
  <si>
    <t>消费服务</t>
  </si>
  <si>
    <t>AI智能车</t>
  </si>
  <si>
    <t>国泰中证</t>
  </si>
  <si>
    <t>南方中证</t>
  </si>
  <si>
    <t>易方达中</t>
  </si>
  <si>
    <t>创新药产</t>
  </si>
  <si>
    <t>科技龙头</t>
  </si>
  <si>
    <t>化工ETF</t>
  </si>
  <si>
    <t>游戏ETF</t>
  </si>
  <si>
    <t>华夏中证</t>
  </si>
  <si>
    <t>添富中证</t>
  </si>
  <si>
    <t>华富中证</t>
  </si>
  <si>
    <t>嘉实医药</t>
  </si>
  <si>
    <t>永赢沪深</t>
  </si>
  <si>
    <t>博时智能</t>
  </si>
  <si>
    <t>中金质量</t>
  </si>
  <si>
    <t>博时央企</t>
  </si>
  <si>
    <t>博时中证</t>
  </si>
  <si>
    <t>嘉实先进</t>
  </si>
  <si>
    <t>嘉实新兴</t>
  </si>
  <si>
    <t>工银中证</t>
  </si>
  <si>
    <t>光伏ETF</t>
  </si>
  <si>
    <t>浦银安盛</t>
  </si>
  <si>
    <t>MSCI中国</t>
  </si>
  <si>
    <t>食品ETF</t>
  </si>
  <si>
    <t>嘉实央企</t>
  </si>
  <si>
    <t>国联安沪</t>
  </si>
  <si>
    <t>证保ETF</t>
  </si>
  <si>
    <t>广发中证</t>
  </si>
  <si>
    <t>前海开源</t>
  </si>
  <si>
    <t>山西证券</t>
  </si>
  <si>
    <t>中融中证</t>
  </si>
  <si>
    <t>泰康中证</t>
  </si>
  <si>
    <t>大成MSCI</t>
  </si>
  <si>
    <t>海富通中</t>
  </si>
  <si>
    <t>华安沪深</t>
  </si>
  <si>
    <t>泰康沪深</t>
  </si>
  <si>
    <t>沪深300E</t>
  </si>
  <si>
    <t>民生加银</t>
  </si>
  <si>
    <t>添富沪深</t>
  </si>
  <si>
    <t>嘉实沪深</t>
  </si>
  <si>
    <t>电子ETF</t>
  </si>
  <si>
    <t>软件ETF</t>
  </si>
  <si>
    <t>煤炭ETF</t>
  </si>
  <si>
    <t>钢铁ETF</t>
  </si>
  <si>
    <t>中证研发</t>
  </si>
  <si>
    <t>中银证券</t>
  </si>
  <si>
    <t>招商MSCI</t>
  </si>
  <si>
    <t>博时沪深</t>
  </si>
  <si>
    <t>广发创新</t>
  </si>
  <si>
    <t>低波红利</t>
  </si>
  <si>
    <t>博时可持</t>
  </si>
  <si>
    <t>招商中证</t>
  </si>
  <si>
    <t>成交量</t>
  </si>
  <si>
    <t>588090</t>
  </si>
  <si>
    <t>588080</t>
  </si>
  <si>
    <t>588050</t>
  </si>
  <si>
    <t>588000</t>
  </si>
  <si>
    <t>518890</t>
  </si>
  <si>
    <t>518850</t>
  </si>
  <si>
    <t>518680</t>
  </si>
  <si>
    <t>518660</t>
  </si>
  <si>
    <t>518600</t>
  </si>
  <si>
    <t>517300</t>
  </si>
  <si>
    <t>517200</t>
  </si>
  <si>
    <t>517100</t>
  </si>
  <si>
    <t>517080</t>
  </si>
  <si>
    <t>517050</t>
  </si>
  <si>
    <t>516800</t>
  </si>
  <si>
    <t>516780</t>
  </si>
  <si>
    <t>516770</t>
  </si>
  <si>
    <t>516760</t>
  </si>
  <si>
    <t>516680</t>
  </si>
  <si>
    <t>516660</t>
  </si>
  <si>
    <t>516600</t>
  </si>
  <si>
    <t>516520</t>
  </si>
  <si>
    <t>516220</t>
  </si>
  <si>
    <t>516180</t>
  </si>
  <si>
    <t>516160</t>
  </si>
  <si>
    <t>516120</t>
  </si>
  <si>
    <t>516080</t>
  </si>
  <si>
    <t>516060</t>
  </si>
  <si>
    <t>516050</t>
  </si>
  <si>
    <t>516020</t>
  </si>
  <si>
    <t>516010</t>
  </si>
  <si>
    <t>516000</t>
  </si>
  <si>
    <t>515990</t>
  </si>
  <si>
    <t>515980</t>
  </si>
  <si>
    <t>515960</t>
  </si>
  <si>
    <t>515950</t>
  </si>
  <si>
    <t>515930</t>
  </si>
  <si>
    <t>515920</t>
  </si>
  <si>
    <t>515910</t>
  </si>
  <si>
    <t>515900</t>
  </si>
  <si>
    <t>515890</t>
  </si>
  <si>
    <t>515870</t>
  </si>
  <si>
    <t>515860</t>
  </si>
  <si>
    <t>515850</t>
  </si>
  <si>
    <t>515830</t>
  </si>
  <si>
    <t>515820</t>
  </si>
  <si>
    <t>515810</t>
  </si>
  <si>
    <t>515800</t>
  </si>
  <si>
    <t>515790</t>
  </si>
  <si>
    <t>515780</t>
  </si>
  <si>
    <t>515770</t>
  </si>
  <si>
    <t>515760</t>
  </si>
  <si>
    <t>515750</t>
  </si>
  <si>
    <t>515710</t>
  </si>
  <si>
    <t>515680</t>
  </si>
  <si>
    <t>515660</t>
  </si>
  <si>
    <t>515630</t>
  </si>
  <si>
    <t>515600</t>
  </si>
  <si>
    <t>515590</t>
  </si>
  <si>
    <t>515570</t>
  </si>
  <si>
    <t>515550</t>
  </si>
  <si>
    <t>515530</t>
  </si>
  <si>
    <t>515520</t>
  </si>
  <si>
    <t>515510</t>
  </si>
  <si>
    <t>515500</t>
  </si>
  <si>
    <t>515400</t>
  </si>
  <si>
    <t>515390</t>
  </si>
  <si>
    <t>515380</t>
  </si>
  <si>
    <t>515360</t>
  </si>
  <si>
    <t>515350</t>
  </si>
  <si>
    <t>515320</t>
  </si>
  <si>
    <t>515310</t>
  </si>
  <si>
    <t>515300</t>
  </si>
  <si>
    <t>515280</t>
  </si>
  <si>
    <t>515250</t>
  </si>
  <si>
    <t>515230</t>
  </si>
  <si>
    <t>515210</t>
  </si>
  <si>
    <t>515200</t>
  </si>
  <si>
    <t>515190</t>
  </si>
  <si>
    <t>515170</t>
  </si>
  <si>
    <t>515160</t>
  </si>
  <si>
    <t>515130</t>
  </si>
  <si>
    <t>515120</t>
  </si>
  <si>
    <t>515110</t>
  </si>
  <si>
    <t>515100</t>
  </si>
  <si>
    <t>515090</t>
  </si>
  <si>
    <t>515080</t>
  </si>
  <si>
    <t>515070</t>
  </si>
  <si>
    <t>515060</t>
  </si>
  <si>
    <t>515020</t>
  </si>
  <si>
    <t>515010</t>
  </si>
  <si>
    <t>科技ETF</t>
  </si>
  <si>
    <t>513990</t>
  </si>
  <si>
    <t>招商上证</t>
  </si>
  <si>
    <t>华安CES港</t>
  </si>
  <si>
    <t>513880</t>
  </si>
  <si>
    <t>华安日经</t>
  </si>
  <si>
    <t>513800</t>
  </si>
  <si>
    <t>东证ETF</t>
  </si>
  <si>
    <t>建信港股</t>
  </si>
  <si>
    <t>华夏沪港</t>
  </si>
  <si>
    <t>恒指ETF</t>
  </si>
  <si>
    <t>513520</t>
  </si>
  <si>
    <t>华夏野村</t>
  </si>
  <si>
    <t>博时标普</t>
  </si>
  <si>
    <t>513330</t>
  </si>
  <si>
    <t>华夏恒生</t>
  </si>
  <si>
    <t>华夏纳斯</t>
  </si>
  <si>
    <t>国泰纳斯</t>
  </si>
  <si>
    <t>513090</t>
  </si>
  <si>
    <t>华安法国</t>
  </si>
  <si>
    <t>华安德国</t>
  </si>
  <si>
    <t>易方达日</t>
  </si>
  <si>
    <t>华夏MSCI</t>
  </si>
  <si>
    <t>512970</t>
  </si>
  <si>
    <t>粤港澳大</t>
  </si>
  <si>
    <t>512930</t>
  </si>
  <si>
    <t>平安人工</t>
  </si>
  <si>
    <t>100ETF</t>
  </si>
  <si>
    <t>南华中证</t>
  </si>
  <si>
    <t>中证银行</t>
  </si>
  <si>
    <t>银行ETF</t>
  </si>
  <si>
    <t>华夏战略</t>
  </si>
  <si>
    <t>芯片ETF</t>
  </si>
  <si>
    <t>嘉实基本</t>
  </si>
  <si>
    <t>512710</t>
  </si>
  <si>
    <t>酒ETF</t>
  </si>
  <si>
    <t>512680</t>
  </si>
  <si>
    <t>国防ETF</t>
  </si>
  <si>
    <t>512650</t>
  </si>
  <si>
    <t>浦银高股</t>
  </si>
  <si>
    <t>华泰柏瑞</t>
  </si>
  <si>
    <t>中证500E</t>
  </si>
  <si>
    <t>国联安半</t>
  </si>
  <si>
    <t>有色ETF</t>
  </si>
  <si>
    <t>平安MSCI</t>
  </si>
  <si>
    <t>512350</t>
  </si>
  <si>
    <t>兴业中证</t>
  </si>
  <si>
    <t>信息ETF</t>
  </si>
  <si>
    <t>512320</t>
  </si>
  <si>
    <t>工银MSCI</t>
  </si>
  <si>
    <t>景顺长城</t>
  </si>
  <si>
    <t>512270</t>
  </si>
  <si>
    <t>512200</t>
  </si>
  <si>
    <t>地产ETF</t>
  </si>
  <si>
    <t>建信MSCI</t>
  </si>
  <si>
    <t>医疗ETF</t>
  </si>
  <si>
    <t>A50ETF</t>
  </si>
  <si>
    <t>512100</t>
  </si>
  <si>
    <t>1000ETF</t>
  </si>
  <si>
    <t>易方达MS</t>
  </si>
  <si>
    <t>512070</t>
  </si>
  <si>
    <t>易方达沪</t>
  </si>
  <si>
    <t>券商ETF</t>
  </si>
  <si>
    <t>511860</t>
  </si>
  <si>
    <t>博时保证</t>
  </si>
  <si>
    <t>华泰紫金</t>
  </si>
  <si>
    <t>511650</t>
  </si>
  <si>
    <t>华夏快线</t>
  </si>
  <si>
    <t>511600</t>
  </si>
  <si>
    <t>货币ETF</t>
  </si>
  <si>
    <t>511380</t>
  </si>
  <si>
    <t>博时可转</t>
  </si>
  <si>
    <t>511360</t>
  </si>
  <si>
    <t>富国十年</t>
  </si>
  <si>
    <t>华夏3-5年</t>
  </si>
  <si>
    <t>海富通上</t>
  </si>
  <si>
    <t>国泰上证</t>
  </si>
  <si>
    <t>511180</t>
  </si>
  <si>
    <t>511060</t>
  </si>
  <si>
    <t>511050</t>
  </si>
  <si>
    <t>地方债ET</t>
  </si>
  <si>
    <t>平安中债</t>
  </si>
  <si>
    <t>511000</t>
  </si>
  <si>
    <t>招商中债</t>
  </si>
  <si>
    <t>易方达恒</t>
  </si>
  <si>
    <t>兴业上证</t>
  </si>
  <si>
    <t>上证红利</t>
  </si>
  <si>
    <t>510860</t>
  </si>
  <si>
    <t>510760</t>
  </si>
  <si>
    <t>上证ETF</t>
  </si>
  <si>
    <t>510710</t>
  </si>
  <si>
    <t>博时上证</t>
  </si>
  <si>
    <t>510690</t>
  </si>
  <si>
    <t>万家上证</t>
  </si>
  <si>
    <t>华夏医药</t>
  </si>
  <si>
    <t>华夏金融</t>
  </si>
  <si>
    <t>华夏消费</t>
  </si>
  <si>
    <t>申万菱信</t>
  </si>
  <si>
    <t>510590</t>
  </si>
  <si>
    <t>510580</t>
  </si>
  <si>
    <t>510570</t>
  </si>
  <si>
    <t>国寿安保</t>
  </si>
  <si>
    <t>500ETF</t>
  </si>
  <si>
    <t>中证500沪</t>
  </si>
  <si>
    <t>平安沪深</t>
  </si>
  <si>
    <t>510370</t>
  </si>
  <si>
    <t>兴业沪深</t>
  </si>
  <si>
    <t>510360</t>
  </si>
  <si>
    <t>广发沪深</t>
  </si>
  <si>
    <t>华夏沪深</t>
  </si>
  <si>
    <t>380ETF</t>
  </si>
  <si>
    <t>国企ETF</t>
  </si>
  <si>
    <t>上证中小</t>
  </si>
  <si>
    <t>富国上证</t>
  </si>
  <si>
    <t>510200</t>
  </si>
  <si>
    <t>汇安上证</t>
  </si>
  <si>
    <t>华安上证</t>
  </si>
  <si>
    <t>商品ETF</t>
  </si>
  <si>
    <t>小康ETF</t>
  </si>
  <si>
    <t>上证消费</t>
  </si>
  <si>
    <t>510100</t>
  </si>
  <si>
    <t>责任ETF</t>
  </si>
  <si>
    <t>工银上证</t>
  </si>
  <si>
    <t>价值ETF</t>
  </si>
  <si>
    <t>治理ETF</t>
  </si>
  <si>
    <t>162711</t>
  </si>
  <si>
    <t>160706</t>
  </si>
  <si>
    <t>159999</t>
  </si>
  <si>
    <t>永赢中证</t>
  </si>
  <si>
    <t>159996</t>
  </si>
  <si>
    <t>家电ETF</t>
  </si>
  <si>
    <t>159995</t>
  </si>
  <si>
    <t>华夏国证</t>
  </si>
  <si>
    <t>159994</t>
  </si>
  <si>
    <t>5GETF</t>
  </si>
  <si>
    <t>159991</t>
  </si>
  <si>
    <t>招商创业</t>
  </si>
  <si>
    <t>159988</t>
  </si>
  <si>
    <t>粤债ETF</t>
  </si>
  <si>
    <t>159987</t>
  </si>
  <si>
    <t>创新ETF</t>
  </si>
  <si>
    <t>159986</t>
  </si>
  <si>
    <t>消费100E</t>
  </si>
  <si>
    <t>159985</t>
  </si>
  <si>
    <t>华夏饲料</t>
  </si>
  <si>
    <t>159984</t>
  </si>
  <si>
    <t>南方粤港</t>
  </si>
  <si>
    <t>159983</t>
  </si>
  <si>
    <t>华夏粤港</t>
  </si>
  <si>
    <t>159980</t>
  </si>
  <si>
    <t>大成有色</t>
  </si>
  <si>
    <t>159979</t>
  </si>
  <si>
    <t>广发湾创</t>
  </si>
  <si>
    <t>159978</t>
  </si>
  <si>
    <t>湾区ETF</t>
  </si>
  <si>
    <t>159977</t>
  </si>
  <si>
    <t>天弘创业</t>
  </si>
  <si>
    <t>159976</t>
  </si>
  <si>
    <t>湾创ETF</t>
  </si>
  <si>
    <t>159975</t>
  </si>
  <si>
    <t>招商深证</t>
  </si>
  <si>
    <t>159974</t>
  </si>
  <si>
    <t>富国央企</t>
  </si>
  <si>
    <t>民企领先</t>
  </si>
  <si>
    <t>富国创业</t>
  </si>
  <si>
    <t>159969</t>
  </si>
  <si>
    <t>银华深证</t>
  </si>
  <si>
    <t>159968</t>
  </si>
  <si>
    <t>华夏创成</t>
  </si>
  <si>
    <t>华夏创蓝</t>
  </si>
  <si>
    <t>159965</t>
  </si>
  <si>
    <t>中融央视</t>
  </si>
  <si>
    <t>159964</t>
  </si>
  <si>
    <t>平安创业</t>
  </si>
  <si>
    <t>富国恒生</t>
  </si>
  <si>
    <t>深证100E</t>
  </si>
  <si>
    <t>159957</t>
  </si>
  <si>
    <t>华夏创业</t>
  </si>
  <si>
    <t>嘉实创业</t>
  </si>
  <si>
    <t>H股ETF</t>
  </si>
  <si>
    <t>广发创业</t>
  </si>
  <si>
    <t>159951</t>
  </si>
  <si>
    <t>嘉实中关</t>
  </si>
  <si>
    <t>159949</t>
  </si>
  <si>
    <t>华安创业</t>
  </si>
  <si>
    <t>159945</t>
  </si>
  <si>
    <t>大成深证</t>
  </si>
  <si>
    <t>159941</t>
  </si>
  <si>
    <t>广发纳指</t>
  </si>
  <si>
    <t>159940</t>
  </si>
  <si>
    <t>159937</t>
  </si>
  <si>
    <t>博时黄金</t>
  </si>
  <si>
    <t>159935</t>
  </si>
  <si>
    <t>159934</t>
  </si>
  <si>
    <t>易方达黄</t>
  </si>
  <si>
    <t>159933</t>
  </si>
  <si>
    <t>国投金融</t>
  </si>
  <si>
    <t>159932</t>
  </si>
  <si>
    <t>大成中证</t>
  </si>
  <si>
    <t>159931</t>
  </si>
  <si>
    <t>159930</t>
  </si>
  <si>
    <t>159929</t>
  </si>
  <si>
    <t>159928</t>
  </si>
  <si>
    <t>159926</t>
  </si>
  <si>
    <t>159925</t>
  </si>
  <si>
    <t>南方300(</t>
  </si>
  <si>
    <t>中证100E</t>
  </si>
  <si>
    <t>嘉实中创</t>
  </si>
  <si>
    <t>深F60ETF</t>
  </si>
  <si>
    <t>易方达创</t>
  </si>
  <si>
    <t>交银深证</t>
  </si>
  <si>
    <t>汇添富深</t>
  </si>
  <si>
    <t>嘉实深证</t>
  </si>
  <si>
    <t>深证TMT5</t>
  </si>
  <si>
    <t>博时创业</t>
  </si>
  <si>
    <t>广发中小</t>
  </si>
  <si>
    <t>深证成长</t>
  </si>
  <si>
    <t>工银深证</t>
  </si>
  <si>
    <t>深成ETF</t>
  </si>
  <si>
    <t>华夏中小</t>
  </si>
  <si>
    <t>易方达深</t>
  </si>
  <si>
    <t>159870</t>
  </si>
  <si>
    <t>159869</t>
  </si>
  <si>
    <t>159867</t>
  </si>
  <si>
    <t>畜牧ETF</t>
  </si>
  <si>
    <t>159865</t>
  </si>
  <si>
    <t>159857</t>
  </si>
  <si>
    <t>159855</t>
  </si>
  <si>
    <t>影视ETF</t>
  </si>
  <si>
    <t>159852</t>
  </si>
  <si>
    <t>159850</t>
  </si>
  <si>
    <t>159849</t>
  </si>
  <si>
    <t>159848</t>
  </si>
  <si>
    <t>国联安证</t>
  </si>
  <si>
    <t>159843</t>
  </si>
  <si>
    <t>招商国证</t>
  </si>
  <si>
    <t>159841</t>
  </si>
  <si>
    <t>证券ETF</t>
  </si>
  <si>
    <t>159839</t>
  </si>
  <si>
    <t>汇添富国</t>
  </si>
  <si>
    <t>159837</t>
  </si>
  <si>
    <t>159828</t>
  </si>
  <si>
    <t>159825</t>
  </si>
  <si>
    <t>159824</t>
  </si>
  <si>
    <t>博时新能</t>
  </si>
  <si>
    <t>159823</t>
  </si>
  <si>
    <t>H股50ETF</t>
  </si>
  <si>
    <t>159821</t>
  </si>
  <si>
    <t>159820</t>
  </si>
  <si>
    <t>159819</t>
  </si>
  <si>
    <t>159815</t>
  </si>
  <si>
    <t>159814</t>
  </si>
  <si>
    <t>西部利得</t>
  </si>
  <si>
    <t>159812</t>
  </si>
  <si>
    <t>159811</t>
  </si>
  <si>
    <t>博时5G50</t>
  </si>
  <si>
    <t>159810</t>
  </si>
  <si>
    <t>159809</t>
  </si>
  <si>
    <t>博时大湾</t>
  </si>
  <si>
    <t>159808</t>
  </si>
  <si>
    <t>融通创业</t>
  </si>
  <si>
    <t>159807</t>
  </si>
  <si>
    <t>159806</t>
  </si>
  <si>
    <t>新能车ET</t>
  </si>
  <si>
    <t>159805</t>
  </si>
  <si>
    <t>传媒ETF</t>
  </si>
  <si>
    <t>159804</t>
  </si>
  <si>
    <t>159803</t>
  </si>
  <si>
    <t>159801</t>
  </si>
  <si>
    <t>广发国证</t>
  </si>
  <si>
    <t>最新价</t>
    <phoneticPr fontId="1" type="noConversion"/>
  </si>
  <si>
    <t>成交量</t>
    <phoneticPr fontId="1" type="noConversion"/>
  </si>
  <si>
    <t>华安日经225ETF</t>
    <phoneticPr fontId="1" type="noConversion"/>
  </si>
  <si>
    <t>每年检查最优标的（成交量、费率）</t>
    <phoneticPr fontId="1" type="noConversion"/>
  </si>
  <si>
    <t>交割单原始日期</t>
    <phoneticPr fontId="1" type="noConversion"/>
  </si>
  <si>
    <t>1153812</t>
  </si>
  <si>
    <t>1676726</t>
  </si>
  <si>
    <t>1245793</t>
  </si>
  <si>
    <t>7183805</t>
  </si>
  <si>
    <t>2301</t>
  </si>
  <si>
    <t>5500418</t>
  </si>
  <si>
    <t>13939</t>
  </si>
  <si>
    <t>564165</t>
  </si>
  <si>
    <t>12692</t>
  </si>
  <si>
    <t>5307</t>
  </si>
  <si>
    <t>10275</t>
  </si>
  <si>
    <t>270573</t>
  </si>
  <si>
    <t>172010</t>
  </si>
  <si>
    <t>309517</t>
  </si>
  <si>
    <t>190254</t>
  </si>
  <si>
    <t>150528</t>
  </si>
  <si>
    <t>1176134</t>
  </si>
  <si>
    <t>123367</t>
  </si>
  <si>
    <t>0</t>
  </si>
  <si>
    <t>183603</t>
  </si>
  <si>
    <t>125892</t>
  </si>
  <si>
    <t>65743</t>
  </si>
  <si>
    <t>15971</t>
  </si>
  <si>
    <t>355052</t>
  </si>
  <si>
    <t>192232</t>
  </si>
  <si>
    <t>1249107</t>
  </si>
  <si>
    <t>477745</t>
  </si>
  <si>
    <t>168425</t>
  </si>
  <si>
    <t>64551</t>
  </si>
  <si>
    <t>275646</t>
  </si>
  <si>
    <t>289825</t>
  </si>
  <si>
    <t>286216</t>
  </si>
  <si>
    <t>28233</t>
  </si>
  <si>
    <t>1051</t>
  </si>
  <si>
    <t>103958</t>
  </si>
  <si>
    <t>5546</t>
  </si>
  <si>
    <t>50645</t>
  </si>
  <si>
    <t>5482</t>
  </si>
  <si>
    <t>154376</t>
  </si>
  <si>
    <t>228539</t>
  </si>
  <si>
    <t>574</t>
  </si>
  <si>
    <t>2211</t>
  </si>
  <si>
    <t>918525</t>
  </si>
  <si>
    <t>9468</t>
  </si>
  <si>
    <t>31384</t>
  </si>
  <si>
    <t>17546</t>
  </si>
  <si>
    <t>429</t>
  </si>
  <si>
    <t>3785</t>
  </si>
  <si>
    <t>33090</t>
  </si>
  <si>
    <t>354614</t>
  </si>
  <si>
    <t>8239998</t>
  </si>
  <si>
    <t>80623</t>
  </si>
  <si>
    <t>142966</t>
  </si>
  <si>
    <t>22567</t>
  </si>
  <si>
    <t>135064</t>
  </si>
  <si>
    <t>1310847</t>
  </si>
  <si>
    <t>1488196</t>
  </si>
  <si>
    <t>1856</t>
  </si>
  <si>
    <t>13932</t>
  </si>
  <si>
    <t>667189</t>
  </si>
  <si>
    <t>91634</t>
  </si>
  <si>
    <t>445</t>
  </si>
  <si>
    <t>14069</t>
  </si>
  <si>
    <t>50184</t>
  </si>
  <si>
    <t>415</t>
  </si>
  <si>
    <t>28348</t>
  </si>
  <si>
    <t>6333</t>
  </si>
  <si>
    <t>935</t>
  </si>
  <si>
    <t>15271</t>
  </si>
  <si>
    <t>77393</t>
  </si>
  <si>
    <t>274328</t>
  </si>
  <si>
    <t>352681</t>
  </si>
  <si>
    <t>326</t>
  </si>
  <si>
    <t>30570</t>
  </si>
  <si>
    <t>326334</t>
  </si>
  <si>
    <t>18409</t>
  </si>
  <si>
    <t>17710</t>
  </si>
  <si>
    <t>19473</t>
  </si>
  <si>
    <t>586339</t>
  </si>
  <si>
    <t>228197</t>
  </si>
  <si>
    <t>309650</t>
  </si>
  <si>
    <t>728451</t>
  </si>
  <si>
    <t>730880</t>
  </si>
  <si>
    <t>15951</t>
  </si>
  <si>
    <t>736</t>
  </si>
  <si>
    <t>206093</t>
  </si>
  <si>
    <t>2590396</t>
  </si>
  <si>
    <t>1788</t>
  </si>
  <si>
    <t>4172</t>
  </si>
  <si>
    <t>40799</t>
  </si>
  <si>
    <t>956813</t>
  </si>
  <si>
    <t>12992</t>
  </si>
  <si>
    <t>20991</t>
  </si>
  <si>
    <t>14390</t>
  </si>
  <si>
    <t>88897</t>
  </si>
  <si>
    <t>95691</t>
  </si>
  <si>
    <t>45679</t>
  </si>
  <si>
    <t>3325736</t>
  </si>
  <si>
    <t>2402613</t>
  </si>
  <si>
    <t>12959</t>
  </si>
  <si>
    <t>38701</t>
  </si>
  <si>
    <t>945877</t>
  </si>
  <si>
    <t>137575</t>
  </si>
  <si>
    <t>365502</t>
  </si>
  <si>
    <t>48417</t>
  </si>
  <si>
    <t>183</t>
  </si>
  <si>
    <t>17602</t>
  </si>
  <si>
    <t>108808</t>
  </si>
  <si>
    <t>98849</t>
  </si>
  <si>
    <t>28597</t>
  </si>
  <si>
    <t>298746</t>
  </si>
  <si>
    <t>12912105</t>
  </si>
  <si>
    <t>215027</t>
  </si>
  <si>
    <t>206584</t>
  </si>
  <si>
    <t>2467384</t>
  </si>
  <si>
    <t>27050</t>
  </si>
  <si>
    <t>3754050</t>
  </si>
  <si>
    <t>91152</t>
  </si>
  <si>
    <t>34380</t>
  </si>
  <si>
    <t>139256</t>
  </si>
  <si>
    <t>763154</t>
  </si>
  <si>
    <t>399</t>
  </si>
  <si>
    <t>297</t>
  </si>
  <si>
    <t>12051</t>
  </si>
  <si>
    <t>151531</t>
  </si>
  <si>
    <t>14262599</t>
  </si>
  <si>
    <t>634</t>
  </si>
  <si>
    <t>54900</t>
  </si>
  <si>
    <t>3711348</t>
  </si>
  <si>
    <t>1443</t>
  </si>
  <si>
    <t>63079</t>
  </si>
  <si>
    <t>4265644</t>
  </si>
  <si>
    <t>12034</t>
  </si>
  <si>
    <t>279473</t>
  </si>
  <si>
    <t>1050093</t>
  </si>
  <si>
    <t>2244408</t>
  </si>
  <si>
    <t>209477</t>
  </si>
  <si>
    <t>451826</t>
  </si>
  <si>
    <t>6061837</t>
  </si>
  <si>
    <t>12503</t>
  </si>
  <si>
    <t>746</t>
  </si>
  <si>
    <t>1116</t>
  </si>
  <si>
    <t>13309</t>
  </si>
  <si>
    <t>42852</t>
  </si>
  <si>
    <t>161503</t>
  </si>
  <si>
    <t>16039</t>
  </si>
  <si>
    <t>150262</t>
  </si>
  <si>
    <t>12039</t>
  </si>
  <si>
    <t>80234</t>
  </si>
  <si>
    <t>813375</t>
  </si>
  <si>
    <t>2216231</t>
  </si>
  <si>
    <t>7370496</t>
  </si>
  <si>
    <t>29</t>
  </si>
  <si>
    <t>108</t>
  </si>
  <si>
    <t>442</t>
  </si>
  <si>
    <t>42868</t>
  </si>
  <si>
    <t>14110</t>
  </si>
  <si>
    <t>507123</t>
  </si>
  <si>
    <t>42474</t>
  </si>
  <si>
    <t>2598</t>
  </si>
  <si>
    <t>30703</t>
  </si>
  <si>
    <t>58927</t>
  </si>
  <si>
    <t>672477</t>
  </si>
  <si>
    <t>2196</t>
  </si>
  <si>
    <t>1715767</t>
  </si>
  <si>
    <t>31610</t>
  </si>
  <si>
    <t>15720</t>
  </si>
  <si>
    <t>969799</t>
  </si>
  <si>
    <t>112086</t>
  </si>
  <si>
    <t>386818</t>
  </si>
  <si>
    <t>61639</t>
  </si>
  <si>
    <t>682141</t>
  </si>
  <si>
    <t>7874164</t>
  </si>
  <si>
    <t>259</t>
  </si>
  <si>
    <t>67</t>
  </si>
  <si>
    <t>404</t>
  </si>
  <si>
    <t>185</t>
  </si>
  <si>
    <t>64890</t>
  </si>
  <si>
    <t>318</t>
  </si>
  <si>
    <t>7</t>
  </si>
  <si>
    <t>1</t>
  </si>
  <si>
    <t>9423</t>
  </si>
  <si>
    <t>398</t>
  </si>
  <si>
    <t>16975</t>
  </si>
  <si>
    <t>5</t>
  </si>
  <si>
    <t>26</t>
  </si>
  <si>
    <t>36</t>
  </si>
  <si>
    <t>5846</t>
  </si>
  <si>
    <t>10932941</t>
  </si>
  <si>
    <t>3003</t>
  </si>
  <si>
    <t>828497</t>
  </si>
  <si>
    <t>1380</t>
  </si>
  <si>
    <t>127855</t>
  </si>
  <si>
    <t>520612</t>
  </si>
  <si>
    <t>92075</t>
  </si>
  <si>
    <t>2335</t>
  </si>
  <si>
    <t>3686</t>
  </si>
  <si>
    <t>5969</t>
  </si>
  <si>
    <t>42745</t>
  </si>
  <si>
    <t>135916</t>
  </si>
  <si>
    <t>38095</t>
  </si>
  <si>
    <t>1029</t>
  </si>
  <si>
    <t>26251</t>
  </si>
  <si>
    <t>1606</t>
  </si>
  <si>
    <t>68</t>
  </si>
  <si>
    <t>2984</t>
  </si>
  <si>
    <t>297491</t>
  </si>
  <si>
    <t>2423148</t>
  </si>
  <si>
    <t>1316</t>
  </si>
  <si>
    <t>284723</t>
  </si>
  <si>
    <t>150064</t>
  </si>
  <si>
    <t>8362</t>
  </si>
  <si>
    <t>277224</t>
  </si>
  <si>
    <t>1373982</t>
  </si>
  <si>
    <t>1001844</t>
  </si>
  <si>
    <t>6206768</t>
  </si>
  <si>
    <t>1763</t>
  </si>
  <si>
    <t>845</t>
  </si>
  <si>
    <t>295887</t>
  </si>
  <si>
    <t>345</t>
  </si>
  <si>
    <t>444302</t>
  </si>
  <si>
    <t>63612</t>
  </si>
  <si>
    <t>1033</t>
  </si>
  <si>
    <t>163187</t>
  </si>
  <si>
    <t>36553</t>
  </si>
  <si>
    <t>4511</t>
  </si>
  <si>
    <t>23019</t>
  </si>
  <si>
    <t>222</t>
  </si>
  <si>
    <t>35</t>
  </si>
  <si>
    <t>1568</t>
  </si>
  <si>
    <t>115937</t>
  </si>
  <si>
    <t>489</t>
  </si>
  <si>
    <t>1697</t>
  </si>
  <si>
    <t>5001663</t>
  </si>
  <si>
    <t>1169</t>
  </si>
  <si>
    <t>748</t>
  </si>
  <si>
    <t>512</t>
  </si>
  <si>
    <t>501</t>
  </si>
  <si>
    <t>38393</t>
  </si>
  <si>
    <t>41507</t>
  </si>
  <si>
    <t>772722</t>
  </si>
  <si>
    <t>255816</t>
  </si>
  <si>
    <t>10074309</t>
  </si>
  <si>
    <t>1624256</t>
  </si>
  <si>
    <t>175473</t>
  </si>
  <si>
    <t>65767</t>
  </si>
  <si>
    <t>43488</t>
  </si>
  <si>
    <t>12682</t>
  </si>
  <si>
    <t>394792</t>
  </si>
  <si>
    <t>3556</t>
  </si>
  <si>
    <t>7061</t>
  </si>
  <si>
    <t>484963</t>
  </si>
  <si>
    <t>3552</t>
  </si>
  <si>
    <t>2869</t>
  </si>
  <si>
    <t>172518</t>
  </si>
  <si>
    <t>21008</t>
  </si>
  <si>
    <t>156542</t>
  </si>
  <si>
    <t>203</t>
  </si>
  <si>
    <t>1012</t>
  </si>
  <si>
    <t>1406</t>
  </si>
  <si>
    <t>14088</t>
  </si>
  <si>
    <t>43784</t>
  </si>
  <si>
    <t>4710212</t>
  </si>
  <si>
    <t>898097</t>
  </si>
  <si>
    <t>23838</t>
  </si>
  <si>
    <t>1145</t>
  </si>
  <si>
    <t>68071</t>
  </si>
  <si>
    <t>594</t>
  </si>
  <si>
    <t>5334</t>
  </si>
  <si>
    <t>18450</t>
  </si>
  <si>
    <t>22852</t>
  </si>
  <si>
    <t>81750</t>
  </si>
  <si>
    <t>1049936</t>
  </si>
  <si>
    <t>74</t>
  </si>
  <si>
    <t>16642044</t>
  </si>
  <si>
    <t>19792</t>
  </si>
  <si>
    <t>23526</t>
  </si>
  <si>
    <t>568</t>
  </si>
  <si>
    <t>410434</t>
  </si>
  <si>
    <t>34000</t>
  </si>
  <si>
    <t>96810</t>
  </si>
  <si>
    <t>80535</t>
  </si>
  <si>
    <t>940097</t>
  </si>
  <si>
    <t>5782</t>
  </si>
  <si>
    <t>457</t>
  </si>
  <si>
    <t>4596691</t>
  </si>
  <si>
    <t>1490</t>
  </si>
  <si>
    <t>3673</t>
  </si>
  <si>
    <t>16751</t>
  </si>
  <si>
    <t>204923</t>
  </si>
  <si>
    <t>74442</t>
  </si>
  <si>
    <t>197234</t>
  </si>
  <si>
    <t>13</t>
  </si>
  <si>
    <t>15314</t>
  </si>
  <si>
    <t>2775</t>
  </si>
  <si>
    <t>176413</t>
  </si>
  <si>
    <t>8915398</t>
  </si>
  <si>
    <t>1465698</t>
  </si>
  <si>
    <t>599</t>
  </si>
  <si>
    <t>387</t>
  </si>
  <si>
    <t>5149148</t>
  </si>
  <si>
    <t>359</t>
  </si>
  <si>
    <t>5352</t>
  </si>
  <si>
    <t>1719</t>
  </si>
  <si>
    <t>7644</t>
  </si>
  <si>
    <t>12987</t>
  </si>
  <si>
    <t>536</t>
  </si>
  <si>
    <t>6756</t>
  </si>
  <si>
    <t>140684</t>
  </si>
  <si>
    <t>13431</t>
  </si>
  <si>
    <t>63618</t>
  </si>
  <si>
    <t>231245</t>
  </si>
  <si>
    <t>769713</t>
  </si>
  <si>
    <t>511296</t>
  </si>
  <si>
    <t>43246</t>
  </si>
  <si>
    <t>266084</t>
  </si>
  <si>
    <t>689949</t>
  </si>
  <si>
    <t>74320</t>
  </si>
  <si>
    <t>270962</t>
  </si>
  <si>
    <t>279121</t>
  </si>
  <si>
    <t>108630</t>
  </si>
  <si>
    <t>184410</t>
  </si>
  <si>
    <t>646792</t>
  </si>
  <si>
    <t>206020</t>
  </si>
  <si>
    <t>1247933</t>
  </si>
  <si>
    <t>720148</t>
  </si>
  <si>
    <t>483676</t>
  </si>
  <si>
    <t>359370</t>
  </si>
  <si>
    <t>48863</t>
  </si>
  <si>
    <t>1753</t>
  </si>
  <si>
    <t>347340</t>
  </si>
  <si>
    <t>559908</t>
  </si>
  <si>
    <t>15997</t>
  </si>
  <si>
    <t>267575</t>
  </si>
  <si>
    <t>3396</t>
  </si>
  <si>
    <t>186508</t>
  </si>
  <si>
    <t>24559</t>
  </si>
  <si>
    <t>4137</t>
  </si>
  <si>
    <t>53556</t>
  </si>
  <si>
    <t>313945</t>
  </si>
  <si>
    <t>256398</t>
  </si>
  <si>
    <t>78331</t>
  </si>
  <si>
    <t>14065</t>
  </si>
  <si>
    <t>1246</t>
  </si>
  <si>
    <t>722274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</si>
</sst>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_ * #,##0_ ;_ * \-#,##0_ ;_ * &quot;-&quot;??_ ;_ @_ "/>
    <numFmt numFmtId="177" formatCode="0.0%"/>
    <numFmt numFmtId="178" formatCode="_ [$¥-804]* #,##0_ ;_ [$¥-804]* \-#,##0_ ;_ [$¥-804]* &quot;-&quot;??_ ;_ @_ "/>
    <numFmt numFmtId="179" formatCode="_ [$¥-804]* #,##0.000_ ;_ [$¥-804]* \-#,##0.000_ ;_ [$¥-804]* &quot;-&quot;??_ ;_ @_ "/>
    <numFmt numFmtId="180" formatCode="yyyy\-mm\-dd;@"/>
    <numFmt numFmtId="181" formatCode="#,##0_ ;[Red]\-#,##0\ 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FF00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7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77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0" fontId="0" fillId="0" borderId="0" xfId="2" applyNumberFormat="1" applyFont="1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2" applyNumberFormat="1" applyFon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10" fontId="5" fillId="4" borderId="8" xfId="2" applyNumberFormat="1" applyFont="1" applyFill="1" applyBorder="1" applyAlignment="1">
      <alignment horizontal="center" vertical="center"/>
    </xf>
    <xf numFmtId="10" fontId="5" fillId="4" borderId="7" xfId="2" applyNumberFormat="1" applyFont="1" applyFill="1" applyBorder="1" applyAlignment="1">
      <alignment horizontal="center" vertical="center"/>
    </xf>
    <xf numFmtId="0" fontId="5" fillId="2" borderId="7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49" fontId="6" fillId="0" borderId="11" xfId="0" applyNumberFormat="1" applyFont="1" applyBorder="1" applyAlignment="1">
      <alignment vertical="center"/>
    </xf>
    <xf numFmtId="10" fontId="6" fillId="0" borderId="11" xfId="2" applyNumberFormat="1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0" fontId="6" fillId="0" borderId="12" xfId="2" applyNumberFormat="1" applyFont="1" applyBorder="1" applyAlignment="1">
      <alignment vertical="center"/>
    </xf>
    <xf numFmtId="10" fontId="6" fillId="0" borderId="13" xfId="2" applyNumberFormat="1" applyFont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49" fontId="0" fillId="0" borderId="14" xfId="0" applyNumberFormat="1" applyBorder="1" applyAlignment="1">
      <alignment vertical="center"/>
    </xf>
    <xf numFmtId="10" fontId="0" fillId="0" borderId="14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10" fontId="0" fillId="0" borderId="14" xfId="2" applyNumberFormat="1" applyFont="1" applyBorder="1" applyAlignment="1">
      <alignment vertical="center"/>
    </xf>
    <xf numFmtId="10" fontId="0" fillId="0" borderId="15" xfId="2" applyNumberFormat="1" applyFont="1" applyBorder="1" applyAlignment="1">
      <alignment vertical="center"/>
    </xf>
    <xf numFmtId="10" fontId="0" fillId="0" borderId="16" xfId="2" applyNumberFormat="1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3" borderId="14" xfId="0" applyFont="1" applyFill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10" fontId="6" fillId="0" borderId="14" xfId="0" applyNumberFormat="1" applyFont="1" applyBorder="1" applyAlignment="1">
      <alignment vertical="center"/>
    </xf>
    <xf numFmtId="10" fontId="6" fillId="0" borderId="14" xfId="2" applyNumberFormat="1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10" fontId="6" fillId="0" borderId="15" xfId="2" applyNumberFormat="1" applyFont="1" applyBorder="1" applyAlignment="1">
      <alignment vertical="center"/>
    </xf>
    <xf numFmtId="10" fontId="6" fillId="0" borderId="16" xfId="2" applyNumberFormat="1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0" fillId="0" borderId="15" xfId="0" applyFill="1" applyBorder="1" applyAlignment="1">
      <alignment vertical="center"/>
    </xf>
    <xf numFmtId="10" fontId="0" fillId="0" borderId="14" xfId="2" applyNumberFormat="1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3" borderId="17" xfId="0" applyFill="1" applyBorder="1" applyAlignment="1">
      <alignment vertical="center"/>
    </xf>
    <xf numFmtId="49" fontId="6" fillId="3" borderId="14" xfId="0" applyNumberFormat="1" applyFont="1" applyFill="1" applyBorder="1" applyAlignment="1">
      <alignment vertical="center"/>
    </xf>
    <xf numFmtId="10" fontId="6" fillId="3" borderId="14" xfId="0" applyNumberFormat="1" applyFont="1" applyFill="1" applyBorder="1" applyAlignment="1">
      <alignment vertical="center"/>
    </xf>
    <xf numFmtId="10" fontId="6" fillId="3" borderId="14" xfId="2" applyNumberFormat="1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10" fontId="6" fillId="3" borderId="15" xfId="2" applyNumberFormat="1" applyFont="1" applyFill="1" applyBorder="1" applyAlignment="1">
      <alignment vertical="center"/>
    </xf>
    <xf numFmtId="10" fontId="6" fillId="3" borderId="16" xfId="2" applyNumberFormat="1" applyFon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10" fontId="0" fillId="3" borderId="14" xfId="2" applyNumberFormat="1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10" fontId="0" fillId="3" borderId="15" xfId="2" applyNumberFormat="1" applyFont="1" applyFill="1" applyBorder="1" applyAlignment="1">
      <alignment vertical="center"/>
    </xf>
    <xf numFmtId="10" fontId="0" fillId="3" borderId="16" xfId="2" applyNumberFormat="1" applyFont="1" applyFill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10" fontId="0" fillId="3" borderId="17" xfId="2" applyNumberFormat="1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10" fontId="0" fillId="3" borderId="18" xfId="2" applyNumberFormat="1" applyFont="1" applyFill="1" applyBorder="1" applyAlignment="1">
      <alignment vertical="center"/>
    </xf>
    <xf numFmtId="10" fontId="0" fillId="3" borderId="19" xfId="2" applyNumberFormat="1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49" fontId="6" fillId="5" borderId="14" xfId="0" applyNumberFormat="1" applyFont="1" applyFill="1" applyBorder="1" applyAlignment="1">
      <alignment vertical="center"/>
    </xf>
    <xf numFmtId="10" fontId="6" fillId="5" borderId="14" xfId="2" applyNumberFormat="1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10" fontId="6" fillId="5" borderId="15" xfId="2" applyNumberFormat="1" applyFont="1" applyFill="1" applyBorder="1" applyAlignment="1">
      <alignment vertical="center"/>
    </xf>
    <xf numFmtId="10" fontId="6" fillId="5" borderId="16" xfId="2" applyNumberFormat="1" applyFont="1" applyFill="1" applyBorder="1" applyAlignment="1">
      <alignment vertical="center"/>
    </xf>
    <xf numFmtId="14" fontId="0" fillId="0" borderId="0" xfId="0" applyNumberFormat="1"/>
    <xf numFmtId="176" fontId="0" fillId="0" borderId="0" xfId="1" applyNumberFormat="1" applyFont="1" applyAlignment="1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NumberFormat="1"/>
    <xf numFmtId="178" fontId="0" fillId="0" borderId="0" xfId="1" applyNumberFormat="1" applyFont="1" applyAlignment="1">
      <alignment horizontal="center"/>
    </xf>
    <xf numFmtId="178" fontId="0" fillId="0" borderId="0" xfId="1" applyNumberFormat="1" applyFont="1" applyAlignment="1"/>
    <xf numFmtId="179" fontId="0" fillId="0" borderId="0" xfId="1" applyNumberFormat="1" applyFont="1" applyAlignment="1">
      <alignment horizontal="center"/>
    </xf>
    <xf numFmtId="179" fontId="0" fillId="0" borderId="0" xfId="1" applyNumberFormat="1" applyFont="1" applyAlignment="1"/>
    <xf numFmtId="4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2" applyNumberFormat="1" applyFont="1" applyAlignment="1">
      <alignment vertical="center"/>
    </xf>
    <xf numFmtId="178" fontId="0" fillId="0" borderId="0" xfId="2" applyNumberFormat="1" applyFont="1" applyAlignment="1">
      <alignment vertical="center"/>
    </xf>
    <xf numFmtId="178" fontId="0" fillId="0" borderId="0" xfId="0" applyNumberFormat="1" applyFont="1" applyAlignment="1">
      <alignment vertical="center"/>
    </xf>
    <xf numFmtId="0" fontId="7" fillId="6" borderId="0" xfId="0" applyFont="1" applyFill="1" applyAlignment="1">
      <alignment horizontal="right" vertical="center"/>
    </xf>
    <xf numFmtId="179" fontId="0" fillId="0" borderId="0" xfId="0" applyNumberFormat="1" applyAlignment="1">
      <alignment vertical="center"/>
    </xf>
    <xf numFmtId="178" fontId="11" fillId="0" borderId="0" xfId="1" applyNumberFormat="1" applyFont="1" applyAlignment="1"/>
    <xf numFmtId="179" fontId="11" fillId="0" borderId="0" xfId="1" applyNumberFormat="1" applyFont="1" applyAlignment="1"/>
    <xf numFmtId="176" fontId="11" fillId="0" borderId="0" xfId="1" applyNumberFormat="1" applyFont="1" applyAlignment="1"/>
    <xf numFmtId="178" fontId="0" fillId="0" borderId="0" xfId="0" applyNumberFormat="1" applyFont="1" applyAlignment="1"/>
    <xf numFmtId="179" fontId="0" fillId="0" borderId="0" xfId="0" applyNumberFormat="1" applyFont="1" applyAlignment="1"/>
    <xf numFmtId="0" fontId="0" fillId="0" borderId="0" xfId="0" applyNumberFormat="1" applyFont="1" applyAlignment="1"/>
    <xf numFmtId="178" fontId="5" fillId="0" borderId="0" xfId="1" applyNumberFormat="1" applyFont="1" applyAlignment="1"/>
    <xf numFmtId="179" fontId="5" fillId="0" borderId="0" xfId="1" applyNumberFormat="1" applyFont="1" applyAlignment="1"/>
    <xf numFmtId="176" fontId="5" fillId="0" borderId="0" xfId="1" applyNumberFormat="1" applyFont="1" applyAlignment="1"/>
    <xf numFmtId="49" fontId="0" fillId="2" borderId="0" xfId="0" applyNumberFormat="1" applyFill="1"/>
    <xf numFmtId="178" fontId="0" fillId="2" borderId="0" xfId="1" applyNumberFormat="1" applyFont="1" applyFill="1" applyAlignment="1"/>
    <xf numFmtId="179" fontId="0" fillId="2" borderId="0" xfId="1" applyNumberFormat="1" applyFont="1" applyFill="1" applyAlignment="1"/>
    <xf numFmtId="176" fontId="0" fillId="2" borderId="0" xfId="1" applyNumberFormat="1" applyFont="1" applyFill="1" applyAlignment="1"/>
    <xf numFmtId="177" fontId="0" fillId="0" borderId="0" xfId="2" applyNumberFormat="1" applyFont="1" applyAlignment="1"/>
    <xf numFmtId="180" fontId="0" fillId="0" borderId="0" xfId="0" applyNumberFormat="1"/>
    <xf numFmtId="180" fontId="3" fillId="0" borderId="0" xfId="0" applyNumberFormat="1" applyFont="1" applyAlignment="1">
      <alignment horizontal="center"/>
    </xf>
    <xf numFmtId="176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78" fontId="10" fillId="0" borderId="0" xfId="0" applyNumberFormat="1" applyFont="1" applyAlignment="1">
      <alignment horizontal="left" vertical="center"/>
    </xf>
    <xf numFmtId="177" fontId="12" fillId="0" borderId="0" xfId="2" applyNumberFormat="1" applyFont="1" applyFill="1" applyAlignment="1">
      <alignment horizontal="right" vertical="center"/>
    </xf>
    <xf numFmtId="178" fontId="12" fillId="0" borderId="0" xfId="1" applyNumberFormat="1" applyFont="1" applyAlignment="1">
      <alignment horizontal="right" vertical="center"/>
    </xf>
    <xf numFmtId="181" fontId="0" fillId="0" borderId="0" xfId="2" applyNumberFormat="1" applyFont="1" applyAlignment="1">
      <alignment vertical="center"/>
    </xf>
    <xf numFmtId="181" fontId="0" fillId="0" borderId="0" xfId="0" applyNumberFormat="1" applyAlignment="1">
      <alignment vertical="center"/>
    </xf>
    <xf numFmtId="0" fontId="6" fillId="0" borderId="0" xfId="0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10" fontId="6" fillId="0" borderId="0" xfId="2" applyNumberFormat="1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10" fontId="6" fillId="0" borderId="14" xfId="2" applyNumberFormat="1" applyFont="1" applyFill="1" applyBorder="1" applyAlignment="1">
      <alignment vertical="center"/>
    </xf>
    <xf numFmtId="10" fontId="6" fillId="0" borderId="15" xfId="2" applyNumberFormat="1" applyFont="1" applyFill="1" applyBorder="1" applyAlignment="1">
      <alignment vertical="center"/>
    </xf>
    <xf numFmtId="10" fontId="6" fillId="0" borderId="16" xfId="2" applyNumberFormat="1" applyFont="1" applyFill="1" applyBorder="1" applyAlignment="1">
      <alignment vertical="center"/>
    </xf>
    <xf numFmtId="10" fontId="12" fillId="0" borderId="14" xfId="2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vertical="center"/>
    </xf>
    <xf numFmtId="10" fontId="12" fillId="0" borderId="20" xfId="2" applyNumberFormat="1" applyFont="1" applyFill="1" applyBorder="1" applyAlignment="1">
      <alignment vertical="center"/>
    </xf>
    <xf numFmtId="10" fontId="12" fillId="0" borderId="0" xfId="2" applyNumberFormat="1" applyFont="1" applyFill="1" applyBorder="1" applyAlignment="1">
      <alignment vertical="center"/>
    </xf>
    <xf numFmtId="10" fontId="12" fillId="0" borderId="15" xfId="2" applyNumberFormat="1" applyFont="1" applyFill="1" applyBorder="1" applyAlignment="1">
      <alignment vertical="center"/>
    </xf>
    <xf numFmtId="10" fontId="12" fillId="0" borderId="0" xfId="2" applyNumberFormat="1" applyFont="1" applyFill="1" applyAlignment="1">
      <alignment vertical="center"/>
    </xf>
    <xf numFmtId="10" fontId="12" fillId="3" borderId="14" xfId="2" applyNumberFormat="1" applyFont="1" applyFill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0" fontId="5" fillId="0" borderId="0" xfId="0" applyFont="1" applyAlignment="1"/>
    <xf numFmtId="178" fontId="13" fillId="0" borderId="0" xfId="0" applyNumberFormat="1" applyFont="1" applyAlignment="1">
      <alignment horizontal="left" vertical="center"/>
    </xf>
    <xf numFmtId="178" fontId="5" fillId="0" borderId="0" xfId="2" applyNumberFormat="1" applyFont="1" applyAlignment="1">
      <alignment vertical="center"/>
    </xf>
    <xf numFmtId="179" fontId="9" fillId="0" borderId="0" xfId="0" applyNumberFormat="1" applyFont="1" applyAlignment="1">
      <alignment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179" fontId="13" fillId="0" borderId="0" xfId="0" applyNumberFormat="1" applyFont="1" applyAlignment="1">
      <alignment horizontal="left" vertical="center"/>
    </xf>
    <xf numFmtId="176" fontId="13" fillId="0" borderId="0" xfId="1" applyNumberFormat="1" applyFont="1" applyAlignment="1">
      <alignment horizontal="left" vertical="center"/>
    </xf>
    <xf numFmtId="181" fontId="13" fillId="0" borderId="0" xfId="0" applyNumberFormat="1" applyFont="1" applyAlignment="1">
      <alignment horizontal="center" vertical="center"/>
    </xf>
    <xf numFmtId="49" fontId="0" fillId="3" borderId="0" xfId="0" applyNumberFormat="1" applyFill="1" applyAlignment="1">
      <alignment vertical="center"/>
    </xf>
    <xf numFmtId="179" fontId="0" fillId="3" borderId="0" xfId="0" applyNumberFormat="1" applyFill="1" applyAlignment="1">
      <alignment vertical="center"/>
    </xf>
    <xf numFmtId="176" fontId="0" fillId="3" borderId="0" xfId="0" applyNumberFormat="1" applyFont="1" applyFill="1" applyAlignment="1">
      <alignment vertical="center"/>
    </xf>
    <xf numFmtId="177" fontId="0" fillId="3" borderId="0" xfId="0" applyNumberFormat="1" applyFont="1" applyFill="1" applyAlignment="1">
      <alignment vertical="center"/>
    </xf>
    <xf numFmtId="178" fontId="0" fillId="3" borderId="0" xfId="0" applyNumberFormat="1" applyFill="1" applyAlignment="1">
      <alignment vertical="center"/>
    </xf>
    <xf numFmtId="178" fontId="8" fillId="3" borderId="0" xfId="0" applyNumberFormat="1" applyFont="1" applyFill="1" applyAlignment="1">
      <alignment vertical="center"/>
    </xf>
    <xf numFmtId="178" fontId="0" fillId="3" borderId="0" xfId="0" applyNumberFormat="1" applyFont="1" applyFill="1" applyAlignment="1">
      <alignment vertical="center"/>
    </xf>
    <xf numFmtId="181" fontId="0" fillId="3" borderId="0" xfId="0" applyNumberFormat="1" applyFont="1" applyFill="1" applyAlignment="1">
      <alignment vertical="center"/>
    </xf>
    <xf numFmtId="176" fontId="0" fillId="7" borderId="0" xfId="1" applyNumberFormat="1" applyFont="1" applyFill="1" applyAlignment="1">
      <alignment vertical="center"/>
    </xf>
    <xf numFmtId="178" fontId="14" fillId="7" borderId="0" xfId="0" applyNumberFormat="1" applyFont="1" applyFill="1" applyAlignment="1">
      <alignment vertical="center"/>
    </xf>
    <xf numFmtId="180" fontId="0" fillId="2" borderId="0" xfId="0" applyNumberFormat="1" applyFill="1"/>
    <xf numFmtId="180" fontId="0" fillId="0" borderId="0" xfId="0" applyNumberFormat="1" applyAlignment="1">
      <alignment horizontal="center"/>
    </xf>
    <xf numFmtId="176" fontId="5" fillId="8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vertical="center"/>
    </xf>
    <xf numFmtId="176" fontId="0" fillId="0" borderId="0" xfId="1" applyNumberFormat="1" applyFont="1" applyFill="1" applyAlignment="1">
      <alignment vertical="center"/>
    </xf>
    <xf numFmtId="0" fontId="14" fillId="9" borderId="0" xfId="0" applyNumberFormat="1" applyFont="1" applyFill="1" applyAlignment="1">
      <alignment vertical="center"/>
    </xf>
    <xf numFmtId="177" fontId="5" fillId="0" borderId="0" xfId="2" applyNumberFormat="1" applyFont="1" applyFill="1" applyAlignment="1">
      <alignment vertical="center"/>
    </xf>
    <xf numFmtId="0" fontId="13" fillId="10" borderId="0" xfId="0" applyFont="1" applyFill="1" applyAlignment="1">
      <alignment horizontal="left" vertical="center"/>
    </xf>
    <xf numFmtId="0" fontId="0" fillId="0" borderId="0" xfId="0" pivotButton="1"/>
    <xf numFmtId="10" fontId="0" fillId="0" borderId="0" xfId="0" applyNumberFormat="1"/>
    <xf numFmtId="178" fontId="0" fillId="0" borderId="0" xfId="0" applyNumberFormat="1"/>
    <xf numFmtId="177" fontId="0" fillId="0" borderId="0" xfId="0" applyNumberFormat="1"/>
    <xf numFmtId="9" fontId="0" fillId="0" borderId="0" xfId="0" applyNumberFormat="1"/>
    <xf numFmtId="179" fontId="0" fillId="0" borderId="0" xfId="0" applyNumberFormat="1"/>
    <xf numFmtId="176" fontId="0" fillId="0" borderId="0" xfId="1" applyNumberFormat="1" applyFont="1" applyAlignment="1">
      <alignment vertical="center"/>
    </xf>
    <xf numFmtId="176" fontId="0" fillId="3" borderId="0" xfId="1" applyNumberFormat="1" applyFont="1" applyFill="1" applyAlignment="1">
      <alignment vertical="center"/>
    </xf>
    <xf numFmtId="179" fontId="0" fillId="7" borderId="0" xfId="0" applyNumberFormat="1" applyFill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0" fontId="5" fillId="4" borderId="6" xfId="2" applyNumberFormat="1" applyFont="1" applyFill="1" applyBorder="1" applyAlignment="1">
      <alignment horizontal="center" vertical="center"/>
    </xf>
    <xf numFmtId="10" fontId="5" fillId="4" borderId="9" xfId="2" applyNumberFormat="1" applyFont="1" applyFill="1" applyBorder="1" applyAlignment="1">
      <alignment horizontal="center" vertical="center"/>
    </xf>
    <xf numFmtId="10" fontId="3" fillId="2" borderId="2" xfId="2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3" fillId="4" borderId="7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0" fontId="3" fillId="2" borderId="3" xfId="2" applyNumberFormat="1" applyFont="1" applyFill="1" applyBorder="1" applyAlignment="1">
      <alignment horizontal="center" vertical="center"/>
    </xf>
    <xf numFmtId="10" fontId="3" fillId="2" borderId="10" xfId="2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58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8" formatCode="_ [$¥-804]* #,##0_ ;_ [$¥-804]* \-#,##0_ ;_ [$¥-804]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8" formatCode="_ [$¥-804]* #,##0_ ;_ [$¥-804]* \-#,##0_ ;_ [$¥-804]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9" formatCode="_ [$¥-804]* #,##0.000_ ;_ [$¥-804]* \-#,##0.000_ ;_ [$¥-804]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9" formatCode="_ [$¥-804]* #,##0.000_ ;_ [$¥-804]* \-#,##0.000_ ;_ [$¥-804]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6" formatCode="_ * #,##0_ ;_ * \-#,##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9" formatCode="_ [$¥-804]* #,##0.000_ ;_ [$¥-804]* \-#,##0.000_ ;_ [$¥-804]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9" formatCode="_ [$¥-804]* #,##0.000_ ;_ [$¥-804]* \-#,##0.000_ ;_ [$¥-804]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8" formatCode="_ [$¥-804]* #,##0_ ;_ [$¥-804]* \-#,##0_ ;_ [$¥-804]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8" formatCode="_ [$¥-804]* #,##0_ ;_ [$¥-804]* \-#,##0_ ;_ [$¥-804]* &quot;-&quot;??_ ;_ @_ "/>
      <alignment horizontal="general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180" formatCode="yyyy\-mm\-dd;@"/>
    </dxf>
    <dxf>
      <numFmt numFmtId="180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6" formatCode="_ * #,##0_ ;_ * \-#,##0_ ;_ * &quot;-&quot;??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81" formatCode="#,##0_ ;[Red]\-#,##0\ 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81" formatCode="#,##0_ ;[Red]\-#,##0\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81" formatCode="#,##0_ ;[Red]\-#,##0\ 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81" formatCode="#,##0_ ;[Red]\-#,##0\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8" formatCode="_ [$¥-804]* #,##0_ ;_ [$¥-804]* \-#,##0_ ;_ [$¥-804]* &quot;-&quot;??_ ;_ @_ 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8" formatCode="_ [$¥-804]* #,##0_ ;_ [$¥-804]* \-#,##0_ ;_ [$¥-804]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等线"/>
        <family val="2"/>
        <scheme val="minor"/>
      </font>
      <numFmt numFmtId="178" formatCode="_ [$¥-804]* #,##0_ ;_ [$¥-804]* \-#,##0_ ;_ [$¥-804]* &quot;-&quot;??_ ;_ @_ 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8" formatCode="_ [$¥-804]* #,##0_ ;_ [$¥-804]* \-#,##0_ ;_ [$¥-804]* &quot;-&quot;??_ ;_ @_ "/>
      <alignment horizontal="general" vertical="center" textRotation="0" wrapText="0" indent="0" justifyLastLine="0" shrinkToFit="0" readingOrder="0"/>
    </dxf>
    <dxf>
      <numFmt numFmtId="178" formatCode="_ [$¥-804]* #,##0_ ;_ [$¥-804]* \-#,##0_ ;_ [$¥-804]* &quot;-&quot;??_ ;_ @_ 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178" formatCode="_ [$¥-804]* #,##0_ ;_ [$¥-804]* \-#,##0_ ;_ [$¥-804]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7" formatCode="0.0%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7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176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176" formatCode="_ * #,##0_ ;_ * \-#,##0_ ;_ * &quot;-&quot;??_ ;_ @_ "/>
      <alignment horizontal="general" vertical="center" textRotation="0" wrapText="0" indent="0" justifyLastLine="0" shrinkToFit="0" readingOrder="0"/>
    </dxf>
    <dxf>
      <numFmt numFmtId="179" formatCode="_ [$¥-804]* #,##0.000_ ;_ [$¥-804]* \-#,##0.000_ ;_ [$¥-804]* &quot;-&quot;??_ ;_ @_ 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179" formatCode="_ [$¥-804]* #,##0.000_ ;_ [$¥-804]* \-#,##0.000_ ;_ [$¥-804]* &quot;-&quot;??_ ;_ @_ "/>
      <alignment horizontal="general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等线"/>
        <charset val="134"/>
        <scheme val="minor"/>
      </font>
      <alignment horizontal="left" vertical="center" textRotation="0" wrapText="0" indent="0" justifyLastLine="0" shrinkToFit="0" readingOrder="0"/>
    </dxf>
    <dxf>
      <numFmt numFmtId="177" formatCode="0.0%"/>
    </dxf>
    <dxf>
      <numFmt numFmtId="177" formatCode="0.0%"/>
    </dxf>
    <dxf>
      <numFmt numFmtId="177" formatCode="0.0%"/>
    </dxf>
    <dxf>
      <numFmt numFmtId="13" formatCode="0%"/>
    </dxf>
    <dxf>
      <numFmt numFmtId="178" formatCode="_ [$¥-804]* #,##0_ ;_ [$¥-804]* \-#,##0_ ;_ [$¥-804]* &quot;-&quot;??_ ;_ @_ "/>
    </dxf>
    <dxf>
      <numFmt numFmtId="182" formatCode="_ [$¥-804]* #,##0.00_ ;_ [$¥-804]* \-#,##0.00_ ;_ [$¥-804]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265.624056828703" createdVersion="6" refreshedVersion="6" minRefreshableVersion="3" recordCount="8" xr:uid="{555C8011-563F-47B9-B9E0-B79F6B4D0331}">
  <cacheSource type="worksheet">
    <worksheetSource name="表1"/>
  </cacheSource>
  <cacheFields count="13">
    <cacheField name="资产名称" numFmtId="0">
      <sharedItems/>
    </cacheField>
    <cacheField name="代码" numFmtId="49">
      <sharedItems containsBlank="1"/>
    </cacheField>
    <cacheField name="大类" numFmtId="49">
      <sharedItems count="2">
        <s v="股票"/>
        <s v="债券"/>
      </sharedItems>
    </cacheField>
    <cacheField name="小类" numFmtId="49">
      <sharedItems count="5">
        <s v="美国"/>
        <s v="日欧"/>
        <s v="国开债"/>
        <s v="中国"/>
        <s v="欧日" u="1"/>
      </sharedItems>
    </cacheField>
    <cacheField name="最新价" numFmtId="179">
      <sharedItems containsSemiMixedTypes="0" containsString="0" containsNumber="1" minValue="1" maxValue="4.26"/>
    </cacheField>
    <cacheField name="成交量" numFmtId="176">
      <sharedItems containsString="0" containsBlank="1" containsNumber="1" containsInteger="1" minValue="56244" maxValue="1258699"/>
    </cacheField>
    <cacheField name="持仓" numFmtId="176">
      <sharedItems containsString="0" containsBlank="1" containsNumber="1" containsInteger="1" minValue="6700" maxValue="24000"/>
    </cacheField>
    <cacheField name="目标占比" numFmtId="177">
      <sharedItems containsSemiMixedTypes="0" containsString="0" containsNumber="1" minValue="0.1" maxValue="0.15"/>
    </cacheField>
    <cacheField name="最新市值" numFmtId="178">
      <sharedItems containsSemiMixedTypes="0" containsString="0" containsNumber="1" minValue="18577.600000000002" maxValue="28542"/>
    </cacheField>
    <cacheField name="目标市值" numFmtId="178">
      <sharedItems containsSemiMixedTypes="0" containsString="0" containsNumber="1" minValue="18747.600999999999" maxValue="28121.401499999996"/>
    </cacheField>
    <cacheField name="平衡金额" numFmtId="178">
      <sharedItems containsSemiMixedTypes="0" containsString="0" containsNumber="1" minValue="-420.5985000000037" maxValue="170.00099999999657"/>
    </cacheField>
    <cacheField name="平衡手数" numFmtId="181">
      <sharedItems containsSemiMixedTypes="0" containsString="0" containsNumber="1" containsInteger="1" minValue="0" maxValue="0"/>
    </cacheField>
    <cacheField name="手数对应金额" numFmtId="181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 pivotCacheId="7830495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国泰纳斯达克100ETF"/>
    <s v="513100"/>
    <x v="0"/>
    <x v="0"/>
    <n v="4.26"/>
    <n v="134905"/>
    <n v="6700"/>
    <n v="0.15"/>
    <n v="28542"/>
    <n v="28121.401499999996"/>
    <n v="-420.5985000000037"/>
    <n v="0"/>
    <n v="0"/>
  </r>
  <r>
    <s v="华安德国30(DAX)ETF"/>
    <s v="513030"/>
    <x v="0"/>
    <x v="1"/>
    <n v="1.175"/>
    <n v="56244"/>
    <n v="24000"/>
    <n v="0.15"/>
    <n v="28200"/>
    <n v="28121.401499999996"/>
    <n v="-78.598500000003696"/>
    <n v="0"/>
    <n v="0"/>
  </r>
  <r>
    <s v="华安日经225ETF"/>
    <s v="513880"/>
    <x v="0"/>
    <x v="1"/>
    <n v="1.2370000000000001"/>
    <n v="66066"/>
    <n v="22700"/>
    <n v="0.15"/>
    <n v="28079.9"/>
    <n v="28121.401499999996"/>
    <n v="41.501499999994849"/>
    <n v="0"/>
    <n v="0"/>
  </r>
  <r>
    <s v="国开债"/>
    <m/>
    <x v="1"/>
    <x v="2"/>
    <n v="1"/>
    <m/>
    <m/>
    <n v="0.1"/>
    <n v="18707.71"/>
    <n v="18747.600999999999"/>
    <n v="39.890999999999622"/>
    <n v="0"/>
    <n v="0"/>
  </r>
  <r>
    <s v="博时标普500ETF"/>
    <s v="513500"/>
    <x v="0"/>
    <x v="0"/>
    <n v="2.3730000000000002"/>
    <n v="93782"/>
    <n v="11800"/>
    <n v="0.15"/>
    <n v="28001.4"/>
    <n v="28121.401499999996"/>
    <n v="120.00149999999485"/>
    <n v="0"/>
    <n v="0"/>
  </r>
  <r>
    <s v="华夏沪港通恒生ETF"/>
    <s v="513660"/>
    <x v="0"/>
    <x v="3"/>
    <n v="2.7320000000000002"/>
    <n v="246238"/>
    <n v="6800"/>
    <n v="0.1"/>
    <n v="18577.600000000002"/>
    <n v="18747.600999999999"/>
    <n v="170.00099999999657"/>
    <n v="0"/>
    <n v="0"/>
  </r>
  <r>
    <s v="广发创业板ETF"/>
    <s v="159952"/>
    <x v="0"/>
    <x v="3"/>
    <n v="1.5580000000000001"/>
    <n v="1258699"/>
    <n v="12000"/>
    <n v="0.1"/>
    <n v="18696"/>
    <n v="18747.600999999999"/>
    <n v="51.600999999998749"/>
    <n v="0"/>
    <n v="0"/>
  </r>
  <r>
    <s v="易方达沪深300发起式ETF"/>
    <s v="510310"/>
    <x v="0"/>
    <x v="3"/>
    <n v="2.2770000000000001"/>
    <n v="1229335"/>
    <n v="8200"/>
    <n v="0.1"/>
    <n v="18671.400000000001"/>
    <n v="18747.600999999999"/>
    <n v="76.20099999999729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959FD-5B58-447B-A20D-00296702D464}" name="数据透视表1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outline="1" outlineData="1" compactData="0" multipleFieldFilters="0" rowHeaderCaption="资产">
  <location ref="R1:U10" firstHeaderRow="0" firstDataRow="1" firstDataCol="2"/>
  <pivotFields count="13">
    <pivotField compact="0" showAll="0" insertBlankRow="1"/>
    <pivotField compact="0" showAll="0" insertBlankRow="1"/>
    <pivotField axis="axisRow" compact="0" showAll="0" insertBlankRow="1">
      <items count="3">
        <item x="0"/>
        <item x="1"/>
        <item t="default"/>
      </items>
    </pivotField>
    <pivotField axis="axisRow" compact="0" showAll="0" insertBlankRow="1">
      <items count="6">
        <item x="2"/>
        <item x="0"/>
        <item m="1" x="4"/>
        <item x="3"/>
        <item x="1"/>
        <item t="default"/>
      </items>
    </pivotField>
    <pivotField compact="0" showAll="0" insertBlankRow="1"/>
    <pivotField compact="0" showAll="0" insertBlankRow="1"/>
    <pivotField compact="0" showAll="0" insertBlankRow="1"/>
    <pivotField compact="0" numFmtId="177" showAll="0" insertBlankRow="1"/>
    <pivotField dataField="1" compact="0" numFmtId="178" showAll="0" insertBlankRow="1"/>
    <pivotField compact="0" numFmtId="178" showAll="0" insertBlankRow="1"/>
    <pivotField compact="0" numFmtId="178" showAll="0" insertBlankRow="1"/>
    <pivotField compact="0" numFmtId="181" showAll="0" insertBlankRow="1"/>
    <pivotField compact="0" numFmtId="181" showAll="0" insertBlankRow="1"/>
  </pivotFields>
  <rowFields count="2">
    <field x="2"/>
    <field x="3"/>
  </rowFields>
  <rowItems count="9">
    <i>
      <x/>
    </i>
    <i r="1">
      <x v="1"/>
    </i>
    <i r="1">
      <x v="3"/>
    </i>
    <i r="1">
      <x v="4"/>
    </i>
    <i t="blank">
      <x/>
    </i>
    <i>
      <x v="1"/>
    </i>
    <i r="1">
      <x/>
    </i>
    <i t="blank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市值" fld="8" baseField="0" baseItem="0" numFmtId="178"/>
    <dataField name="市值占比" fld="8" showDataAs="percentOfTotal" baseField="2" baseItem="0" numFmtId="10"/>
  </dataFields>
  <formats count="6">
    <format dxfId="57"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  <format dxfId="5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5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54">
      <pivotArea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3">
            <x v="1"/>
            <x v="2"/>
            <x v="3"/>
          </reference>
        </references>
      </pivotArea>
    </format>
    <format dxfId="53">
      <pivotArea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2">
      <pivotArea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>
            <x v="4"/>
          </reference>
        </references>
      </pivotArea>
    </format>
  </format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3BC609E-46FF-424D-837E-4C5045CFD0A4}" autoFormatId="16" applyNumberFormats="0" applyBorderFormats="0" applyFontFormats="0" applyPatternFormats="0" applyAlignmentFormats="0" applyWidthHeightFormats="0">
  <queryTableRefresh nextId="5">
    <queryTableFields count="4">
      <queryTableField id="1" name="代码" tableColumnId="5"/>
      <queryTableField id="2" name="名称" tableColumnId="2"/>
      <queryTableField id="3" name="最新价" tableColumnId="3"/>
      <queryTableField id="4" name="成交量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M10" totalsRowCount="1" headerRowDxfId="51" dataDxfId="50" totalsRowDxfId="49">
  <autoFilter ref="A1:M9" xr:uid="{00000000-0009-0000-0100-000001000000}"/>
  <sortState xmlns:xlrd2="http://schemas.microsoft.com/office/spreadsheetml/2017/richdata2" ref="A2:M9">
    <sortCondition ref="L1:L9"/>
  </sortState>
  <tableColumns count="13">
    <tableColumn id="1" xr3:uid="{00000000-0010-0000-0000-000001000000}" name="资产名称" totalsRowLabel="汇总" dataDxfId="48" totalsRowDxfId="47"/>
    <tableColumn id="2" xr3:uid="{00000000-0010-0000-0000-000002000000}" name="代码" dataDxfId="46" totalsRowDxfId="45"/>
    <tableColumn id="4" xr3:uid="{E6DCBEFC-748D-4559-AE48-EE50D57DFF65}" name="大类" dataDxfId="44" totalsRowDxfId="43"/>
    <tableColumn id="8" xr3:uid="{00000000-0010-0000-0000-000008000000}" name="小类" dataDxfId="42" totalsRowDxfId="41"/>
    <tableColumn id="13" xr3:uid="{00000000-0010-0000-0000-00000D000000}" name="最新价" dataDxfId="40" totalsRowDxfId="39">
      <calculatedColumnFormula>VLOOKUP(表1[[#This Row],[代码]],最新价!A:D,3,0)</calculatedColumnFormula>
    </tableColumn>
    <tableColumn id="6" xr3:uid="{CC76C599-5175-481E-B34F-437D2139F189}" name="成交量" dataDxfId="38" totalsRowDxfId="37" dataCellStyle="千位分隔" totalsRowCellStyle="千位分隔">
      <calculatedColumnFormula>VLOOKUP(表1[[#This Row],[代码]],最新价!A:D,4,0)</calculatedColumnFormula>
    </tableColumn>
    <tableColumn id="12" xr3:uid="{00000000-0010-0000-0000-00000C000000}" name="持仓" dataDxfId="36" totalsRowDxfId="35"/>
    <tableColumn id="5" xr3:uid="{00000000-0010-0000-0000-000005000000}" name="目标占比" totalsRowFunction="sum" dataDxfId="34" totalsRowDxfId="33"/>
    <tableColumn id="3" xr3:uid="{00000000-0010-0000-0000-000003000000}" name="最新市值" totalsRowFunction="sum" dataDxfId="32" totalsRowDxfId="31">
      <calculatedColumnFormula>表1[[#This Row],[最新价]]*表1[[#This Row],[持仓]]</calculatedColumnFormula>
    </tableColumn>
    <tableColumn id="9" xr3:uid="{00000000-0010-0000-0000-000009000000}" name="目标市值" dataDxfId="30" totalsRowDxfId="29">
      <calculatedColumnFormula>表1[[#Totals],[最新市值]]*表1[[#This Row],[目标占比]]</calculatedColumnFormula>
    </tableColumn>
    <tableColumn id="10" xr3:uid="{F23C103B-EB23-486E-A9BC-CBCBC898E60C}" name="平衡金额" totalsRowFunction="sum" dataDxfId="28" totalsRowDxfId="27" dataCellStyle="百分比">
      <calculatedColumnFormula>表1[[#This Row],[目标市值]]-表1[[#This Row],[最新市值]]</calculatedColumnFormula>
    </tableColumn>
    <tableColumn id="14" xr3:uid="{6CBF410F-66CE-4742-95F7-CB0CCFE575C6}" name="平衡手数" dataDxfId="26" totalsRowDxfId="25" dataCellStyle="百分比">
      <calculatedColumnFormula>ROUNDDOWN(表1[[#This Row],[平衡金额]]/表1[[#This Row],[最新价]]/100,0)</calculatedColumnFormula>
    </tableColumn>
    <tableColumn id="16" xr3:uid="{A8B45C82-F891-42FB-94DD-D67F12300DEE}" name="手数对应金额" totalsRowFunction="sum" dataDxfId="24" totalsRowDxfId="23" dataCellStyle="百分比">
      <calculatedColumnFormula>-表1[[#This Row],[平衡手数]]*表1[[#This Row],[最新价]]*100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2:H180" totalsRowCount="1" headerRowDxfId="22" dataDxfId="21">
  <autoFilter ref="A2:H179" xr:uid="{00000000-0009-0000-0100-000002000000}"/>
  <tableColumns count="8">
    <tableColumn id="1" xr3:uid="{00000000-0010-0000-0100-000001000000}" name="成交日期" totalsRowLabel="汇总" dataDxfId="20" totalsRowDxfId="19"/>
    <tableColumn id="3" xr3:uid="{00000000-0010-0000-0100-000003000000}" name="证券代码" dataDxfId="18" totalsRowDxfId="17"/>
    <tableColumn id="4" xr3:uid="{00000000-0010-0000-0100-000004000000}" name="证券名称" dataDxfId="16" totalsRowDxfId="15"/>
    <tableColumn id="5" xr3:uid="{00000000-0010-0000-0100-000005000000}" name="操作" dataDxfId="14" totalsRowDxfId="13"/>
    <tableColumn id="6" xr3:uid="{00000000-0010-0000-0100-000006000000}" name="成交数量" dataDxfId="12" totalsRowDxfId="11"/>
    <tableColumn id="7" xr3:uid="{00000000-0010-0000-0100-000007000000}" name="成交均价" dataDxfId="10" totalsRowDxfId="9"/>
    <tableColumn id="8" xr3:uid="{00000000-0010-0000-0100-000008000000}" name="发生金额" totalsRowFunction="sum" dataDxfId="8" totalsRowDxfId="7"/>
    <tableColumn id="2" xr3:uid="{9F16378D-0613-4F0F-8BD4-AB781110D685}" name="交割单原始日期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10A431-B890-44F6-A92E-24DD607AD67E}" name="追加2" displayName="追加2" ref="A1:D351" tableType="queryTable" totalsRowShown="0">
  <autoFilter ref="A1:D351" xr:uid="{2729C53E-FD04-4A92-9E7C-2B7086320758}"/>
  <tableColumns count="4">
    <tableColumn id="5" xr3:uid="{4BED5E88-69A8-41A9-B39E-543305B7C1B9}" uniqueName="5" name="代码" queryTableFieldId="1" dataDxfId="3"/>
    <tableColumn id="2" xr3:uid="{D014D452-BCAA-490C-AF72-D64C877C6C13}" uniqueName="2" name="名称" queryTableFieldId="2" dataDxfId="2"/>
    <tableColumn id="3" xr3:uid="{D4D236E9-4D6B-495F-A41D-2367EDDB46A1}" uniqueName="3" name="最新价" queryTableFieldId="3" dataDxfId="1"/>
    <tableColumn id="4" xr3:uid="{2EDEDBDA-6E7D-474B-B5DE-BC31493A0380}" uniqueName="4" name="成交量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tabSelected="1" workbookViewId="0">
      <selection activeCell="Q25" sqref="Q25"/>
    </sheetView>
  </sheetViews>
  <sheetFormatPr defaultColWidth="8.875" defaultRowHeight="14.25" outlineLevelCol="1" x14ac:dyDescent="0.2"/>
  <cols>
    <col min="1" max="1" width="23.75" style="1" bestFit="1" customWidth="1"/>
    <col min="2" max="2" width="7.5" style="76" bestFit="1" customWidth="1"/>
    <col min="3" max="3" width="7.5" style="76" hidden="1" customWidth="1" outlineLevel="1"/>
    <col min="4" max="4" width="9" style="76" hidden="1" customWidth="1" outlineLevel="1"/>
    <col min="5" max="5" width="10.125" bestFit="1" customWidth="1" collapsed="1"/>
    <col min="6" max="6" width="10.25" style="66" bestFit="1" customWidth="1"/>
    <col min="7" max="7" width="8.25" style="82" bestFit="1" customWidth="1"/>
    <col min="8" max="8" width="11" style="78" hidden="1" customWidth="1" outlineLevel="1"/>
    <col min="9" max="9" width="12" style="78" bestFit="1" customWidth="1" collapsed="1"/>
    <col min="10" max="11" width="12" style="77" hidden="1" customWidth="1" outlineLevel="1"/>
    <col min="12" max="12" width="13" style="106" bestFit="1" customWidth="1" collapsed="1"/>
    <col min="13" max="13" width="17" style="106" bestFit="1" customWidth="1"/>
    <col min="14" max="14" width="5.375" style="77" customWidth="1"/>
    <col min="15" max="15" width="13.875" style="78" bestFit="1" customWidth="1"/>
    <col min="16" max="16" width="13.5" style="1" customWidth="1"/>
    <col min="17" max="17" width="3.5" style="78" customWidth="1"/>
    <col min="18" max="18" width="11" style="1" bestFit="1" customWidth="1"/>
    <col min="19" max="19" width="7.25" style="1" bestFit="1" customWidth="1"/>
    <col min="20" max="20" width="10" style="1" bestFit="1" customWidth="1"/>
    <col min="21" max="21" width="9" style="1" bestFit="1" customWidth="1"/>
    <col min="22" max="16384" width="8.875" style="1"/>
  </cols>
  <sheetData>
    <row r="1" spans="1:21" x14ac:dyDescent="0.2">
      <c r="A1" s="127" t="s">
        <v>150</v>
      </c>
      <c r="B1" s="128" t="s">
        <v>80</v>
      </c>
      <c r="C1" s="128" t="s">
        <v>164</v>
      </c>
      <c r="D1" s="128" t="s">
        <v>166</v>
      </c>
      <c r="E1" s="129" t="s">
        <v>755</v>
      </c>
      <c r="F1" s="130" t="s">
        <v>756</v>
      </c>
      <c r="G1" s="130" t="s">
        <v>83</v>
      </c>
      <c r="H1" s="149" t="s">
        <v>79</v>
      </c>
      <c r="I1" s="124" t="s">
        <v>78</v>
      </c>
      <c r="J1" s="124" t="s">
        <v>151</v>
      </c>
      <c r="K1" s="124" t="s">
        <v>152</v>
      </c>
      <c r="L1" s="131" t="s">
        <v>153</v>
      </c>
      <c r="M1" s="131" t="s">
        <v>137</v>
      </c>
      <c r="N1" s="102"/>
      <c r="O1" s="81" t="s">
        <v>82</v>
      </c>
      <c r="P1" s="103">
        <f ca="1">XIRR(OFFSET(成本收益表!$B$1,1,0,COUNTA(成本收益表!B:B)-1),OFFSET(成本收益表!$A$1,1,0,COUNTA(成本收益表!A:A)-1))</f>
        <v>0.17756091952323916</v>
      </c>
      <c r="Q1" s="1"/>
      <c r="R1" s="150" t="s">
        <v>163</v>
      </c>
      <c r="S1" s="150" t="s">
        <v>165</v>
      </c>
      <c r="T1" t="s">
        <v>172</v>
      </c>
      <c r="U1" t="s">
        <v>173</v>
      </c>
    </row>
    <row r="2" spans="1:21" x14ac:dyDescent="0.2">
      <c r="A2" s="1" t="s">
        <v>88</v>
      </c>
      <c r="B2" s="76" t="s">
        <v>144</v>
      </c>
      <c r="C2" s="76" t="s">
        <v>168</v>
      </c>
      <c r="D2" s="76" t="s">
        <v>175</v>
      </c>
      <c r="E2" s="82">
        <f>VLOOKUP(表1[[#This Row],[代码]],最新价!A:D,3,0)</f>
        <v>1.208</v>
      </c>
      <c r="F2" s="156" t="str">
        <f>VLOOKUP(表1[[#This Row],[代码]],最新价!A:D,4,0)</f>
        <v>91152</v>
      </c>
      <c r="G2" s="140">
        <v>24000</v>
      </c>
      <c r="H2" s="78">
        <v>0.15</v>
      </c>
      <c r="I2" s="77">
        <f>表1[[#This Row],[最新价]]*表1[[#This Row],[持仓]]</f>
        <v>28992</v>
      </c>
      <c r="J2" s="79">
        <f>表1[[#Totals],[最新市值]]*表1[[#This Row],[目标占比]]</f>
        <v>28546.741499999996</v>
      </c>
      <c r="K2" s="79">
        <f>表1[[#This Row],[目标市值]]-表1[[#This Row],[最新市值]]</f>
        <v>-445.25850000000355</v>
      </c>
      <c r="L2" s="105">
        <f>ROUNDDOWN(表1[[#This Row],[平衡金额]]/表1[[#This Row],[最新价]]/100,0)</f>
        <v>-3</v>
      </c>
      <c r="M2" s="105">
        <f>-表1[[#This Row],[平衡手数]]*表1[[#This Row],[最新价]]*100</f>
        <v>362.4</v>
      </c>
      <c r="N2" s="79"/>
      <c r="O2" s="81" t="s">
        <v>113</v>
      </c>
      <c r="P2" s="104">
        <f>(表1[[#Totals],[最新市值]]+表2[[#Totals],[发生金额]])</f>
        <v>25558.94000000009</v>
      </c>
      <c r="Q2" s="1"/>
      <c r="R2" t="s">
        <v>167</v>
      </c>
      <c r="S2"/>
      <c r="T2" s="152">
        <v>168768.30000000002</v>
      </c>
      <c r="U2" s="151">
        <v>0.90021277922439258</v>
      </c>
    </row>
    <row r="3" spans="1:21" x14ac:dyDescent="0.2">
      <c r="A3" s="1" t="s">
        <v>86</v>
      </c>
      <c r="B3" s="76" t="s">
        <v>141</v>
      </c>
      <c r="C3" s="76" t="s">
        <v>168</v>
      </c>
      <c r="D3" s="76" t="s">
        <v>112</v>
      </c>
      <c r="E3" s="82">
        <f>VLOOKUP(表1[[#This Row],[代码]],最新价!A:D,3,0)</f>
        <v>4.2969999999999997</v>
      </c>
      <c r="F3" s="156" t="str">
        <f>VLOOKUP(表1[[#This Row],[代码]],最新价!A:D,4,0)</f>
        <v>206584</v>
      </c>
      <c r="G3" s="140">
        <v>6700</v>
      </c>
      <c r="H3" s="78">
        <v>0.15</v>
      </c>
      <c r="I3" s="77">
        <f>表1[[#This Row],[最新价]]*表1[[#This Row],[持仓]]</f>
        <v>28789.899999999998</v>
      </c>
      <c r="J3" s="79">
        <f>表1[[#Totals],[最新市值]]*表1[[#This Row],[目标占比]]</f>
        <v>28546.741499999996</v>
      </c>
      <c r="K3" s="79">
        <f>表1[[#This Row],[目标市值]]-表1[[#This Row],[最新市值]]</f>
        <v>-243.15850000000137</v>
      </c>
      <c r="L3" s="105">
        <f>ROUNDDOWN(表1[[#This Row],[平衡金额]]/表1[[#This Row],[最新价]]/100,0)</f>
        <v>0</v>
      </c>
      <c r="M3" s="105">
        <f>-表1[[#This Row],[平衡手数]]*表1[[#This Row],[最新价]]*100</f>
        <v>0</v>
      </c>
      <c r="N3" s="79"/>
      <c r="O3" s="1"/>
      <c r="P3" s="78"/>
      <c r="Q3" s="1"/>
      <c r="R3"/>
      <c r="S3" t="s">
        <v>160</v>
      </c>
      <c r="T3" s="152">
        <v>56543.4</v>
      </c>
      <c r="U3" s="153">
        <v>0.30160338914829687</v>
      </c>
    </row>
    <row r="4" spans="1:21" x14ac:dyDescent="0.2">
      <c r="A4" s="1" t="s">
        <v>87</v>
      </c>
      <c r="B4" s="76" t="s">
        <v>139</v>
      </c>
      <c r="C4" s="76" t="s">
        <v>168</v>
      </c>
      <c r="D4" s="76" t="s">
        <v>112</v>
      </c>
      <c r="E4" s="82">
        <f>VLOOKUP(表1[[#This Row],[代码]],最新价!A:D,3,0)</f>
        <v>2.411</v>
      </c>
      <c r="F4" s="156" t="str">
        <f>VLOOKUP(表1[[#This Row],[代码]],最新价!A:D,4,0)</f>
        <v>298746</v>
      </c>
      <c r="G4" s="140">
        <v>11800</v>
      </c>
      <c r="H4" s="78">
        <v>0.15</v>
      </c>
      <c r="I4" s="77">
        <f>表1[[#This Row],[最新价]]*表1[[#This Row],[持仓]]</f>
        <v>28449.8</v>
      </c>
      <c r="J4" s="79">
        <f>表1[[#Totals],[最新市值]]*表1[[#This Row],[目标占比]]</f>
        <v>28546.741499999996</v>
      </c>
      <c r="K4" s="79">
        <f>表1[[#This Row],[目标市值]]-表1[[#This Row],[最新市值]]</f>
        <v>96.941499999997177</v>
      </c>
      <c r="L4" s="105">
        <f>ROUNDDOWN(表1[[#This Row],[平衡金额]]/表1[[#This Row],[最新价]]/100,0)</f>
        <v>0</v>
      </c>
      <c r="M4" s="105">
        <f>-表1[[#This Row],[平衡手数]]*表1[[#This Row],[最新价]]*100</f>
        <v>0</v>
      </c>
      <c r="N4" s="79"/>
      <c r="O4" s="1"/>
      <c r="P4" s="78"/>
      <c r="Q4" s="1"/>
      <c r="R4"/>
      <c r="S4" t="s">
        <v>161</v>
      </c>
      <c r="T4" s="152">
        <v>55945.000000000007</v>
      </c>
      <c r="U4" s="153">
        <v>0.29841151409185634</v>
      </c>
    </row>
    <row r="5" spans="1:21" x14ac:dyDescent="0.2">
      <c r="A5" s="1" t="s">
        <v>89</v>
      </c>
      <c r="B5" s="76" t="s">
        <v>147</v>
      </c>
      <c r="C5" s="76" t="s">
        <v>168</v>
      </c>
      <c r="D5" s="76" t="s">
        <v>111</v>
      </c>
      <c r="E5" s="82">
        <f>VLOOKUP(表1[[#This Row],[代码]],最新价!A:D,3,0)</f>
        <v>2.7770000000000001</v>
      </c>
      <c r="F5" s="156" t="str">
        <f>VLOOKUP(表1[[#This Row],[代码]],最新价!A:D,4,0)</f>
        <v>108808</v>
      </c>
      <c r="G5" s="140">
        <v>6800</v>
      </c>
      <c r="H5" s="78">
        <v>0.1</v>
      </c>
      <c r="I5" s="77">
        <f>表1[[#This Row],[最新价]]*表1[[#This Row],[持仓]]</f>
        <v>18883.600000000002</v>
      </c>
      <c r="J5" s="79">
        <f>表1[[#Totals],[最新市值]]*表1[[#This Row],[目标占比]]</f>
        <v>19031.161</v>
      </c>
      <c r="K5" s="79">
        <f>表1[[#This Row],[目标市值]]-表1[[#This Row],[最新市值]]</f>
        <v>147.56099999999788</v>
      </c>
      <c r="L5" s="105">
        <f>ROUNDDOWN(表1[[#This Row],[平衡金额]]/表1[[#This Row],[最新价]]/100,0)</f>
        <v>0</v>
      </c>
      <c r="M5" s="105">
        <f>-表1[[#This Row],[平衡手数]]*表1[[#This Row],[最新价]]*100</f>
        <v>0</v>
      </c>
      <c r="N5" s="79"/>
      <c r="O5" s="1"/>
      <c r="P5" s="78"/>
      <c r="Q5" s="1"/>
      <c r="R5"/>
      <c r="S5" t="s">
        <v>174</v>
      </c>
      <c r="T5" s="152">
        <v>56279.9</v>
      </c>
      <c r="U5" s="153">
        <v>0.30019787598423925</v>
      </c>
    </row>
    <row r="6" spans="1:21" x14ac:dyDescent="0.2">
      <c r="A6" s="1" t="s">
        <v>134</v>
      </c>
      <c r="B6" s="76" t="s">
        <v>135</v>
      </c>
      <c r="C6" s="76" t="s">
        <v>168</v>
      </c>
      <c r="D6" s="76" t="s">
        <v>111</v>
      </c>
      <c r="E6" s="82">
        <f>VLOOKUP(表1[[#This Row],[代码]],最新价!A:D,3,0)</f>
        <v>1.5960000000000001</v>
      </c>
      <c r="F6" s="156" t="str">
        <f>VLOOKUP(表1[[#This Row],[代码]],最新价!A:D,4,0)</f>
        <v>1049936</v>
      </c>
      <c r="G6" s="140">
        <v>12000</v>
      </c>
      <c r="H6" s="78">
        <v>0.1</v>
      </c>
      <c r="I6" s="77">
        <f>表1[[#This Row],[最新价]]*表1[[#This Row],[持仓]]</f>
        <v>19152</v>
      </c>
      <c r="J6" s="79">
        <f>表1[[#Totals],[最新市值]]*表1[[#This Row],[目标占比]]</f>
        <v>19031.161</v>
      </c>
      <c r="K6" s="79">
        <f>表1[[#This Row],[目标市值]]-表1[[#This Row],[最新市值]]</f>
        <v>-120.83899999999994</v>
      </c>
      <c r="L6" s="105">
        <f>ROUNDDOWN(表1[[#This Row],[平衡金额]]/表1[[#This Row],[最新价]]/100,0)</f>
        <v>0</v>
      </c>
      <c r="M6" s="105">
        <f>-表1[[#This Row],[平衡手数]]*表1[[#This Row],[最新价]]*100</f>
        <v>0</v>
      </c>
      <c r="N6" s="79"/>
      <c r="O6" s="1"/>
      <c r="P6" s="78"/>
      <c r="Q6" s="1"/>
      <c r="R6"/>
      <c r="S6"/>
      <c r="T6" s="152"/>
      <c r="U6" s="151"/>
    </row>
    <row r="7" spans="1:21" x14ac:dyDescent="0.2">
      <c r="A7" s="1" t="s">
        <v>90</v>
      </c>
      <c r="B7" s="76" t="s">
        <v>84</v>
      </c>
      <c r="C7" s="76" t="s">
        <v>168</v>
      </c>
      <c r="D7" s="76" t="s">
        <v>111</v>
      </c>
      <c r="E7" s="82">
        <f>VLOOKUP(表1[[#This Row],[代码]],最新价!A:D,3,0)</f>
        <v>2.3290000000000002</v>
      </c>
      <c r="F7" s="156" t="str">
        <f>VLOOKUP(表1[[#This Row],[代码]],最新价!A:D,4,0)</f>
        <v>1001844</v>
      </c>
      <c r="G7" s="140">
        <v>8200</v>
      </c>
      <c r="H7" s="78">
        <v>0.1</v>
      </c>
      <c r="I7" s="77">
        <f>表1[[#This Row],[最新价]]*表1[[#This Row],[持仓]]</f>
        <v>19097.800000000003</v>
      </c>
      <c r="J7" s="79">
        <f>表1[[#Totals],[最新市值]]*表1[[#This Row],[目标占比]]</f>
        <v>19031.161</v>
      </c>
      <c r="K7" s="79">
        <f>表1[[#This Row],[目标市值]]-表1[[#This Row],[最新市值]]</f>
        <v>-66.639000000002852</v>
      </c>
      <c r="L7" s="105">
        <f>ROUNDDOWN(表1[[#This Row],[平衡金额]]/表1[[#This Row],[最新价]]/100,0)</f>
        <v>0</v>
      </c>
      <c r="M7" s="105">
        <f>-表1[[#This Row],[平衡手数]]*表1[[#This Row],[最新价]]*100</f>
        <v>0</v>
      </c>
      <c r="N7" s="79"/>
      <c r="O7" s="1"/>
      <c r="P7" s="78"/>
      <c r="Q7" s="1"/>
      <c r="R7" t="s">
        <v>169</v>
      </c>
      <c r="S7"/>
      <c r="T7" s="152">
        <v>18707.71</v>
      </c>
      <c r="U7" s="151">
        <v>9.9787220775607491E-2</v>
      </c>
    </row>
    <row r="8" spans="1:21" x14ac:dyDescent="0.2">
      <c r="A8" s="1" t="s">
        <v>757</v>
      </c>
      <c r="B8" s="76" t="s">
        <v>55</v>
      </c>
      <c r="C8" s="76" t="s">
        <v>168</v>
      </c>
      <c r="D8" s="76" t="s">
        <v>175</v>
      </c>
      <c r="E8" s="82">
        <f>VLOOKUP(表1[[#This Row],[代码]],最新价!A:D,3,0)</f>
        <v>1.244</v>
      </c>
      <c r="F8" s="156" t="str">
        <f>VLOOKUP(表1[[#This Row],[代码]],最新价!A:D,4,0)</f>
        <v>48417</v>
      </c>
      <c r="G8" s="140">
        <v>22700</v>
      </c>
      <c r="H8" s="78">
        <v>0.15</v>
      </c>
      <c r="I8" s="77">
        <f>表1[[#This Row],[最新价]]*表1[[#This Row],[持仓]]</f>
        <v>28238.799999999999</v>
      </c>
      <c r="J8" s="79">
        <f>表1[[#Totals],[最新市值]]*表1[[#This Row],[目标占比]]</f>
        <v>28546.741499999996</v>
      </c>
      <c r="K8" s="79">
        <f>表1[[#This Row],[目标市值]]-表1[[#This Row],[最新市值]]</f>
        <v>307.94149999999718</v>
      </c>
      <c r="L8" s="105">
        <f>ROUNDDOWN(表1[[#This Row],[平衡金额]]/表1[[#This Row],[最新价]]/100,0)</f>
        <v>2</v>
      </c>
      <c r="M8" s="105">
        <f>-表1[[#This Row],[平衡手数]]*表1[[#This Row],[最新价]]*100</f>
        <v>-248.8</v>
      </c>
      <c r="N8" s="79"/>
      <c r="O8" s="1"/>
      <c r="P8" s="78"/>
      <c r="Q8" s="1"/>
      <c r="R8"/>
      <c r="S8" t="s">
        <v>171</v>
      </c>
      <c r="T8" s="152">
        <v>18707.71</v>
      </c>
      <c r="U8" s="153">
        <v>9.9787220775607491E-2</v>
      </c>
    </row>
    <row r="9" spans="1:21" x14ac:dyDescent="0.2">
      <c r="A9" s="147" t="s">
        <v>158</v>
      </c>
      <c r="B9" s="145"/>
      <c r="C9" s="145" t="s">
        <v>170</v>
      </c>
      <c r="D9" s="145" t="s">
        <v>158</v>
      </c>
      <c r="E9" s="158">
        <v>1</v>
      </c>
      <c r="F9" s="156"/>
      <c r="G9" s="146"/>
      <c r="H9" s="148">
        <v>0.1</v>
      </c>
      <c r="I9" s="141">
        <v>18707.71</v>
      </c>
      <c r="J9" s="125">
        <f>表1[[#Totals],[最新市值]]*表1[[#This Row],[目标占比]]</f>
        <v>19031.161</v>
      </c>
      <c r="K9" s="79">
        <f>表1[[#This Row],[目标市值]]-表1[[#This Row],[最新市值]]</f>
        <v>323.45100000000093</v>
      </c>
      <c r="L9" s="105">
        <f>ROUNDDOWN(表1[[#This Row],[平衡金额]]/表1[[#This Row],[最新价]]/100,0)</f>
        <v>3</v>
      </c>
      <c r="M9" s="105">
        <f>-表1[[#This Row],[平衡手数]]*表1[[#This Row],[最新价]]*100</f>
        <v>-300</v>
      </c>
      <c r="N9" s="79"/>
      <c r="O9" s="1"/>
      <c r="P9" s="78"/>
      <c r="Q9" s="1"/>
      <c r="R9"/>
      <c r="S9"/>
      <c r="T9" s="152"/>
      <c r="U9" s="151"/>
    </row>
    <row r="10" spans="1:21" x14ac:dyDescent="0.2">
      <c r="A10" s="2" t="s">
        <v>81</v>
      </c>
      <c r="B10" s="132"/>
      <c r="C10" s="132"/>
      <c r="D10" s="132"/>
      <c r="E10" s="133"/>
      <c r="F10" s="157"/>
      <c r="G10" s="134"/>
      <c r="H10" s="135">
        <f>SUBTOTAL(109,表1[目标占比])</f>
        <v>0.99999999999999989</v>
      </c>
      <c r="I10" s="136">
        <f>SUBTOTAL(109,表1[最新市值])</f>
        <v>190311.61</v>
      </c>
      <c r="J10" s="137"/>
      <c r="K10" s="138">
        <f>SUBTOTAL(109,表1[平衡金额])</f>
        <v>-1.4551915228366852E-11</v>
      </c>
      <c r="L10" s="139"/>
      <c r="M10" s="139">
        <f>SUBTOTAL(109,表1[手数对应金额])</f>
        <v>-186.40000000000003</v>
      </c>
      <c r="N10" s="80"/>
      <c r="O10" s="1"/>
      <c r="P10" s="78"/>
      <c r="Q10" s="1"/>
      <c r="R10" t="s">
        <v>162</v>
      </c>
      <c r="S10"/>
      <c r="T10" s="152">
        <v>187476.01</v>
      </c>
      <c r="U10" s="154">
        <v>1</v>
      </c>
    </row>
    <row r="11" spans="1:21" x14ac:dyDescent="0.2">
      <c r="O11" s="1"/>
      <c r="R11"/>
      <c r="S11"/>
      <c r="T11"/>
      <c r="U11"/>
    </row>
    <row r="12" spans="1:21" x14ac:dyDescent="0.2">
      <c r="O12" s="1"/>
      <c r="R12"/>
      <c r="S12"/>
      <c r="T12"/>
    </row>
    <row r="14" spans="1:21" x14ac:dyDescent="0.2">
      <c r="A14"/>
      <c r="B14"/>
      <c r="C14"/>
      <c r="D14"/>
    </row>
    <row r="15" spans="1:21" x14ac:dyDescent="0.2">
      <c r="A15"/>
      <c r="B15"/>
      <c r="C15"/>
      <c r="D15"/>
    </row>
    <row r="16" spans="1:21" x14ac:dyDescent="0.2">
      <c r="A16"/>
      <c r="B16"/>
      <c r="C16"/>
      <c r="D16"/>
    </row>
    <row r="17" spans="1:7" x14ac:dyDescent="0.2">
      <c r="A17"/>
      <c r="B17"/>
      <c r="C17"/>
      <c r="D17"/>
    </row>
    <row r="18" spans="1:7" x14ac:dyDescent="0.2">
      <c r="A18"/>
      <c r="B18"/>
      <c r="C18"/>
      <c r="D18"/>
      <c r="G18" s="126"/>
    </row>
    <row r="19" spans="1:7" x14ac:dyDescent="0.2">
      <c r="A19"/>
      <c r="B19"/>
      <c r="C19"/>
      <c r="D19"/>
    </row>
    <row r="20" spans="1:7" x14ac:dyDescent="0.2">
      <c r="A20"/>
      <c r="B20"/>
      <c r="C20"/>
      <c r="D20"/>
    </row>
    <row r="21" spans="1:7" x14ac:dyDescent="0.2">
      <c r="A21"/>
      <c r="B21"/>
      <c r="C21"/>
      <c r="D21"/>
    </row>
    <row r="22" spans="1:7" x14ac:dyDescent="0.2">
      <c r="A22"/>
      <c r="B22"/>
      <c r="C22"/>
      <c r="D22"/>
    </row>
    <row r="23" spans="1:7" x14ac:dyDescent="0.2">
      <c r="A23"/>
      <c r="B23"/>
      <c r="C23"/>
      <c r="D23"/>
    </row>
    <row r="24" spans="1:7" x14ac:dyDescent="0.2">
      <c r="A24"/>
      <c r="B24"/>
      <c r="C24"/>
      <c r="D24"/>
    </row>
    <row r="25" spans="1:7" x14ac:dyDescent="0.2">
      <c r="A25"/>
      <c r="B25"/>
      <c r="C25"/>
      <c r="D25"/>
    </row>
    <row r="26" spans="1:7" x14ac:dyDescent="0.2">
      <c r="A26"/>
      <c r="B26"/>
      <c r="C26"/>
      <c r="D26"/>
    </row>
    <row r="27" spans="1:7" x14ac:dyDescent="0.2">
      <c r="A27"/>
      <c r="B27"/>
      <c r="C27"/>
      <c r="D27"/>
    </row>
    <row r="28" spans="1:7" x14ac:dyDescent="0.2">
      <c r="A28"/>
      <c r="B28"/>
      <c r="C28"/>
      <c r="D28"/>
    </row>
    <row r="29" spans="1:7" x14ac:dyDescent="0.2">
      <c r="A29"/>
      <c r="B29"/>
      <c r="C29"/>
      <c r="D29"/>
    </row>
    <row r="30" spans="1:7" x14ac:dyDescent="0.2">
      <c r="A30"/>
      <c r="B30"/>
      <c r="C30"/>
      <c r="D30"/>
    </row>
    <row r="31" spans="1:7" x14ac:dyDescent="0.2">
      <c r="A31"/>
      <c r="B31"/>
      <c r="C31"/>
      <c r="D31"/>
    </row>
  </sheetData>
  <phoneticPr fontId="1" type="noConversion"/>
  <conditionalFormatting sqref="N2:N8 K2:M9">
    <cfRule type="cellIs" dxfId="5" priority="15" operator="greaterThan">
      <formula>0</formula>
    </cfRule>
    <cfRule type="cellIs" dxfId="4" priority="16" operator="lessThan">
      <formula>0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2"/>
  <sheetViews>
    <sheetView workbookViewId="0">
      <pane ySplit="2" topLeftCell="A156" activePane="bottomLeft" state="frozen"/>
      <selection activeCell="E25" sqref="E25"/>
      <selection pane="bottomLeft" activeCell="B184" sqref="B184"/>
    </sheetView>
  </sheetViews>
  <sheetFormatPr defaultRowHeight="14.25" x14ac:dyDescent="0.2"/>
  <cols>
    <col min="1" max="1" width="14" style="97" bestFit="1" customWidth="1"/>
    <col min="2" max="2" width="14" style="69" bestFit="1" customWidth="1"/>
    <col min="3" max="3" width="15.125" style="73" bestFit="1" customWidth="1"/>
    <col min="4" max="4" width="11.125" style="75" bestFit="1" customWidth="1"/>
    <col min="5" max="5" width="15.125" style="66" bestFit="1" customWidth="1"/>
    <col min="6" max="6" width="15.125" style="75" bestFit="1" customWidth="1"/>
    <col min="7" max="7" width="15.125" style="73" customWidth="1"/>
    <col min="8" max="8" width="20.25" bestFit="1" customWidth="1"/>
  </cols>
  <sheetData>
    <row r="1" spans="1:8" x14ac:dyDescent="0.2">
      <c r="A1" s="142">
        <f ca="1">TODAY()</f>
        <v>44266</v>
      </c>
      <c r="B1" s="92"/>
      <c r="C1" s="93"/>
      <c r="D1" s="94"/>
      <c r="E1" s="95"/>
      <c r="F1" s="94"/>
      <c r="G1" s="93">
        <f>表1[[#Totals],[最新市值]]</f>
        <v>190311.61</v>
      </c>
    </row>
    <row r="2" spans="1:8" s="67" customFormat="1" x14ac:dyDescent="0.2">
      <c r="A2" s="143" t="s">
        <v>91</v>
      </c>
      <c r="B2" s="70" t="s">
        <v>92</v>
      </c>
      <c r="C2" s="72" t="s">
        <v>93</v>
      </c>
      <c r="D2" s="74" t="s">
        <v>94</v>
      </c>
      <c r="E2" s="68" t="s">
        <v>95</v>
      </c>
      <c r="F2" s="74" t="s">
        <v>96</v>
      </c>
      <c r="G2" s="72" t="s">
        <v>110</v>
      </c>
      <c r="H2" s="144" t="s">
        <v>759</v>
      </c>
    </row>
    <row r="3" spans="1:8" x14ac:dyDescent="0.2">
      <c r="A3" s="97">
        <v>43689</v>
      </c>
      <c r="B3" s="69">
        <v>513500</v>
      </c>
      <c r="C3" s="73" t="s">
        <v>97</v>
      </c>
      <c r="D3" s="75" t="s">
        <v>116</v>
      </c>
      <c r="E3" s="66">
        <v>5200</v>
      </c>
      <c r="F3" s="75">
        <v>1.93</v>
      </c>
      <c r="G3" s="73">
        <v>-10042.02</v>
      </c>
      <c r="H3" s="123"/>
    </row>
    <row r="4" spans="1:8" x14ac:dyDescent="0.2">
      <c r="A4" s="97">
        <v>43689</v>
      </c>
      <c r="B4" s="69">
        <v>513030</v>
      </c>
      <c r="C4" s="73" t="s">
        <v>98</v>
      </c>
      <c r="D4" s="75" t="s">
        <v>116</v>
      </c>
      <c r="E4" s="66">
        <v>9900</v>
      </c>
      <c r="F4" s="75">
        <v>1.0069999999999999</v>
      </c>
      <c r="G4" s="73">
        <v>-9975.2800000000007</v>
      </c>
      <c r="H4" s="123"/>
    </row>
    <row r="5" spans="1:8" x14ac:dyDescent="0.2">
      <c r="A5" s="97">
        <v>43689</v>
      </c>
      <c r="B5" s="69">
        <v>513100</v>
      </c>
      <c r="C5" s="73" t="s">
        <v>99</v>
      </c>
      <c r="D5" s="75" t="s">
        <v>116</v>
      </c>
      <c r="E5" s="66">
        <v>3500</v>
      </c>
      <c r="F5" s="75">
        <v>2.8149999999999999</v>
      </c>
      <c r="G5" s="73">
        <v>-9858.41</v>
      </c>
      <c r="H5" s="123"/>
    </row>
    <row r="6" spans="1:8" x14ac:dyDescent="0.2">
      <c r="A6" s="97">
        <v>43689</v>
      </c>
      <c r="B6" s="69">
        <v>513660</v>
      </c>
      <c r="C6" s="73" t="s">
        <v>100</v>
      </c>
      <c r="D6" s="75" t="s">
        <v>116</v>
      </c>
      <c r="E6" s="66">
        <v>2000</v>
      </c>
      <c r="F6" s="75">
        <v>2.4769999999999999</v>
      </c>
      <c r="G6" s="73">
        <v>-4959</v>
      </c>
      <c r="H6" s="123"/>
    </row>
    <row r="7" spans="1:8" x14ac:dyDescent="0.2">
      <c r="A7" s="97">
        <v>43689</v>
      </c>
      <c r="B7" s="69">
        <v>510210</v>
      </c>
      <c r="C7" s="73" t="s">
        <v>101</v>
      </c>
      <c r="D7" s="75" t="s">
        <v>116</v>
      </c>
      <c r="E7" s="66">
        <v>1400</v>
      </c>
      <c r="F7" s="75">
        <v>3.5339999999999998</v>
      </c>
      <c r="G7" s="73">
        <v>-4952.6000000000004</v>
      </c>
      <c r="H7" s="123"/>
    </row>
    <row r="8" spans="1:8" x14ac:dyDescent="0.2">
      <c r="A8" s="97">
        <v>43689</v>
      </c>
      <c r="B8" s="69">
        <v>513000</v>
      </c>
      <c r="C8" s="73" t="s">
        <v>102</v>
      </c>
      <c r="D8" s="75" t="s">
        <v>116</v>
      </c>
      <c r="E8" s="66">
        <v>9900</v>
      </c>
      <c r="F8" s="75">
        <v>1.006</v>
      </c>
      <c r="G8" s="73">
        <v>-9965.3799999999992</v>
      </c>
      <c r="H8" s="123"/>
    </row>
    <row r="9" spans="1:8" x14ac:dyDescent="0.2">
      <c r="A9" s="97">
        <v>43886</v>
      </c>
      <c r="B9" s="69">
        <v>510210</v>
      </c>
      <c r="C9" s="73" t="s">
        <v>101</v>
      </c>
      <c r="D9" s="75" t="s">
        <v>116</v>
      </c>
      <c r="E9" s="66">
        <v>800</v>
      </c>
      <c r="F9" s="75">
        <v>3.895</v>
      </c>
      <c r="G9" s="73">
        <v>-3121</v>
      </c>
      <c r="H9" s="123"/>
    </row>
    <row r="10" spans="1:8" x14ac:dyDescent="0.2">
      <c r="A10" s="97">
        <v>43886</v>
      </c>
      <c r="B10" s="69">
        <v>513000</v>
      </c>
      <c r="C10" s="73" t="s">
        <v>102</v>
      </c>
      <c r="D10" s="75" t="s">
        <v>116</v>
      </c>
      <c r="E10" s="66">
        <v>6200</v>
      </c>
      <c r="F10" s="75">
        <v>1.0529999999999999</v>
      </c>
      <c r="G10" s="73">
        <v>-6533.6</v>
      </c>
      <c r="H10" s="123"/>
    </row>
    <row r="11" spans="1:8" x14ac:dyDescent="0.2">
      <c r="A11" s="97">
        <v>43886</v>
      </c>
      <c r="B11" s="69">
        <v>513030</v>
      </c>
      <c r="C11" s="73" t="s">
        <v>98</v>
      </c>
      <c r="D11" s="75" t="s">
        <v>116</v>
      </c>
      <c r="E11" s="66">
        <v>5900</v>
      </c>
      <c r="F11" s="75">
        <v>1.0820000000000001</v>
      </c>
      <c r="G11" s="73">
        <v>-6388.8</v>
      </c>
      <c r="H11" s="123"/>
    </row>
    <row r="12" spans="1:8" x14ac:dyDescent="0.2">
      <c r="A12" s="97">
        <v>43886</v>
      </c>
      <c r="B12" s="69">
        <v>513100</v>
      </c>
      <c r="C12" s="73" t="s">
        <v>99</v>
      </c>
      <c r="D12" s="75" t="s">
        <v>116</v>
      </c>
      <c r="E12" s="66">
        <v>100</v>
      </c>
      <c r="F12" s="75">
        <v>3.528</v>
      </c>
      <c r="G12" s="73">
        <v>-357.8</v>
      </c>
      <c r="H12" s="123"/>
    </row>
    <row r="13" spans="1:8" x14ac:dyDescent="0.2">
      <c r="A13" s="97">
        <v>43886</v>
      </c>
      <c r="B13" s="69">
        <v>513500</v>
      </c>
      <c r="C13" s="73" t="s">
        <v>97</v>
      </c>
      <c r="D13" s="75" t="s">
        <v>116</v>
      </c>
      <c r="E13" s="66">
        <v>800</v>
      </c>
      <c r="F13" s="75">
        <v>2.14</v>
      </c>
      <c r="G13" s="73">
        <v>-1717</v>
      </c>
      <c r="H13" s="123"/>
    </row>
    <row r="14" spans="1:8" x14ac:dyDescent="0.2">
      <c r="A14" s="97">
        <v>43886</v>
      </c>
      <c r="B14" s="69">
        <v>513660</v>
      </c>
      <c r="C14" s="73" t="s">
        <v>100</v>
      </c>
      <c r="D14" s="75" t="s">
        <v>116</v>
      </c>
      <c r="E14" s="66">
        <v>1300</v>
      </c>
      <c r="F14" s="75">
        <v>2.597</v>
      </c>
      <c r="G14" s="73">
        <v>-3381.1</v>
      </c>
      <c r="H14" s="123"/>
    </row>
    <row r="15" spans="1:8" x14ac:dyDescent="0.2">
      <c r="A15" s="97">
        <v>43886</v>
      </c>
      <c r="B15" s="69">
        <v>159964</v>
      </c>
      <c r="C15" s="73" t="s">
        <v>103</v>
      </c>
      <c r="D15" s="75" t="s">
        <v>116</v>
      </c>
      <c r="E15" s="66">
        <v>6400</v>
      </c>
      <c r="F15" s="75">
        <v>1.329</v>
      </c>
      <c r="G15" s="73">
        <v>-8510.7000000000007</v>
      </c>
      <c r="H15" s="123"/>
    </row>
    <row r="16" spans="1:8" x14ac:dyDescent="0.2">
      <c r="A16" s="97">
        <v>44047</v>
      </c>
      <c r="B16" s="69">
        <v>510210</v>
      </c>
      <c r="C16" s="73" t="s">
        <v>101</v>
      </c>
      <c r="D16" s="75" t="s">
        <v>117</v>
      </c>
      <c r="E16" s="66">
        <v>2200</v>
      </c>
      <c r="F16" s="75">
        <v>4.6449999999999996</v>
      </c>
      <c r="G16" s="73">
        <v>10212.870000000001</v>
      </c>
      <c r="H16" s="123"/>
    </row>
    <row r="17" spans="1:8" x14ac:dyDescent="0.2">
      <c r="A17" s="97">
        <v>44047</v>
      </c>
      <c r="B17" s="69">
        <v>513000</v>
      </c>
      <c r="C17" s="83" t="s">
        <v>102</v>
      </c>
      <c r="D17" s="84" t="s">
        <v>116</v>
      </c>
      <c r="E17" s="85">
        <v>1300</v>
      </c>
      <c r="F17" s="84">
        <v>1.091</v>
      </c>
      <c r="G17" s="83">
        <v>-1423.3</v>
      </c>
      <c r="H17" s="123"/>
    </row>
    <row r="18" spans="1:8" x14ac:dyDescent="0.2">
      <c r="A18" s="97">
        <v>44047</v>
      </c>
      <c r="B18" s="69">
        <v>513100</v>
      </c>
      <c r="C18" s="89" t="s">
        <v>99</v>
      </c>
      <c r="D18" s="90" t="s">
        <v>116</v>
      </c>
      <c r="E18" s="91">
        <v>1200</v>
      </c>
      <c r="F18" s="90">
        <v>3.96</v>
      </c>
      <c r="G18" s="89">
        <v>-4757</v>
      </c>
      <c r="H18" s="123"/>
    </row>
    <row r="19" spans="1:8" x14ac:dyDescent="0.2">
      <c r="A19" s="97">
        <v>44047</v>
      </c>
      <c r="B19" s="69">
        <v>513500</v>
      </c>
      <c r="C19" s="89" t="s">
        <v>97</v>
      </c>
      <c r="D19" s="90" t="s">
        <v>116</v>
      </c>
      <c r="E19" s="91">
        <v>2800</v>
      </c>
      <c r="F19" s="90">
        <v>2.1520000000000001</v>
      </c>
      <c r="G19" s="89">
        <v>-6030.6</v>
      </c>
      <c r="H19" s="123"/>
    </row>
    <row r="20" spans="1:8" x14ac:dyDescent="0.2">
      <c r="A20" s="97">
        <v>44047</v>
      </c>
      <c r="B20" s="69">
        <v>513030</v>
      </c>
      <c r="C20" s="89" t="s">
        <v>98</v>
      </c>
      <c r="D20" s="90" t="s">
        <v>117</v>
      </c>
      <c r="E20" s="91">
        <v>1500</v>
      </c>
      <c r="F20" s="90">
        <v>1.101</v>
      </c>
      <c r="G20" s="89">
        <v>1646.5</v>
      </c>
      <c r="H20" s="123"/>
    </row>
    <row r="21" spans="1:8" x14ac:dyDescent="0.2">
      <c r="A21" s="97">
        <v>44047</v>
      </c>
      <c r="B21" s="69">
        <v>513080</v>
      </c>
      <c r="C21" s="89" t="s">
        <v>104</v>
      </c>
      <c r="D21" s="90" t="s">
        <v>116</v>
      </c>
      <c r="E21" s="91">
        <v>15300</v>
      </c>
      <c r="F21" s="90">
        <v>1.028</v>
      </c>
      <c r="G21" s="89">
        <v>-15737.84</v>
      </c>
      <c r="H21" s="123"/>
    </row>
    <row r="22" spans="1:8" x14ac:dyDescent="0.2">
      <c r="A22" s="97">
        <v>44047</v>
      </c>
      <c r="B22" s="69">
        <v>513660</v>
      </c>
      <c r="C22" s="89" t="s">
        <v>100</v>
      </c>
      <c r="D22" s="90" t="s">
        <v>116</v>
      </c>
      <c r="E22" s="91">
        <v>800</v>
      </c>
      <c r="F22" s="90">
        <v>2.5019999999999998</v>
      </c>
      <c r="G22" s="89">
        <v>-2006.6</v>
      </c>
      <c r="H22" s="123"/>
    </row>
    <row r="23" spans="1:8" x14ac:dyDescent="0.2">
      <c r="A23" s="97">
        <v>44047</v>
      </c>
      <c r="B23" s="69">
        <v>510310</v>
      </c>
      <c r="C23" s="89" t="s">
        <v>105</v>
      </c>
      <c r="D23" s="90" t="s">
        <v>116</v>
      </c>
      <c r="E23" s="91">
        <v>4700</v>
      </c>
      <c r="F23" s="90">
        <v>2.1659999999999999</v>
      </c>
      <c r="G23" s="89">
        <v>-10186.31</v>
      </c>
      <c r="H23" s="123"/>
    </row>
    <row r="24" spans="1:8" x14ac:dyDescent="0.2">
      <c r="A24" s="97">
        <v>44047</v>
      </c>
      <c r="B24" s="69">
        <v>159964</v>
      </c>
      <c r="C24" s="89" t="s">
        <v>103</v>
      </c>
      <c r="D24" s="90" t="s">
        <v>117</v>
      </c>
      <c r="E24" s="91">
        <v>400</v>
      </c>
      <c r="F24" s="90">
        <v>1.681</v>
      </c>
      <c r="G24" s="89">
        <v>667.4</v>
      </c>
      <c r="H24" s="123"/>
    </row>
    <row r="25" spans="1:8" x14ac:dyDescent="0.2">
      <c r="A25" s="97">
        <v>44047</v>
      </c>
      <c r="B25" s="69">
        <v>159929</v>
      </c>
      <c r="C25" s="89" t="s">
        <v>106</v>
      </c>
      <c r="D25" s="90" t="s">
        <v>116</v>
      </c>
      <c r="E25" s="91">
        <v>3000</v>
      </c>
      <c r="F25" s="90">
        <v>2.54</v>
      </c>
      <c r="G25" s="89">
        <v>-7625</v>
      </c>
      <c r="H25" s="123"/>
    </row>
    <row r="26" spans="1:8" x14ac:dyDescent="0.2">
      <c r="A26" s="97">
        <v>44071</v>
      </c>
      <c r="B26" s="69">
        <v>513100</v>
      </c>
      <c r="C26" s="89" t="s">
        <v>99</v>
      </c>
      <c r="D26" s="90" t="s">
        <v>117</v>
      </c>
      <c r="E26" s="91">
        <v>200</v>
      </c>
      <c r="F26" s="90">
        <v>4.6399999999999997</v>
      </c>
      <c r="G26" s="89">
        <v>923</v>
      </c>
      <c r="H26" s="123"/>
    </row>
    <row r="27" spans="1:8" x14ac:dyDescent="0.2">
      <c r="A27" s="97">
        <v>44071</v>
      </c>
      <c r="B27" s="69">
        <v>159929</v>
      </c>
      <c r="C27" s="89" t="s">
        <v>106</v>
      </c>
      <c r="D27" s="90" t="s">
        <v>116</v>
      </c>
      <c r="E27" s="91">
        <v>200</v>
      </c>
      <c r="F27" s="90">
        <v>2.4049999999999998</v>
      </c>
      <c r="G27" s="89">
        <v>-486</v>
      </c>
      <c r="H27" s="123"/>
    </row>
    <row r="28" spans="1:8" x14ac:dyDescent="0.2">
      <c r="A28" s="97">
        <v>44071</v>
      </c>
      <c r="B28" s="69">
        <v>159964</v>
      </c>
      <c r="C28" s="89" t="s">
        <v>103</v>
      </c>
      <c r="D28" s="90" t="s">
        <v>116</v>
      </c>
      <c r="E28" s="91">
        <v>300</v>
      </c>
      <c r="F28" s="90">
        <v>1.609</v>
      </c>
      <c r="G28" s="89">
        <v>-487.7</v>
      </c>
      <c r="H28" s="123"/>
    </row>
    <row r="29" spans="1:8" x14ac:dyDescent="0.2">
      <c r="A29" s="97">
        <v>44074</v>
      </c>
      <c r="B29" s="69">
        <v>513100</v>
      </c>
      <c r="C29" s="89" t="s">
        <v>99</v>
      </c>
      <c r="D29" s="90" t="s">
        <v>117</v>
      </c>
      <c r="E29" s="91">
        <v>200</v>
      </c>
      <c r="F29" s="90">
        <v>4.9450000000000003</v>
      </c>
      <c r="G29" s="89">
        <v>984</v>
      </c>
      <c r="H29" s="123"/>
    </row>
    <row r="30" spans="1:8" x14ac:dyDescent="0.2">
      <c r="A30" s="97">
        <v>44074</v>
      </c>
      <c r="B30" s="69">
        <v>513000</v>
      </c>
      <c r="C30" s="89" t="s">
        <v>102</v>
      </c>
      <c r="D30" s="90" t="s">
        <v>116</v>
      </c>
      <c r="E30" s="91">
        <v>500</v>
      </c>
      <c r="F30" s="90">
        <v>1.1120000000000001</v>
      </c>
      <c r="G30" s="89">
        <v>-561</v>
      </c>
      <c r="H30" s="123"/>
    </row>
    <row r="31" spans="1:8" x14ac:dyDescent="0.2">
      <c r="A31" s="97">
        <v>44074</v>
      </c>
      <c r="B31" s="69">
        <v>513080</v>
      </c>
      <c r="C31" s="89" t="s">
        <v>104</v>
      </c>
      <c r="D31" s="90" t="s">
        <v>116</v>
      </c>
      <c r="E31" s="91">
        <v>500</v>
      </c>
      <c r="F31" s="90">
        <v>1.0489999999999999</v>
      </c>
      <c r="G31" s="89">
        <v>-529.5</v>
      </c>
      <c r="H31" s="123"/>
    </row>
    <row r="32" spans="1:8" x14ac:dyDescent="0.2">
      <c r="A32" s="97">
        <v>44075</v>
      </c>
      <c r="B32" s="69">
        <v>513100</v>
      </c>
      <c r="C32" s="89" t="s">
        <v>99</v>
      </c>
      <c r="D32" s="90" t="s">
        <v>117</v>
      </c>
      <c r="E32" s="91">
        <v>100</v>
      </c>
      <c r="F32" s="90">
        <v>5.234</v>
      </c>
      <c r="G32" s="89">
        <v>518.4</v>
      </c>
      <c r="H32" s="123"/>
    </row>
    <row r="33" spans="1:8" x14ac:dyDescent="0.2">
      <c r="A33" s="97">
        <v>44075</v>
      </c>
      <c r="B33" s="69">
        <v>513030</v>
      </c>
      <c r="C33" s="89" t="s">
        <v>98</v>
      </c>
      <c r="D33" s="90" t="s">
        <v>116</v>
      </c>
      <c r="E33" s="91">
        <v>400</v>
      </c>
      <c r="F33" s="90">
        <v>1.121</v>
      </c>
      <c r="G33" s="89">
        <v>-453.4</v>
      </c>
      <c r="H33" s="123"/>
    </row>
    <row r="34" spans="1:8" x14ac:dyDescent="0.2">
      <c r="A34" s="97">
        <v>44090</v>
      </c>
      <c r="B34" s="69">
        <v>513100</v>
      </c>
      <c r="C34" s="89" t="s">
        <v>99</v>
      </c>
      <c r="D34" s="90" t="s">
        <v>117</v>
      </c>
      <c r="E34" s="91">
        <v>200</v>
      </c>
      <c r="F34" s="90">
        <v>4.9379999999999997</v>
      </c>
      <c r="G34" s="89">
        <v>982.6</v>
      </c>
      <c r="H34" s="123"/>
    </row>
    <row r="35" spans="1:8" x14ac:dyDescent="0.2">
      <c r="A35" s="97">
        <v>44090</v>
      </c>
      <c r="B35" s="69">
        <v>159964</v>
      </c>
      <c r="C35" s="89" t="s">
        <v>103</v>
      </c>
      <c r="D35" s="90" t="s">
        <v>116</v>
      </c>
      <c r="E35" s="91">
        <v>400</v>
      </c>
      <c r="F35" s="90">
        <v>1.55</v>
      </c>
      <c r="G35" s="89">
        <v>-625</v>
      </c>
      <c r="H35" s="123"/>
    </row>
    <row r="36" spans="1:8" x14ac:dyDescent="0.2">
      <c r="A36" s="97">
        <v>44090</v>
      </c>
      <c r="B36" s="69">
        <v>159929</v>
      </c>
      <c r="C36" s="89" t="s">
        <v>106</v>
      </c>
      <c r="D36" s="90" t="s">
        <v>116</v>
      </c>
      <c r="E36" s="91">
        <v>200</v>
      </c>
      <c r="F36" s="90">
        <v>2.2690000000000001</v>
      </c>
      <c r="G36" s="89">
        <v>-458.8</v>
      </c>
      <c r="H36" s="123"/>
    </row>
    <row r="37" spans="1:8" x14ac:dyDescent="0.2">
      <c r="A37" s="97">
        <v>44098</v>
      </c>
      <c r="B37" s="69">
        <v>513000</v>
      </c>
      <c r="C37" s="89" t="s">
        <v>102</v>
      </c>
      <c r="D37" s="90" t="s">
        <v>117</v>
      </c>
      <c r="E37" s="91">
        <v>600</v>
      </c>
      <c r="F37" s="90">
        <v>1.1020000000000001</v>
      </c>
      <c r="G37" s="89">
        <v>656.2</v>
      </c>
      <c r="H37" s="123"/>
    </row>
    <row r="38" spans="1:8" x14ac:dyDescent="0.2">
      <c r="A38" s="97">
        <v>44098</v>
      </c>
      <c r="B38" s="69">
        <v>513660</v>
      </c>
      <c r="C38" s="89" t="s">
        <v>100</v>
      </c>
      <c r="D38" s="90" t="s">
        <v>116</v>
      </c>
      <c r="E38" s="91">
        <v>200</v>
      </c>
      <c r="F38" s="90">
        <v>2.3039999999999998</v>
      </c>
      <c r="G38" s="89">
        <v>-465.8</v>
      </c>
      <c r="H38" s="123"/>
    </row>
    <row r="39" spans="1:8" x14ac:dyDescent="0.2">
      <c r="A39" s="97">
        <v>44126</v>
      </c>
      <c r="C39" s="89" t="s">
        <v>154</v>
      </c>
      <c r="D39" s="90" t="s">
        <v>155</v>
      </c>
      <c r="E39" s="91"/>
      <c r="F39" s="90"/>
      <c r="G39" s="89">
        <v>-5052.78</v>
      </c>
      <c r="H39" s="123"/>
    </row>
    <row r="40" spans="1:8" x14ac:dyDescent="0.2">
      <c r="A40" s="97">
        <v>44126</v>
      </c>
      <c r="B40" s="69">
        <v>513030</v>
      </c>
      <c r="C40" s="89" t="s">
        <v>98</v>
      </c>
      <c r="D40" s="90" t="s">
        <v>116</v>
      </c>
      <c r="E40" s="91">
        <v>500</v>
      </c>
      <c r="F40" s="90">
        <v>1.0429999999999999</v>
      </c>
      <c r="G40" s="89">
        <v>-526.5</v>
      </c>
      <c r="H40" s="123"/>
    </row>
    <row r="41" spans="1:8" x14ac:dyDescent="0.2">
      <c r="A41" s="97">
        <v>44126</v>
      </c>
      <c r="B41" s="69">
        <v>513100</v>
      </c>
      <c r="C41" s="73" t="s">
        <v>99</v>
      </c>
      <c r="D41" s="75" t="s">
        <v>116</v>
      </c>
      <c r="E41" s="91">
        <v>500</v>
      </c>
      <c r="F41" s="90">
        <v>4.5540000000000003</v>
      </c>
      <c r="G41" s="89">
        <v>-2282</v>
      </c>
      <c r="H41" s="123"/>
    </row>
    <row r="42" spans="1:8" x14ac:dyDescent="0.2">
      <c r="A42" s="97">
        <v>44126</v>
      </c>
      <c r="B42" s="69">
        <v>513660</v>
      </c>
      <c r="C42" s="89" t="s">
        <v>100</v>
      </c>
      <c r="D42" s="90" t="s">
        <v>116</v>
      </c>
      <c r="E42" s="91">
        <v>500</v>
      </c>
      <c r="F42" s="90">
        <v>2.3769999999999998</v>
      </c>
      <c r="G42" s="89">
        <v>-1193.5</v>
      </c>
      <c r="H42" s="123"/>
    </row>
    <row r="43" spans="1:8" x14ac:dyDescent="0.2">
      <c r="A43" s="97">
        <v>44126</v>
      </c>
      <c r="B43" s="69">
        <v>510310</v>
      </c>
      <c r="C43" s="89" t="s">
        <v>105</v>
      </c>
      <c r="D43" s="90" t="s">
        <v>116</v>
      </c>
      <c r="E43" s="91">
        <v>500</v>
      </c>
      <c r="F43" s="90">
        <v>2.1629999999999998</v>
      </c>
      <c r="G43" s="89">
        <v>-1086.5</v>
      </c>
      <c r="H43" s="123"/>
    </row>
    <row r="44" spans="1:8" x14ac:dyDescent="0.2">
      <c r="A44" s="97">
        <v>44126</v>
      </c>
      <c r="B44" s="69">
        <v>513500</v>
      </c>
      <c r="C44" s="89" t="s">
        <v>97</v>
      </c>
      <c r="D44" s="90" t="s">
        <v>116</v>
      </c>
      <c r="E44" s="91">
        <v>1000</v>
      </c>
      <c r="F44" s="90">
        <v>2.1539999999999999</v>
      </c>
      <c r="G44" s="89">
        <v>-2159</v>
      </c>
      <c r="H44" s="123"/>
    </row>
    <row r="45" spans="1:8" x14ac:dyDescent="0.2">
      <c r="A45" s="97">
        <v>44126</v>
      </c>
      <c r="B45" s="69">
        <v>513000</v>
      </c>
      <c r="C45" s="89" t="s">
        <v>102</v>
      </c>
      <c r="D45" s="90" t="s">
        <v>116</v>
      </c>
      <c r="E45" s="91">
        <v>1900</v>
      </c>
      <c r="F45" s="90">
        <v>1.1060000000000001</v>
      </c>
      <c r="G45" s="89">
        <v>-2106.4</v>
      </c>
      <c r="H45" s="123"/>
    </row>
    <row r="46" spans="1:8" x14ac:dyDescent="0.2">
      <c r="A46" s="97">
        <v>44126</v>
      </c>
      <c r="B46" s="69">
        <v>513030</v>
      </c>
      <c r="C46" s="89" t="s">
        <v>98</v>
      </c>
      <c r="D46" s="90" t="s">
        <v>116</v>
      </c>
      <c r="E46" s="91">
        <v>1800</v>
      </c>
      <c r="F46" s="90">
        <v>1.044</v>
      </c>
      <c r="G46" s="89">
        <v>-1884.2</v>
      </c>
      <c r="H46" s="123"/>
    </row>
    <row r="47" spans="1:8" x14ac:dyDescent="0.2">
      <c r="A47" s="97">
        <v>44126</v>
      </c>
      <c r="B47" s="69">
        <v>513080</v>
      </c>
      <c r="C47" s="89" t="s">
        <v>104</v>
      </c>
      <c r="D47" s="90" t="s">
        <v>116</v>
      </c>
      <c r="E47" s="91">
        <v>2200</v>
      </c>
      <c r="F47" s="90">
        <v>0.98299999999999998</v>
      </c>
      <c r="G47" s="89">
        <v>-2167.6</v>
      </c>
      <c r="H47" s="123"/>
    </row>
    <row r="48" spans="1:8" x14ac:dyDescent="0.2">
      <c r="A48" s="97">
        <v>44126</v>
      </c>
      <c r="B48" s="69">
        <v>159964</v>
      </c>
      <c r="C48" s="89" t="s">
        <v>103</v>
      </c>
      <c r="D48" s="90" t="s">
        <v>117</v>
      </c>
      <c r="E48" s="91">
        <v>300</v>
      </c>
      <c r="F48" s="90">
        <v>1.591</v>
      </c>
      <c r="G48" s="89">
        <v>472.3</v>
      </c>
      <c r="H48" s="123"/>
    </row>
    <row r="49" spans="1:8" x14ac:dyDescent="0.2">
      <c r="A49" s="97">
        <v>44126</v>
      </c>
      <c r="B49" s="69">
        <v>159929</v>
      </c>
      <c r="C49" s="73" t="s">
        <v>106</v>
      </c>
      <c r="D49" s="75" t="s">
        <v>116</v>
      </c>
      <c r="E49" s="91">
        <v>300</v>
      </c>
      <c r="F49" s="90">
        <v>2.294</v>
      </c>
      <c r="G49" s="89">
        <v>-693.2</v>
      </c>
      <c r="H49" s="123"/>
    </row>
    <row r="50" spans="1:8" x14ac:dyDescent="0.2">
      <c r="A50" s="97">
        <v>44126</v>
      </c>
      <c r="B50" s="69">
        <v>159964</v>
      </c>
      <c r="C50" s="89" t="s">
        <v>103</v>
      </c>
      <c r="D50" s="90" t="s">
        <v>116</v>
      </c>
      <c r="E50" s="91">
        <v>700</v>
      </c>
      <c r="F50" s="90">
        <v>1.605</v>
      </c>
      <c r="G50" s="89">
        <v>-1128.5</v>
      </c>
      <c r="H50" s="123"/>
    </row>
    <row r="51" spans="1:8" x14ac:dyDescent="0.2">
      <c r="A51" s="97">
        <v>44134</v>
      </c>
      <c r="B51" s="69">
        <v>513000</v>
      </c>
      <c r="C51" s="89" t="s">
        <v>102</v>
      </c>
      <c r="D51" s="90" t="s">
        <v>117</v>
      </c>
      <c r="E51" s="91">
        <v>500</v>
      </c>
      <c r="F51" s="90">
        <v>1.0960000000000001</v>
      </c>
      <c r="G51" s="89">
        <v>543</v>
      </c>
      <c r="H51" s="123"/>
    </row>
    <row r="52" spans="1:8" x14ac:dyDescent="0.2">
      <c r="A52" s="97">
        <v>44134</v>
      </c>
      <c r="B52" s="69">
        <v>513100</v>
      </c>
      <c r="C52" s="89" t="s">
        <v>99</v>
      </c>
      <c r="D52" s="90" t="s">
        <v>116</v>
      </c>
      <c r="E52" s="91">
        <v>200</v>
      </c>
      <c r="F52" s="90">
        <v>4.2869999999999999</v>
      </c>
      <c r="G52" s="89">
        <v>-862.4</v>
      </c>
      <c r="H52" s="123"/>
    </row>
    <row r="53" spans="1:8" x14ac:dyDescent="0.2">
      <c r="A53" s="97">
        <v>44134</v>
      </c>
      <c r="B53" s="69">
        <v>159964</v>
      </c>
      <c r="C53" s="89" t="s">
        <v>103</v>
      </c>
      <c r="D53" s="90" t="s">
        <v>117</v>
      </c>
      <c r="E53" s="91">
        <v>200</v>
      </c>
      <c r="F53" s="90">
        <v>1.6040000000000001</v>
      </c>
      <c r="G53" s="89">
        <v>315.8</v>
      </c>
      <c r="H53" s="123"/>
    </row>
    <row r="54" spans="1:8" x14ac:dyDescent="0.2">
      <c r="A54" s="97">
        <v>44140</v>
      </c>
      <c r="B54" s="69">
        <v>513100</v>
      </c>
      <c r="C54" s="89" t="s">
        <v>99</v>
      </c>
      <c r="D54" s="90" t="s">
        <v>117</v>
      </c>
      <c r="E54" s="91">
        <v>200</v>
      </c>
      <c r="F54" s="90">
        <v>4.7430000000000003</v>
      </c>
      <c r="G54" s="89">
        <v>943.6</v>
      </c>
      <c r="H54" s="123"/>
    </row>
    <row r="55" spans="1:8" x14ac:dyDescent="0.2">
      <c r="A55" s="97">
        <v>44140</v>
      </c>
      <c r="B55" s="69">
        <v>513030</v>
      </c>
      <c r="C55" s="89" t="s">
        <v>98</v>
      </c>
      <c r="D55" s="90" t="s">
        <v>116</v>
      </c>
      <c r="E55" s="91">
        <v>600</v>
      </c>
      <c r="F55" s="90">
        <v>1.0089999999999999</v>
      </c>
      <c r="G55" s="89">
        <v>-610.4</v>
      </c>
      <c r="H55" s="123"/>
    </row>
    <row r="56" spans="1:8" x14ac:dyDescent="0.2">
      <c r="A56" s="97">
        <v>44140</v>
      </c>
      <c r="B56" s="69">
        <v>513080</v>
      </c>
      <c r="C56" s="89" t="s">
        <v>104</v>
      </c>
      <c r="D56" s="90" t="s">
        <v>116</v>
      </c>
      <c r="E56" s="91">
        <v>400</v>
      </c>
      <c r="F56" s="90">
        <v>0.97599999999999998</v>
      </c>
      <c r="G56" s="89">
        <v>-395.4</v>
      </c>
      <c r="H56" s="123"/>
    </row>
    <row r="57" spans="1:8" x14ac:dyDescent="0.2">
      <c r="A57" s="97">
        <v>44147</v>
      </c>
      <c r="B57" s="69">
        <v>513080</v>
      </c>
      <c r="C57" s="89" t="s">
        <v>104</v>
      </c>
      <c r="D57" s="90" t="s">
        <v>117</v>
      </c>
      <c r="E57" s="91">
        <v>1300</v>
      </c>
      <c r="F57" s="90">
        <v>1.0620000000000001</v>
      </c>
      <c r="G57" s="89">
        <v>1375.6</v>
      </c>
      <c r="H57" s="123"/>
    </row>
    <row r="58" spans="1:8" x14ac:dyDescent="0.2">
      <c r="A58" s="97">
        <v>44147</v>
      </c>
      <c r="B58" s="69">
        <v>513030</v>
      </c>
      <c r="C58" s="89" t="s">
        <v>98</v>
      </c>
      <c r="D58" s="90" t="s">
        <v>117</v>
      </c>
      <c r="E58" s="91">
        <v>600</v>
      </c>
      <c r="F58" s="90">
        <v>1.0669999999999999</v>
      </c>
      <c r="G58" s="89">
        <v>635.20000000000005</v>
      </c>
      <c r="H58" s="123"/>
    </row>
    <row r="59" spans="1:8" x14ac:dyDescent="0.2">
      <c r="A59" s="97">
        <v>44147</v>
      </c>
      <c r="B59" s="69">
        <v>513100</v>
      </c>
      <c r="C59" s="89" t="s">
        <v>99</v>
      </c>
      <c r="D59" s="90" t="s">
        <v>116</v>
      </c>
      <c r="E59" s="91">
        <v>400</v>
      </c>
      <c r="F59" s="90">
        <v>4.4290000000000003</v>
      </c>
      <c r="G59" s="89">
        <v>-1776.6</v>
      </c>
      <c r="H59" s="123"/>
    </row>
    <row r="60" spans="1:8" x14ac:dyDescent="0.2">
      <c r="A60" s="97">
        <v>44147</v>
      </c>
      <c r="B60" s="69">
        <v>159929</v>
      </c>
      <c r="C60" s="89" t="s">
        <v>106</v>
      </c>
      <c r="D60" s="90" t="s">
        <v>116</v>
      </c>
      <c r="E60" s="91">
        <v>200</v>
      </c>
      <c r="F60" s="90">
        <v>2.238</v>
      </c>
      <c r="G60" s="89">
        <v>-452.6</v>
      </c>
      <c r="H60" s="123"/>
    </row>
    <row r="61" spans="1:8" x14ac:dyDescent="0.2">
      <c r="A61" s="97">
        <v>44152</v>
      </c>
      <c r="B61" s="69">
        <v>513660</v>
      </c>
      <c r="C61" s="89" t="s">
        <v>100</v>
      </c>
      <c r="D61" s="90" t="s">
        <v>117</v>
      </c>
      <c r="E61" s="91">
        <v>200</v>
      </c>
      <c r="F61" s="90">
        <v>2.5099999999999998</v>
      </c>
      <c r="G61" s="89">
        <v>497</v>
      </c>
      <c r="H61" s="123"/>
    </row>
    <row r="62" spans="1:8" x14ac:dyDescent="0.2">
      <c r="A62" s="97">
        <v>44152</v>
      </c>
      <c r="B62" s="69">
        <v>159964</v>
      </c>
      <c r="C62" s="89" t="s">
        <v>103</v>
      </c>
      <c r="D62" s="90" t="s">
        <v>116</v>
      </c>
      <c r="E62" s="91">
        <v>400</v>
      </c>
      <c r="F62" s="90">
        <v>1.625</v>
      </c>
      <c r="G62" s="89">
        <v>-655</v>
      </c>
      <c r="H62" s="123"/>
    </row>
    <row r="63" spans="1:8" x14ac:dyDescent="0.2">
      <c r="A63" s="97">
        <v>44160</v>
      </c>
      <c r="B63" s="69">
        <v>513000</v>
      </c>
      <c r="C63" s="89" t="s">
        <v>102</v>
      </c>
      <c r="D63" s="90" t="s">
        <v>117</v>
      </c>
      <c r="E63" s="91">
        <v>600</v>
      </c>
      <c r="F63" s="90">
        <v>1.234</v>
      </c>
      <c r="G63" s="89">
        <v>735.4</v>
      </c>
      <c r="H63" s="123"/>
    </row>
    <row r="64" spans="1:8" x14ac:dyDescent="0.2">
      <c r="A64" s="97">
        <v>44160</v>
      </c>
      <c r="B64" s="69">
        <v>513100</v>
      </c>
      <c r="C64" s="89" t="s">
        <v>99</v>
      </c>
      <c r="D64" s="90" t="s">
        <v>116</v>
      </c>
      <c r="E64" s="91">
        <v>200</v>
      </c>
      <c r="F64" s="90">
        <v>4.3259999999999996</v>
      </c>
      <c r="G64" s="89">
        <v>-870.2</v>
      </c>
      <c r="H64" s="123"/>
    </row>
    <row r="65" spans="1:8" x14ac:dyDescent="0.2">
      <c r="A65" s="97">
        <v>44162</v>
      </c>
      <c r="B65" s="69">
        <v>513080</v>
      </c>
      <c r="C65" s="89" t="s">
        <v>104</v>
      </c>
      <c r="D65" s="90" t="s">
        <v>117</v>
      </c>
      <c r="E65" s="91">
        <v>500</v>
      </c>
      <c r="F65" s="90">
        <v>1.097</v>
      </c>
      <c r="G65" s="89">
        <v>543.5</v>
      </c>
      <c r="H65" s="123"/>
    </row>
    <row r="66" spans="1:8" x14ac:dyDescent="0.2">
      <c r="A66" s="97">
        <v>44162</v>
      </c>
      <c r="B66" s="69">
        <v>159929</v>
      </c>
      <c r="C66" s="89" t="s">
        <v>106</v>
      </c>
      <c r="D66" s="90" t="s">
        <v>116</v>
      </c>
      <c r="E66" s="91">
        <v>300</v>
      </c>
      <c r="F66" s="90">
        <v>2.1040000000000001</v>
      </c>
      <c r="G66" s="89">
        <v>-636.20000000000005</v>
      </c>
      <c r="H66" s="123"/>
    </row>
    <row r="67" spans="1:8" x14ac:dyDescent="0.2">
      <c r="A67" s="97">
        <v>44183</v>
      </c>
      <c r="B67" s="69">
        <v>513030</v>
      </c>
      <c r="C67" s="89" t="s">
        <v>98</v>
      </c>
      <c r="D67" s="90" t="s">
        <v>117</v>
      </c>
      <c r="E67" s="91">
        <v>500</v>
      </c>
      <c r="F67" s="90">
        <v>1.135</v>
      </c>
      <c r="G67" s="89">
        <v>562.5</v>
      </c>
      <c r="H67" s="123"/>
    </row>
    <row r="68" spans="1:8" x14ac:dyDescent="0.2">
      <c r="A68" s="97">
        <v>44183</v>
      </c>
      <c r="B68" s="69">
        <v>513660</v>
      </c>
      <c r="C68" s="89" t="s">
        <v>100</v>
      </c>
      <c r="D68" s="90" t="s">
        <v>116</v>
      </c>
      <c r="E68" s="91">
        <v>200</v>
      </c>
      <c r="F68" s="90">
        <v>2.52</v>
      </c>
      <c r="G68" s="89">
        <v>-509</v>
      </c>
      <c r="H68" s="123"/>
    </row>
    <row r="69" spans="1:8" x14ac:dyDescent="0.2">
      <c r="A69" s="97">
        <v>44183</v>
      </c>
      <c r="B69" s="69">
        <v>159929</v>
      </c>
      <c r="C69" s="89" t="s">
        <v>106</v>
      </c>
      <c r="D69" s="90" t="s">
        <v>117</v>
      </c>
      <c r="E69" s="91">
        <v>300</v>
      </c>
      <c r="F69" s="90">
        <v>2.3149999999999999</v>
      </c>
      <c r="G69" s="89">
        <v>689.5</v>
      </c>
      <c r="H69" s="123"/>
    </row>
    <row r="70" spans="1:8" x14ac:dyDescent="0.2">
      <c r="A70" s="97">
        <v>44200</v>
      </c>
      <c r="B70" s="69">
        <v>513080</v>
      </c>
      <c r="C70" s="89" t="s">
        <v>104</v>
      </c>
      <c r="D70" s="90" t="s">
        <v>116</v>
      </c>
      <c r="E70" s="91">
        <v>200</v>
      </c>
      <c r="F70" s="90">
        <v>1.129</v>
      </c>
      <c r="G70" s="89">
        <v>-230.8</v>
      </c>
      <c r="H70" s="123"/>
    </row>
    <row r="71" spans="1:8" x14ac:dyDescent="0.2">
      <c r="A71" s="97">
        <v>44200</v>
      </c>
      <c r="B71" s="69">
        <v>513500</v>
      </c>
      <c r="C71" s="89" t="s">
        <v>97</v>
      </c>
      <c r="D71" s="90" t="s">
        <v>116</v>
      </c>
      <c r="E71" s="91">
        <v>200</v>
      </c>
      <c r="F71" s="90">
        <v>2.2919999999999998</v>
      </c>
      <c r="G71" s="89">
        <v>-463.4</v>
      </c>
      <c r="H71" s="123"/>
    </row>
    <row r="72" spans="1:8" x14ac:dyDescent="0.2">
      <c r="A72" s="97">
        <v>44200</v>
      </c>
      <c r="B72" s="69">
        <v>159964</v>
      </c>
      <c r="C72" s="89" t="s">
        <v>103</v>
      </c>
      <c r="D72" s="90" t="s">
        <v>117</v>
      </c>
      <c r="E72" s="91">
        <v>400</v>
      </c>
      <c r="F72" s="90">
        <v>1.8140000000000001</v>
      </c>
      <c r="G72" s="89">
        <v>720.6</v>
      </c>
      <c r="H72" s="123"/>
    </row>
    <row r="73" spans="1:8" x14ac:dyDescent="0.2">
      <c r="A73" s="97">
        <v>44201</v>
      </c>
      <c r="B73" s="69">
        <v>510310</v>
      </c>
      <c r="C73" s="89" t="s">
        <v>105</v>
      </c>
      <c r="D73" s="90" t="s">
        <v>116</v>
      </c>
      <c r="E73" s="91">
        <v>200</v>
      </c>
      <c r="F73" s="90">
        <v>2.4039999999999999</v>
      </c>
      <c r="G73" s="89">
        <v>-485.8</v>
      </c>
      <c r="H73" s="123"/>
    </row>
    <row r="74" spans="1:8" x14ac:dyDescent="0.2">
      <c r="A74" s="97">
        <v>44201</v>
      </c>
      <c r="B74" s="69">
        <v>513660</v>
      </c>
      <c r="C74" s="89" t="s">
        <v>100</v>
      </c>
      <c r="D74" s="90" t="s">
        <v>116</v>
      </c>
      <c r="E74" s="91">
        <v>200</v>
      </c>
      <c r="F74" s="90">
        <v>2.573</v>
      </c>
      <c r="G74" s="89">
        <v>-519.6</v>
      </c>
      <c r="H74" s="123"/>
    </row>
    <row r="75" spans="1:8" x14ac:dyDescent="0.2">
      <c r="A75" s="97">
        <v>44201</v>
      </c>
      <c r="B75" s="69">
        <v>513000</v>
      </c>
      <c r="C75" s="89" t="s">
        <v>102</v>
      </c>
      <c r="D75" s="90" t="s">
        <v>116</v>
      </c>
      <c r="E75" s="91">
        <v>1100</v>
      </c>
      <c r="F75" s="90">
        <v>1.258</v>
      </c>
      <c r="G75" s="89">
        <v>-1388.8</v>
      </c>
      <c r="H75" s="123"/>
    </row>
    <row r="76" spans="1:8" x14ac:dyDescent="0.2">
      <c r="A76" s="97">
        <v>44201</v>
      </c>
      <c r="B76" s="69">
        <v>513500</v>
      </c>
      <c r="C76" s="89" t="s">
        <v>97</v>
      </c>
      <c r="D76" s="90" t="s">
        <v>116</v>
      </c>
      <c r="E76" s="91">
        <v>700</v>
      </c>
      <c r="F76" s="90">
        <v>2.2480000000000002</v>
      </c>
      <c r="G76" s="89">
        <v>-1578.6</v>
      </c>
      <c r="H76" s="123"/>
    </row>
    <row r="77" spans="1:8" x14ac:dyDescent="0.2">
      <c r="A77" s="97">
        <v>44201</v>
      </c>
      <c r="B77" s="69">
        <v>513080</v>
      </c>
      <c r="C77" s="89" t="s">
        <v>104</v>
      </c>
      <c r="D77" s="90" t="s">
        <v>116</v>
      </c>
      <c r="E77" s="91">
        <v>1100</v>
      </c>
      <c r="F77" s="90">
        <v>1.1240000000000001</v>
      </c>
      <c r="G77" s="89">
        <v>-1241.4000000000001</v>
      </c>
      <c r="H77" s="123"/>
    </row>
    <row r="78" spans="1:8" x14ac:dyDescent="0.2">
      <c r="A78" s="97">
        <v>44201</v>
      </c>
      <c r="B78" s="69">
        <v>513030</v>
      </c>
      <c r="C78" s="89" t="s">
        <v>98</v>
      </c>
      <c r="D78" s="90" t="s">
        <v>116</v>
      </c>
      <c r="E78" s="91">
        <v>1200</v>
      </c>
      <c r="F78" s="90">
        <v>1.137</v>
      </c>
      <c r="G78" s="89">
        <v>-1369.4</v>
      </c>
      <c r="H78" s="123"/>
    </row>
    <row r="79" spans="1:8" x14ac:dyDescent="0.2">
      <c r="A79" s="97">
        <v>44201</v>
      </c>
      <c r="B79" s="69">
        <v>513100</v>
      </c>
      <c r="C79" s="89" t="s">
        <v>99</v>
      </c>
      <c r="D79" s="90" t="s">
        <v>116</v>
      </c>
      <c r="E79" s="91">
        <v>500</v>
      </c>
      <c r="F79" s="90">
        <v>4.2610000000000001</v>
      </c>
      <c r="G79" s="89">
        <v>-2135.5</v>
      </c>
      <c r="H79" s="123"/>
    </row>
    <row r="80" spans="1:8" x14ac:dyDescent="0.2">
      <c r="A80" s="97">
        <v>44201</v>
      </c>
      <c r="B80" s="69">
        <v>159929</v>
      </c>
      <c r="C80" s="89" t="s">
        <v>106</v>
      </c>
      <c r="D80" s="90" t="s">
        <v>116</v>
      </c>
      <c r="E80" s="91">
        <v>100</v>
      </c>
      <c r="F80" s="90">
        <v>2.391</v>
      </c>
      <c r="G80" s="89">
        <v>-244.1</v>
      </c>
      <c r="H80" s="123"/>
    </row>
    <row r="81" spans="1:8" x14ac:dyDescent="0.2">
      <c r="A81" s="97">
        <v>44204</v>
      </c>
      <c r="C81" s="89" t="s">
        <v>154</v>
      </c>
      <c r="D81" s="90" t="s">
        <v>156</v>
      </c>
      <c r="E81" s="91"/>
      <c r="F81" s="90"/>
      <c r="G81" s="89">
        <v>174</v>
      </c>
      <c r="H81" s="123"/>
    </row>
    <row r="82" spans="1:8" x14ac:dyDescent="0.2">
      <c r="A82" s="97">
        <v>44209</v>
      </c>
      <c r="B82" s="69">
        <v>513000</v>
      </c>
      <c r="C82" s="89" t="s">
        <v>102</v>
      </c>
      <c r="D82" s="90" t="s">
        <v>117</v>
      </c>
      <c r="E82" s="91">
        <v>19200</v>
      </c>
      <c r="F82" s="90">
        <v>1.304</v>
      </c>
      <c r="G82" s="89">
        <v>25021.78</v>
      </c>
      <c r="H82" s="123"/>
    </row>
    <row r="83" spans="1:8" x14ac:dyDescent="0.2">
      <c r="A83" s="97">
        <v>44209</v>
      </c>
      <c r="B83" s="69">
        <v>513500</v>
      </c>
      <c r="C83" s="89" t="s">
        <v>97</v>
      </c>
      <c r="D83" s="90" t="s">
        <v>117</v>
      </c>
      <c r="E83" s="91">
        <v>10700</v>
      </c>
      <c r="F83" s="90">
        <v>2.306</v>
      </c>
      <c r="G83" s="89">
        <v>24659.4</v>
      </c>
      <c r="H83" s="123"/>
    </row>
    <row r="84" spans="1:8" x14ac:dyDescent="0.2">
      <c r="A84" s="97">
        <v>44209</v>
      </c>
      <c r="B84" s="69">
        <v>513100</v>
      </c>
      <c r="C84" s="89" t="s">
        <v>99</v>
      </c>
      <c r="D84" s="90" t="s">
        <v>117</v>
      </c>
      <c r="E84" s="91">
        <v>5700</v>
      </c>
      <c r="F84" s="90">
        <v>4.28</v>
      </c>
      <c r="G84" s="89">
        <v>24381.360000000001</v>
      </c>
      <c r="H84" s="123"/>
    </row>
    <row r="85" spans="1:8" x14ac:dyDescent="0.2">
      <c r="A85" s="97">
        <v>44209</v>
      </c>
      <c r="B85" s="69">
        <v>513080</v>
      </c>
      <c r="C85" s="89" t="s">
        <v>104</v>
      </c>
      <c r="D85" s="90" t="s">
        <v>117</v>
      </c>
      <c r="E85" s="91">
        <v>17900</v>
      </c>
      <c r="F85" s="90">
        <v>1.137</v>
      </c>
      <c r="G85" s="89">
        <v>20340.09</v>
      </c>
      <c r="H85" s="123"/>
    </row>
    <row r="86" spans="1:8" x14ac:dyDescent="0.2">
      <c r="A86" s="97">
        <v>44209</v>
      </c>
      <c r="B86" s="69">
        <v>513030</v>
      </c>
      <c r="C86" s="89" t="s">
        <v>98</v>
      </c>
      <c r="D86" s="90" t="s">
        <v>117</v>
      </c>
      <c r="E86" s="91">
        <v>17700</v>
      </c>
      <c r="F86" s="90">
        <v>1.149</v>
      </c>
      <c r="G86" s="89">
        <v>20325.099999999999</v>
      </c>
      <c r="H86" s="123"/>
    </row>
    <row r="87" spans="1:8" x14ac:dyDescent="0.2">
      <c r="A87" s="97">
        <v>44209</v>
      </c>
      <c r="B87" s="69">
        <v>510310</v>
      </c>
      <c r="C87" s="89" t="s">
        <v>105</v>
      </c>
      <c r="D87" s="90" t="s">
        <v>117</v>
      </c>
      <c r="E87" s="91">
        <v>5400</v>
      </c>
      <c r="F87" s="90">
        <v>2.5249999999999999</v>
      </c>
      <c r="G87" s="89">
        <v>13626.82</v>
      </c>
      <c r="H87" s="123"/>
    </row>
    <row r="88" spans="1:8" x14ac:dyDescent="0.2">
      <c r="A88" s="97">
        <v>44209</v>
      </c>
      <c r="B88" s="69">
        <v>513660</v>
      </c>
      <c r="C88" s="89" t="s">
        <v>100</v>
      </c>
      <c r="D88" s="90" t="s">
        <v>117</v>
      </c>
      <c r="E88" s="91">
        <v>800</v>
      </c>
      <c r="F88" s="90">
        <v>2.6739999999999999</v>
      </c>
      <c r="G88" s="89">
        <v>2134.1999999999998</v>
      </c>
      <c r="H88" s="123"/>
    </row>
    <row r="89" spans="1:8" x14ac:dyDescent="0.2">
      <c r="A89" s="97">
        <v>44209</v>
      </c>
      <c r="B89" s="69">
        <v>513660</v>
      </c>
      <c r="C89" s="89" t="s">
        <v>100</v>
      </c>
      <c r="D89" s="90" t="s">
        <v>117</v>
      </c>
      <c r="E89" s="91">
        <v>4200</v>
      </c>
      <c r="F89" s="90">
        <v>2.673</v>
      </c>
      <c r="G89" s="89">
        <v>11219.86</v>
      </c>
      <c r="H89" s="123"/>
    </row>
    <row r="90" spans="1:8" x14ac:dyDescent="0.2">
      <c r="A90" s="97">
        <v>44209</v>
      </c>
      <c r="B90" s="69">
        <v>159964</v>
      </c>
      <c r="C90" s="89" t="s">
        <v>103</v>
      </c>
      <c r="D90" s="90" t="s">
        <v>117</v>
      </c>
      <c r="E90" s="91">
        <v>800</v>
      </c>
      <c r="F90" s="90">
        <v>1.867</v>
      </c>
      <c r="G90" s="89">
        <v>1488.6</v>
      </c>
      <c r="H90" s="123"/>
    </row>
    <row r="91" spans="1:8" x14ac:dyDescent="0.2">
      <c r="A91" s="97">
        <v>44209</v>
      </c>
      <c r="B91" s="69">
        <v>159929</v>
      </c>
      <c r="C91" s="89" t="s">
        <v>106</v>
      </c>
      <c r="D91" s="90" t="s">
        <v>117</v>
      </c>
      <c r="E91" s="91">
        <v>4000</v>
      </c>
      <c r="F91" s="90">
        <v>2.4359999999999999</v>
      </c>
      <c r="G91" s="89">
        <v>9738.15</v>
      </c>
      <c r="H91" s="123"/>
    </row>
    <row r="92" spans="1:8" x14ac:dyDescent="0.2">
      <c r="A92" s="97">
        <v>44209</v>
      </c>
      <c r="B92" s="69">
        <v>159964</v>
      </c>
      <c r="C92" s="89" t="s">
        <v>103</v>
      </c>
      <c r="D92" s="90" t="s">
        <v>117</v>
      </c>
      <c r="E92" s="91">
        <v>6100</v>
      </c>
      <c r="F92" s="90">
        <v>1.8660000000000001</v>
      </c>
      <c r="G92" s="89">
        <v>11375.77</v>
      </c>
      <c r="H92" s="123"/>
    </row>
    <row r="93" spans="1:8" x14ac:dyDescent="0.2">
      <c r="A93" s="97">
        <v>44209</v>
      </c>
      <c r="B93" s="69">
        <v>513080</v>
      </c>
      <c r="C93" s="89" t="s">
        <v>104</v>
      </c>
      <c r="D93" s="90" t="s">
        <v>116</v>
      </c>
      <c r="E93" s="91">
        <v>100</v>
      </c>
      <c r="F93" s="90">
        <v>1.1399999999999999</v>
      </c>
      <c r="G93" s="89">
        <v>-114.02</v>
      </c>
      <c r="H93" s="123"/>
    </row>
    <row r="94" spans="1:8" x14ac:dyDescent="0.2">
      <c r="A94" s="97">
        <v>44210</v>
      </c>
      <c r="B94" s="69">
        <v>513100</v>
      </c>
      <c r="C94" s="89" t="s">
        <v>99</v>
      </c>
      <c r="D94" s="90" t="s">
        <v>116</v>
      </c>
      <c r="E94" s="91">
        <v>5800</v>
      </c>
      <c r="F94" s="90">
        <v>4.2969999999999997</v>
      </c>
      <c r="G94" s="89">
        <v>-24925.09</v>
      </c>
      <c r="H94" s="123"/>
    </row>
    <row r="95" spans="1:8" x14ac:dyDescent="0.2">
      <c r="A95" s="97">
        <v>44210</v>
      </c>
      <c r="B95" s="69">
        <v>513080</v>
      </c>
      <c r="C95" s="89" t="s">
        <v>104</v>
      </c>
      <c r="D95" s="90" t="s">
        <v>116</v>
      </c>
      <c r="E95" s="91">
        <v>18100</v>
      </c>
      <c r="F95" s="90">
        <v>1.137</v>
      </c>
      <c r="G95" s="89">
        <v>-20581.759999999998</v>
      </c>
      <c r="H95" s="123"/>
    </row>
    <row r="96" spans="1:8" x14ac:dyDescent="0.2">
      <c r="A96" s="97">
        <v>44210</v>
      </c>
      <c r="B96" s="69">
        <v>510310</v>
      </c>
      <c r="C96" s="89" t="s">
        <v>105</v>
      </c>
      <c r="D96" s="90" t="s">
        <v>116</v>
      </c>
      <c r="E96" s="91">
        <v>5300</v>
      </c>
      <c r="F96" s="90">
        <v>2.508</v>
      </c>
      <c r="G96" s="89">
        <v>-13293.73</v>
      </c>
      <c r="H96" s="123"/>
    </row>
    <row r="97" spans="1:8" x14ac:dyDescent="0.2">
      <c r="A97" s="97">
        <v>44210</v>
      </c>
      <c r="B97" s="69">
        <v>513500</v>
      </c>
      <c r="C97" s="89" t="s">
        <v>97</v>
      </c>
      <c r="D97" s="90" t="s">
        <v>116</v>
      </c>
      <c r="E97" s="91">
        <v>10700</v>
      </c>
      <c r="F97" s="90">
        <v>2.323</v>
      </c>
      <c r="G97" s="89">
        <v>-24858.59</v>
      </c>
      <c r="H97" s="123"/>
    </row>
    <row r="98" spans="1:8" x14ac:dyDescent="0.2">
      <c r="A98" s="97">
        <v>44210</v>
      </c>
      <c r="B98" s="69">
        <v>513030</v>
      </c>
      <c r="C98" s="89" t="s">
        <v>98</v>
      </c>
      <c r="D98" s="90" t="s">
        <v>116</v>
      </c>
      <c r="E98" s="91">
        <v>18000</v>
      </c>
      <c r="F98" s="90">
        <v>1.149</v>
      </c>
      <c r="G98" s="89">
        <v>-20684.07</v>
      </c>
      <c r="H98" s="123"/>
    </row>
    <row r="99" spans="1:8" x14ac:dyDescent="0.2">
      <c r="A99" s="97">
        <v>44210</v>
      </c>
      <c r="B99" s="69">
        <v>513660</v>
      </c>
      <c r="C99" s="89" t="s">
        <v>100</v>
      </c>
      <c r="D99" s="90" t="s">
        <v>116</v>
      </c>
      <c r="E99" s="91">
        <v>4900</v>
      </c>
      <c r="F99" s="90">
        <v>2.6930000000000001</v>
      </c>
      <c r="G99" s="89">
        <v>-13197.02</v>
      </c>
      <c r="H99" s="123"/>
    </row>
    <row r="100" spans="1:8" x14ac:dyDescent="0.2">
      <c r="A100" s="97">
        <v>44210</v>
      </c>
      <c r="B100" s="69">
        <v>513000</v>
      </c>
      <c r="C100" s="89" t="s">
        <v>102</v>
      </c>
      <c r="D100" s="90" t="s">
        <v>116</v>
      </c>
      <c r="E100" s="91">
        <v>18800</v>
      </c>
      <c r="F100" s="90">
        <v>1.3240000000000001</v>
      </c>
      <c r="G100" s="89">
        <v>-24893.69</v>
      </c>
      <c r="H100" s="123"/>
    </row>
    <row r="101" spans="1:8" x14ac:dyDescent="0.2">
      <c r="A101" s="97">
        <v>44210</v>
      </c>
      <c r="B101" s="69">
        <v>159929</v>
      </c>
      <c r="C101" s="89" t="s">
        <v>106</v>
      </c>
      <c r="D101" s="90" t="s">
        <v>116</v>
      </c>
      <c r="E101" s="91">
        <v>4100</v>
      </c>
      <c r="F101" s="90">
        <v>2.4220000000000002</v>
      </c>
      <c r="G101" s="89">
        <v>-9931.19</v>
      </c>
      <c r="H101" s="123"/>
    </row>
    <row r="102" spans="1:8" x14ac:dyDescent="0.2">
      <c r="A102" s="97">
        <v>44210</v>
      </c>
      <c r="B102" s="69">
        <v>159964</v>
      </c>
      <c r="C102" s="89" t="s">
        <v>103</v>
      </c>
      <c r="D102" s="90" t="s">
        <v>116</v>
      </c>
      <c r="E102" s="91">
        <v>7000</v>
      </c>
      <c r="F102" s="90">
        <v>1.889</v>
      </c>
      <c r="G102" s="89">
        <v>-13224.32</v>
      </c>
      <c r="H102" s="123"/>
    </row>
    <row r="103" spans="1:8" x14ac:dyDescent="0.2">
      <c r="A103" s="97">
        <v>44222</v>
      </c>
      <c r="B103" s="69">
        <v>513100</v>
      </c>
      <c r="C103" s="89" t="s">
        <v>99</v>
      </c>
      <c r="D103" s="90" t="s">
        <v>117</v>
      </c>
      <c r="E103" s="91">
        <v>100</v>
      </c>
      <c r="F103" s="90">
        <v>4.4580000000000002</v>
      </c>
      <c r="G103" s="89">
        <v>445.7</v>
      </c>
      <c r="H103" s="123"/>
    </row>
    <row r="104" spans="1:8" x14ac:dyDescent="0.2">
      <c r="A104" s="97">
        <v>44222</v>
      </c>
      <c r="B104" s="69">
        <v>513660</v>
      </c>
      <c r="C104" s="89" t="s">
        <v>100</v>
      </c>
      <c r="D104" s="90" t="s">
        <v>117</v>
      </c>
      <c r="E104" s="91">
        <v>100</v>
      </c>
      <c r="F104" s="90">
        <v>2.8279999999999998</v>
      </c>
      <c r="G104" s="89">
        <v>282.7</v>
      </c>
      <c r="H104" s="123"/>
    </row>
    <row r="105" spans="1:8" x14ac:dyDescent="0.2">
      <c r="A105" s="97">
        <v>44222</v>
      </c>
      <c r="B105" s="69">
        <v>513080</v>
      </c>
      <c r="C105" s="89" t="s">
        <v>104</v>
      </c>
      <c r="D105" s="90" t="s">
        <v>116</v>
      </c>
      <c r="E105" s="91">
        <v>700</v>
      </c>
      <c r="F105" s="90">
        <v>1.113</v>
      </c>
      <c r="G105" s="89">
        <v>-779.2</v>
      </c>
      <c r="H105" s="123"/>
    </row>
    <row r="106" spans="1:8" x14ac:dyDescent="0.2">
      <c r="A106" s="97">
        <v>44222</v>
      </c>
      <c r="B106" s="69">
        <v>513030</v>
      </c>
      <c r="C106" s="89" t="s">
        <v>98</v>
      </c>
      <c r="D106" s="90" t="s">
        <v>116</v>
      </c>
      <c r="E106" s="91">
        <v>700</v>
      </c>
      <c r="F106" s="90">
        <v>1.1259999999999999</v>
      </c>
      <c r="G106" s="89">
        <v>-788.3</v>
      </c>
      <c r="H106" s="123"/>
    </row>
    <row r="107" spans="1:8" x14ac:dyDescent="0.2">
      <c r="A107" s="97">
        <v>44222</v>
      </c>
      <c r="B107" s="69">
        <v>513000</v>
      </c>
      <c r="C107" s="89" t="s">
        <v>102</v>
      </c>
      <c r="D107" s="90" t="s">
        <v>116</v>
      </c>
      <c r="E107" s="91">
        <v>200</v>
      </c>
      <c r="F107" s="90">
        <v>1.323</v>
      </c>
      <c r="G107" s="89">
        <v>-264.7</v>
      </c>
      <c r="H107" s="123"/>
    </row>
    <row r="108" spans="1:8" x14ac:dyDescent="0.2">
      <c r="A108" s="97">
        <v>44222</v>
      </c>
      <c r="B108" s="69">
        <v>159929</v>
      </c>
      <c r="C108" s="89" t="s">
        <v>106</v>
      </c>
      <c r="D108" s="90" t="s">
        <v>117</v>
      </c>
      <c r="E108" s="91">
        <v>100</v>
      </c>
      <c r="F108" s="90">
        <v>2.581</v>
      </c>
      <c r="G108" s="89">
        <v>258</v>
      </c>
      <c r="H108" s="123"/>
    </row>
    <row r="109" spans="1:8" x14ac:dyDescent="0.2">
      <c r="A109" s="97">
        <v>44222</v>
      </c>
      <c r="B109" s="69">
        <v>159964</v>
      </c>
      <c r="C109" s="89" t="s">
        <v>103</v>
      </c>
      <c r="D109" s="90" t="s">
        <v>117</v>
      </c>
      <c r="E109" s="91">
        <v>200</v>
      </c>
      <c r="F109" s="90">
        <v>1.99</v>
      </c>
      <c r="G109" s="89">
        <v>397.9</v>
      </c>
      <c r="H109" s="123"/>
    </row>
    <row r="110" spans="1:8" x14ac:dyDescent="0.2">
      <c r="A110" s="97">
        <v>44229</v>
      </c>
      <c r="B110" s="69">
        <v>513030</v>
      </c>
      <c r="C110" s="89" t="s">
        <v>98</v>
      </c>
      <c r="D110" s="90" t="s">
        <v>117</v>
      </c>
      <c r="E110" s="91">
        <v>200</v>
      </c>
      <c r="F110" s="90">
        <v>1.117</v>
      </c>
      <c r="G110" s="89">
        <v>223.3</v>
      </c>
      <c r="H110" s="123"/>
    </row>
    <row r="111" spans="1:8" x14ac:dyDescent="0.2">
      <c r="A111" s="97">
        <v>44229</v>
      </c>
      <c r="B111" s="69">
        <v>513080</v>
      </c>
      <c r="C111" s="89" t="s">
        <v>104</v>
      </c>
      <c r="D111" s="90" t="s">
        <v>117</v>
      </c>
      <c r="E111" s="91">
        <v>100</v>
      </c>
      <c r="F111" s="90">
        <v>1.0920000000000001</v>
      </c>
      <c r="G111" s="89">
        <v>109.1</v>
      </c>
      <c r="H111" s="123"/>
    </row>
    <row r="112" spans="1:8" x14ac:dyDescent="0.2">
      <c r="A112" s="97">
        <v>44229</v>
      </c>
      <c r="B112" s="69">
        <v>513500</v>
      </c>
      <c r="C112" s="89" t="s">
        <v>97</v>
      </c>
      <c r="D112" s="90" t="s">
        <v>116</v>
      </c>
      <c r="E112" s="91">
        <v>100</v>
      </c>
      <c r="F112" s="90">
        <v>2.3029999999999999</v>
      </c>
      <c r="G112" s="89">
        <v>-230.4</v>
      </c>
      <c r="H112" s="123"/>
    </row>
    <row r="113" spans="1:8" x14ac:dyDescent="0.2">
      <c r="A113" s="97">
        <v>44229</v>
      </c>
      <c r="B113" s="69">
        <v>513000</v>
      </c>
      <c r="C113" s="89" t="s">
        <v>102</v>
      </c>
      <c r="D113" s="90" t="s">
        <v>116</v>
      </c>
      <c r="E113" s="91">
        <v>100</v>
      </c>
      <c r="F113" s="90">
        <v>1.2889999999999999</v>
      </c>
      <c r="G113" s="89">
        <v>-129</v>
      </c>
      <c r="H113" s="123"/>
    </row>
    <row r="114" spans="1:8" x14ac:dyDescent="0.2">
      <c r="A114" s="97">
        <v>44231</v>
      </c>
      <c r="B114" s="69">
        <v>513100</v>
      </c>
      <c r="C114" s="89" t="s">
        <v>99</v>
      </c>
      <c r="D114" s="90" t="s">
        <v>117</v>
      </c>
      <c r="E114" s="91">
        <v>100</v>
      </c>
      <c r="F114" s="90">
        <v>4.4569999999999999</v>
      </c>
      <c r="G114" s="89">
        <v>445.6</v>
      </c>
      <c r="H114" s="123"/>
    </row>
    <row r="115" spans="1:8" x14ac:dyDescent="0.2">
      <c r="A115" s="97">
        <v>44231</v>
      </c>
      <c r="B115" s="69">
        <v>513000</v>
      </c>
      <c r="C115" s="89" t="s">
        <v>102</v>
      </c>
      <c r="D115" s="90" t="s">
        <v>116</v>
      </c>
      <c r="E115" s="91">
        <v>100</v>
      </c>
      <c r="F115" s="90">
        <v>1.294</v>
      </c>
      <c r="G115" s="89">
        <v>-129.5</v>
      </c>
      <c r="H115" s="123"/>
    </row>
    <row r="116" spans="1:8" x14ac:dyDescent="0.2">
      <c r="A116" s="97">
        <v>44231</v>
      </c>
      <c r="B116" s="69">
        <v>513080</v>
      </c>
      <c r="C116" s="89" t="s">
        <v>104</v>
      </c>
      <c r="D116" s="90" t="s">
        <v>116</v>
      </c>
      <c r="E116" s="91">
        <v>100</v>
      </c>
      <c r="F116" s="90">
        <v>1.101</v>
      </c>
      <c r="G116" s="89">
        <v>-110.2</v>
      </c>
      <c r="H116" s="123"/>
    </row>
    <row r="117" spans="1:8" x14ac:dyDescent="0.2">
      <c r="A117" s="97">
        <v>44235</v>
      </c>
      <c r="B117" s="69">
        <v>513500</v>
      </c>
      <c r="C117" s="89" t="s">
        <v>97</v>
      </c>
      <c r="D117" s="90" t="s">
        <v>117</v>
      </c>
      <c r="E117" s="91">
        <v>100</v>
      </c>
      <c r="F117" s="90">
        <v>2.375</v>
      </c>
      <c r="G117" s="89">
        <v>237.4</v>
      </c>
      <c r="H117" s="123"/>
    </row>
    <row r="118" spans="1:8" x14ac:dyDescent="0.2">
      <c r="A118" s="97">
        <v>44235</v>
      </c>
      <c r="B118" s="69">
        <v>513000</v>
      </c>
      <c r="C118" s="89" t="s">
        <v>102</v>
      </c>
      <c r="D118" s="90" t="s">
        <v>116</v>
      </c>
      <c r="E118" s="91">
        <v>100</v>
      </c>
      <c r="F118" s="90">
        <v>1.3260000000000001</v>
      </c>
      <c r="G118" s="89">
        <v>-132.69999999999999</v>
      </c>
      <c r="H118" s="123"/>
    </row>
    <row r="119" spans="1:8" x14ac:dyDescent="0.2">
      <c r="A119" s="97">
        <v>44236</v>
      </c>
      <c r="B119" s="69">
        <v>513000</v>
      </c>
      <c r="C119" s="89" t="s">
        <v>102</v>
      </c>
      <c r="D119" s="90" t="s">
        <v>116</v>
      </c>
      <c r="E119" s="91">
        <v>300</v>
      </c>
      <c r="F119" s="90">
        <v>1.3380000000000001</v>
      </c>
      <c r="G119" s="89">
        <v>-401.5</v>
      </c>
      <c r="H119" s="123"/>
    </row>
    <row r="120" spans="1:8" x14ac:dyDescent="0.2">
      <c r="A120" s="97">
        <v>44236</v>
      </c>
      <c r="B120" s="69">
        <v>513500</v>
      </c>
      <c r="C120" s="89" t="s">
        <v>97</v>
      </c>
      <c r="D120" s="90" t="s">
        <v>116</v>
      </c>
      <c r="E120" s="91">
        <v>300</v>
      </c>
      <c r="F120" s="90">
        <v>2.379</v>
      </c>
      <c r="G120" s="89">
        <v>-713.8</v>
      </c>
      <c r="H120" s="123"/>
    </row>
    <row r="121" spans="1:8" x14ac:dyDescent="0.2">
      <c r="A121" s="97">
        <v>44236</v>
      </c>
      <c r="B121" s="69">
        <v>513030</v>
      </c>
      <c r="C121" s="89" t="s">
        <v>98</v>
      </c>
      <c r="D121" s="90" t="s">
        <v>116</v>
      </c>
      <c r="E121" s="91">
        <v>700</v>
      </c>
      <c r="F121" s="90">
        <v>1.137</v>
      </c>
      <c r="G121" s="89">
        <v>-796</v>
      </c>
      <c r="H121" s="123"/>
    </row>
    <row r="122" spans="1:8" x14ac:dyDescent="0.2">
      <c r="A122" s="97">
        <v>44236</v>
      </c>
      <c r="B122" s="69">
        <v>513100</v>
      </c>
      <c r="C122" s="89" t="s">
        <v>99</v>
      </c>
      <c r="D122" s="90" t="s">
        <v>116</v>
      </c>
      <c r="E122" s="91">
        <v>200</v>
      </c>
      <c r="F122" s="90">
        <v>4.54</v>
      </c>
      <c r="G122" s="89">
        <v>-908.1</v>
      </c>
      <c r="H122" s="123"/>
    </row>
    <row r="123" spans="1:8" x14ac:dyDescent="0.2">
      <c r="A123" s="97">
        <v>44236</v>
      </c>
      <c r="B123" s="69">
        <v>513660</v>
      </c>
      <c r="C123" s="89" t="s">
        <v>100</v>
      </c>
      <c r="D123" s="90" t="s">
        <v>116</v>
      </c>
      <c r="E123" s="91">
        <v>200</v>
      </c>
      <c r="F123" s="90">
        <v>2.7759999999999998</v>
      </c>
      <c r="G123" s="89">
        <v>-555.29999999999995</v>
      </c>
      <c r="H123" s="123"/>
    </row>
    <row r="124" spans="1:8" x14ac:dyDescent="0.2">
      <c r="A124" s="97">
        <v>44236</v>
      </c>
      <c r="B124" s="69">
        <v>510310</v>
      </c>
      <c r="C124" s="89" t="s">
        <v>105</v>
      </c>
      <c r="D124" s="90" t="s">
        <v>116</v>
      </c>
      <c r="E124" s="91">
        <v>200</v>
      </c>
      <c r="F124" s="90">
        <v>2.5409999999999999</v>
      </c>
      <c r="G124" s="89">
        <v>-508.3</v>
      </c>
      <c r="H124" s="123"/>
    </row>
    <row r="125" spans="1:8" x14ac:dyDescent="0.2">
      <c r="A125" s="97">
        <v>44236</v>
      </c>
      <c r="B125" s="69">
        <v>513080</v>
      </c>
      <c r="C125" s="89" t="s">
        <v>104</v>
      </c>
      <c r="D125" s="90" t="s">
        <v>116</v>
      </c>
      <c r="E125" s="91">
        <v>600</v>
      </c>
      <c r="F125" s="90">
        <v>1.121</v>
      </c>
      <c r="G125" s="89">
        <v>-672.7</v>
      </c>
      <c r="H125" s="123"/>
    </row>
    <row r="126" spans="1:8" x14ac:dyDescent="0.2">
      <c r="A126" s="97">
        <v>44236</v>
      </c>
      <c r="B126" s="69">
        <v>159964</v>
      </c>
      <c r="C126" s="89" t="s">
        <v>103</v>
      </c>
      <c r="D126" s="90" t="s">
        <v>116</v>
      </c>
      <c r="E126" s="91">
        <v>200</v>
      </c>
      <c r="F126" s="90">
        <v>1.986</v>
      </c>
      <c r="G126" s="89">
        <v>-397.3</v>
      </c>
      <c r="H126" s="123"/>
    </row>
    <row r="127" spans="1:8" x14ac:dyDescent="0.2">
      <c r="A127" s="97">
        <v>44245</v>
      </c>
      <c r="B127" s="69">
        <v>510310</v>
      </c>
      <c r="C127" s="89" t="s">
        <v>105</v>
      </c>
      <c r="D127" s="90" t="s">
        <v>117</v>
      </c>
      <c r="E127" s="91">
        <v>100</v>
      </c>
      <c r="F127" s="90">
        <v>2.6779999999999999</v>
      </c>
      <c r="G127" s="89">
        <v>267.7</v>
      </c>
      <c r="H127" s="123"/>
    </row>
    <row r="128" spans="1:8" x14ac:dyDescent="0.2">
      <c r="A128" s="97">
        <v>44245</v>
      </c>
      <c r="B128" s="69">
        <v>513500</v>
      </c>
      <c r="C128" s="89" t="s">
        <v>97</v>
      </c>
      <c r="D128" s="90" t="s">
        <v>116</v>
      </c>
      <c r="E128" s="91">
        <v>100</v>
      </c>
      <c r="F128" s="90">
        <v>2.383</v>
      </c>
      <c r="G128" s="89">
        <v>-238.4</v>
      </c>
      <c r="H128" s="123"/>
    </row>
    <row r="129" spans="1:8" x14ac:dyDescent="0.2">
      <c r="A129" s="97">
        <v>44245</v>
      </c>
      <c r="B129" s="69">
        <v>513030</v>
      </c>
      <c r="C129" s="89" t="s">
        <v>98</v>
      </c>
      <c r="D129" s="90" t="s">
        <v>116</v>
      </c>
      <c r="E129" s="91">
        <v>100</v>
      </c>
      <c r="F129" s="90">
        <v>1.135</v>
      </c>
      <c r="G129" s="89">
        <v>-113.6</v>
      </c>
      <c r="H129" s="123"/>
    </row>
    <row r="130" spans="1:8" x14ac:dyDescent="0.2">
      <c r="A130" s="97">
        <v>44245</v>
      </c>
      <c r="B130" s="69">
        <v>159929</v>
      </c>
      <c r="C130" s="89" t="s">
        <v>106</v>
      </c>
      <c r="D130" s="90" t="s">
        <v>117</v>
      </c>
      <c r="E130" s="91">
        <v>100</v>
      </c>
      <c r="F130" s="90">
        <v>2.7240000000000002</v>
      </c>
      <c r="G130" s="89">
        <v>272.3</v>
      </c>
      <c r="H130" s="123"/>
    </row>
    <row r="131" spans="1:8" x14ac:dyDescent="0.2">
      <c r="A131" s="97">
        <v>44246</v>
      </c>
      <c r="B131" s="69">
        <v>513000</v>
      </c>
      <c r="C131" s="89" t="s">
        <v>102</v>
      </c>
      <c r="D131" s="90" t="s">
        <v>117</v>
      </c>
      <c r="E131" s="91">
        <v>200</v>
      </c>
      <c r="F131" s="90">
        <v>1.359</v>
      </c>
      <c r="G131" s="89">
        <v>271.7</v>
      </c>
      <c r="H131" s="123"/>
    </row>
    <row r="132" spans="1:8" x14ac:dyDescent="0.2">
      <c r="A132" s="97">
        <v>44246</v>
      </c>
      <c r="B132" s="69">
        <v>513660</v>
      </c>
      <c r="C132" s="89" t="s">
        <v>100</v>
      </c>
      <c r="D132" s="90" t="s">
        <v>117</v>
      </c>
      <c r="E132" s="91">
        <v>100</v>
      </c>
      <c r="F132" s="90">
        <v>2.8679999999999999</v>
      </c>
      <c r="G132" s="89">
        <v>286.7</v>
      </c>
      <c r="H132" s="123"/>
    </row>
    <row r="133" spans="1:8" x14ac:dyDescent="0.2">
      <c r="A133" s="97">
        <v>44246</v>
      </c>
      <c r="B133" s="69">
        <v>513030</v>
      </c>
      <c r="C133" s="89" t="s">
        <v>98</v>
      </c>
      <c r="D133" s="90" t="s">
        <v>116</v>
      </c>
      <c r="E133" s="91">
        <v>100</v>
      </c>
      <c r="F133" s="90">
        <v>1.129</v>
      </c>
      <c r="G133" s="89">
        <v>-113</v>
      </c>
      <c r="H133" s="123"/>
    </row>
    <row r="134" spans="1:8" x14ac:dyDescent="0.2">
      <c r="A134" s="97">
        <v>44246</v>
      </c>
      <c r="B134" s="69">
        <v>159929</v>
      </c>
      <c r="C134" s="89" t="s">
        <v>106</v>
      </c>
      <c r="D134" s="90" t="s">
        <v>116</v>
      </c>
      <c r="E134" s="91">
        <v>100</v>
      </c>
      <c r="F134" s="90">
        <v>2.6549999999999998</v>
      </c>
      <c r="G134" s="89">
        <v>-265.60000000000002</v>
      </c>
      <c r="H134" s="123"/>
    </row>
    <row r="135" spans="1:8" x14ac:dyDescent="0.2">
      <c r="A135" s="97">
        <v>44249</v>
      </c>
      <c r="C135" s="89" t="s">
        <v>154</v>
      </c>
      <c r="D135" s="90" t="s">
        <v>155</v>
      </c>
      <c r="E135" s="91"/>
      <c r="F135" s="90"/>
      <c r="G135" s="89">
        <v>-6916.64</v>
      </c>
      <c r="H135" s="123"/>
    </row>
    <row r="136" spans="1:8" x14ac:dyDescent="0.2">
      <c r="A136" s="97">
        <v>44249</v>
      </c>
      <c r="C136" s="89" t="s">
        <v>154</v>
      </c>
      <c r="D136" s="90" t="s">
        <v>155</v>
      </c>
      <c r="E136" s="91"/>
      <c r="F136" s="90"/>
      <c r="G136" s="89">
        <v>-7670.15</v>
      </c>
      <c r="H136" s="123"/>
    </row>
    <row r="137" spans="1:8" x14ac:dyDescent="0.2">
      <c r="A137" s="97">
        <f>DATE(LEFT(表2[[#This Row],[交割单原始日期]],4),MID(表2[[#This Row],[交割单原始日期]],5,2),RIGHT(表2[[#This Row],[交割单原始日期]],2))</f>
        <v>44250</v>
      </c>
      <c r="B137" s="69">
        <v>513080</v>
      </c>
      <c r="C137" s="89" t="s">
        <v>104</v>
      </c>
      <c r="D137" s="90" t="s">
        <v>117</v>
      </c>
      <c r="E137" s="91">
        <v>300</v>
      </c>
      <c r="F137" s="90">
        <v>1.1359999999999999</v>
      </c>
      <c r="G137" s="89">
        <v>340.7</v>
      </c>
      <c r="H137" s="123">
        <v>20210223</v>
      </c>
    </row>
    <row r="138" spans="1:8" x14ac:dyDescent="0.2">
      <c r="A138" s="97">
        <f>DATE(LEFT(表2[[#This Row],[交割单原始日期]],4),MID(表2[[#This Row],[交割单原始日期]],5,2),RIGHT(表2[[#This Row],[交割单原始日期]],2))</f>
        <v>44250</v>
      </c>
      <c r="B138" s="69">
        <v>513000</v>
      </c>
      <c r="C138" s="89" t="s">
        <v>102</v>
      </c>
      <c r="D138" s="90" t="s">
        <v>117</v>
      </c>
      <c r="E138" s="91">
        <v>100</v>
      </c>
      <c r="F138" s="90">
        <v>1.363</v>
      </c>
      <c r="G138" s="89">
        <v>136.19999999999999</v>
      </c>
      <c r="H138" s="123">
        <v>20210223</v>
      </c>
    </row>
    <row r="139" spans="1:8" x14ac:dyDescent="0.2">
      <c r="A139" s="97">
        <f>DATE(LEFT(表2[[#This Row],[交割单原始日期]],4),MID(表2[[#This Row],[交割单原始日期]],5,2),RIGHT(表2[[#This Row],[交割单原始日期]],2))</f>
        <v>44250</v>
      </c>
      <c r="B139" s="69">
        <v>513030</v>
      </c>
      <c r="C139" s="89" t="s">
        <v>98</v>
      </c>
      <c r="D139" s="90" t="s">
        <v>117</v>
      </c>
      <c r="E139" s="91">
        <v>100</v>
      </c>
      <c r="F139" s="90">
        <v>1.133</v>
      </c>
      <c r="G139" s="89">
        <v>113.2</v>
      </c>
      <c r="H139" s="123">
        <v>20210223</v>
      </c>
    </row>
    <row r="140" spans="1:8" x14ac:dyDescent="0.2">
      <c r="A140" s="97">
        <f>DATE(LEFT(表2[[#This Row],[交割单原始日期]],4),MID(表2[[#This Row],[交割单原始日期]],5,2),RIGHT(表2[[#This Row],[交割单原始日期]],2))</f>
        <v>44250</v>
      </c>
      <c r="B140" s="69">
        <v>159929</v>
      </c>
      <c r="C140" s="89" t="s">
        <v>106</v>
      </c>
      <c r="D140" s="90" t="s">
        <v>116</v>
      </c>
      <c r="E140" s="91">
        <v>100</v>
      </c>
      <c r="F140" s="90">
        <v>2.5390000000000001</v>
      </c>
      <c r="G140" s="89">
        <v>-254</v>
      </c>
      <c r="H140" s="123">
        <v>20210223</v>
      </c>
    </row>
    <row r="141" spans="1:8" x14ac:dyDescent="0.2">
      <c r="A141" s="97">
        <f>DATE(LEFT(表2[[#This Row],[交割单原始日期]],4),MID(表2[[#This Row],[交割单原始日期]],5,2),RIGHT(表2[[#This Row],[交割单原始日期]],2))</f>
        <v>44250</v>
      </c>
      <c r="B141" s="69">
        <v>159964</v>
      </c>
      <c r="C141" s="89" t="s">
        <v>103</v>
      </c>
      <c r="D141" s="90" t="s">
        <v>116</v>
      </c>
      <c r="E141" s="91">
        <v>200</v>
      </c>
      <c r="F141" s="90">
        <v>1.925</v>
      </c>
      <c r="G141" s="89">
        <v>-385.1</v>
      </c>
      <c r="H141" s="123">
        <v>20210223</v>
      </c>
    </row>
    <row r="142" spans="1:8" x14ac:dyDescent="0.2">
      <c r="A142" s="97">
        <f>DATE(LEFT(表2[[#This Row],[交割单原始日期]],4),MID(表2[[#This Row],[交割单原始日期]],5,2),RIGHT(表2[[#This Row],[交割单原始日期]],2))</f>
        <v>44251</v>
      </c>
      <c r="B142" s="69">
        <v>513000</v>
      </c>
      <c r="C142" s="89" t="s">
        <v>102</v>
      </c>
      <c r="D142" s="90" t="s">
        <v>117</v>
      </c>
      <c r="E142" s="91">
        <v>100</v>
      </c>
      <c r="F142" s="90">
        <v>1.3580000000000001</v>
      </c>
      <c r="G142" s="89">
        <v>135.69999999999999</v>
      </c>
      <c r="H142" s="123">
        <v>20210224</v>
      </c>
    </row>
    <row r="143" spans="1:8" x14ac:dyDescent="0.2">
      <c r="A143" s="97">
        <f>DATE(LEFT(表2[[#This Row],[交割单原始日期]],4),MID(表2[[#This Row],[交割单原始日期]],5,2),RIGHT(表2[[#This Row],[交割单原始日期]],2))</f>
        <v>44251</v>
      </c>
      <c r="B143" s="69">
        <v>513080</v>
      </c>
      <c r="C143" s="89" t="s">
        <v>104</v>
      </c>
      <c r="D143" s="90" t="s">
        <v>117</v>
      </c>
      <c r="E143" s="91">
        <v>100</v>
      </c>
      <c r="F143" s="90">
        <v>1.147</v>
      </c>
      <c r="G143" s="89">
        <v>114.6</v>
      </c>
      <c r="H143" s="123">
        <v>20210224</v>
      </c>
    </row>
    <row r="144" spans="1:8" x14ac:dyDescent="0.2">
      <c r="A144" s="97">
        <f>DATE(LEFT(表2[[#This Row],[交割单原始日期]],4),MID(表2[[#This Row],[交割单原始日期]],5,2),RIGHT(表2[[#This Row],[交割单原始日期]],2))</f>
        <v>44251</v>
      </c>
      <c r="B144" s="69">
        <v>513030</v>
      </c>
      <c r="C144" s="89" t="s">
        <v>98</v>
      </c>
      <c r="D144" s="90" t="s">
        <v>117</v>
      </c>
      <c r="E144" s="91">
        <v>100</v>
      </c>
      <c r="F144" s="90">
        <v>1.133</v>
      </c>
      <c r="G144" s="89">
        <v>113.2</v>
      </c>
      <c r="H144" s="123">
        <v>20210224</v>
      </c>
    </row>
    <row r="145" spans="1:8" x14ac:dyDescent="0.2">
      <c r="A145" s="97">
        <f>DATE(LEFT(表2[[#This Row],[交割单原始日期]],4),MID(表2[[#This Row],[交割单原始日期]],5,2),RIGHT(表2[[#This Row],[交割单原始日期]],2))</f>
        <v>44251</v>
      </c>
      <c r="B145" s="69">
        <v>513100</v>
      </c>
      <c r="C145" s="89" t="s">
        <v>99</v>
      </c>
      <c r="D145" s="90" t="s">
        <v>116</v>
      </c>
      <c r="E145" s="91">
        <v>100</v>
      </c>
      <c r="F145" s="90">
        <v>4.3979999999999997</v>
      </c>
      <c r="G145" s="89">
        <v>-439.9</v>
      </c>
      <c r="H145" s="123">
        <v>20210224</v>
      </c>
    </row>
    <row r="146" spans="1:8" x14ac:dyDescent="0.2">
      <c r="A146" s="97">
        <f>DATE(LEFT(表2[[#This Row],[交割单原始日期]],4),MID(表2[[#This Row],[交割单原始日期]],5,2),RIGHT(表2[[#This Row],[交割单原始日期]],2))</f>
        <v>44251</v>
      </c>
      <c r="B146" s="69">
        <v>510310</v>
      </c>
      <c r="C146" s="89" t="s">
        <v>105</v>
      </c>
      <c r="D146" s="90" t="s">
        <v>116</v>
      </c>
      <c r="E146" s="91">
        <v>100</v>
      </c>
      <c r="F146" s="90">
        <v>2.5430000000000001</v>
      </c>
      <c r="G146" s="89">
        <v>-254.4</v>
      </c>
      <c r="H146" s="123">
        <v>20210224</v>
      </c>
    </row>
    <row r="147" spans="1:8" x14ac:dyDescent="0.2">
      <c r="A147" s="97">
        <f>DATE(LEFT(表2[[#This Row],[交割单原始日期]],4),MID(表2[[#This Row],[交割单原始日期]],5,2),RIGHT(表2[[#This Row],[交割单原始日期]],2))</f>
        <v>44251</v>
      </c>
      <c r="B147" s="69">
        <v>159964</v>
      </c>
      <c r="C147" s="89" t="s">
        <v>103</v>
      </c>
      <c r="D147" s="90" t="s">
        <v>116</v>
      </c>
      <c r="E147" s="91">
        <v>100</v>
      </c>
      <c r="F147" s="90">
        <v>1.89</v>
      </c>
      <c r="G147" s="89">
        <v>-189.1</v>
      </c>
      <c r="H147" s="123">
        <v>20210224</v>
      </c>
    </row>
    <row r="148" spans="1:8" x14ac:dyDescent="0.2">
      <c r="A148" s="97">
        <f>DATE(LEFT(表2[[#This Row],[交割单原始日期]],4),MID(表2[[#This Row],[交割单原始日期]],5,2),RIGHT(表2[[#This Row],[交割单原始日期]],2))</f>
        <v>44252</v>
      </c>
      <c r="B148" s="69">
        <v>513080</v>
      </c>
      <c r="C148" s="89" t="s">
        <v>104</v>
      </c>
      <c r="D148" s="90" t="s">
        <v>117</v>
      </c>
      <c r="E148" s="91">
        <v>300</v>
      </c>
      <c r="F148" s="90">
        <v>1.157</v>
      </c>
      <c r="G148" s="89">
        <v>347</v>
      </c>
      <c r="H148" s="123">
        <v>20210225</v>
      </c>
    </row>
    <row r="149" spans="1:8" x14ac:dyDescent="0.2">
      <c r="A149" s="97">
        <f>DATE(LEFT(表2[[#This Row],[交割单原始日期]],4),MID(表2[[#This Row],[交割单原始日期]],5,2),RIGHT(表2[[#This Row],[交割单原始日期]],2))</f>
        <v>44252</v>
      </c>
      <c r="B149" s="69">
        <v>513500</v>
      </c>
      <c r="C149" s="89" t="s">
        <v>97</v>
      </c>
      <c r="D149" s="90" t="s">
        <v>117</v>
      </c>
      <c r="E149" s="91">
        <v>100</v>
      </c>
      <c r="F149" s="90">
        <v>2.3849999999999998</v>
      </c>
      <c r="G149" s="89">
        <v>238.4</v>
      </c>
      <c r="H149" s="123">
        <v>20210225</v>
      </c>
    </row>
    <row r="150" spans="1:8" x14ac:dyDescent="0.2">
      <c r="A150" s="97">
        <f>DATE(LEFT(表2[[#This Row],[交割单原始日期]],4),MID(表2[[#This Row],[交割单原始日期]],5,2),RIGHT(表2[[#This Row],[交割单原始日期]],2))</f>
        <v>44252</v>
      </c>
      <c r="B150" s="69">
        <v>513030</v>
      </c>
      <c r="C150" s="89" t="s">
        <v>98</v>
      </c>
      <c r="D150" s="90" t="s">
        <v>117</v>
      </c>
      <c r="E150" s="91">
        <v>100</v>
      </c>
      <c r="F150" s="90">
        <v>1.143</v>
      </c>
      <c r="G150" s="89">
        <v>114.2</v>
      </c>
      <c r="H150" s="123">
        <v>20210225</v>
      </c>
    </row>
    <row r="151" spans="1:8" x14ac:dyDescent="0.2">
      <c r="A151" s="97">
        <f>DATE(LEFT(表2[[#This Row],[交割单原始日期]],4),MID(表2[[#This Row],[交割单原始日期]],5,2),RIGHT(表2[[#This Row],[交割单原始日期]],2))</f>
        <v>44252</v>
      </c>
      <c r="B151" s="69">
        <v>513660</v>
      </c>
      <c r="C151" s="89" t="s">
        <v>100</v>
      </c>
      <c r="D151" s="90" t="s">
        <v>116</v>
      </c>
      <c r="E151" s="91">
        <v>1200</v>
      </c>
      <c r="F151" s="90">
        <v>2.827</v>
      </c>
      <c r="G151" s="89">
        <v>-3392.74</v>
      </c>
      <c r="H151" s="123">
        <v>20210225</v>
      </c>
    </row>
    <row r="152" spans="1:8" x14ac:dyDescent="0.2">
      <c r="A152" s="97">
        <f>DATE(LEFT(表2[[#This Row],[交割单原始日期]],4),MID(表2[[#This Row],[交割单原始日期]],5,2),RIGHT(表2[[#This Row],[交割单原始日期]],2))</f>
        <v>44252</v>
      </c>
      <c r="B152" s="69">
        <v>510310</v>
      </c>
      <c r="C152" s="89" t="s">
        <v>105</v>
      </c>
      <c r="D152" s="90" t="s">
        <v>116</v>
      </c>
      <c r="E152" s="91">
        <v>1400</v>
      </c>
      <c r="F152" s="90">
        <v>2.4860000000000002</v>
      </c>
      <c r="G152" s="89">
        <v>-3480.75</v>
      </c>
      <c r="H152" s="123">
        <v>20210225</v>
      </c>
    </row>
    <row r="153" spans="1:8" x14ac:dyDescent="0.2">
      <c r="A153" s="97">
        <f>DATE(LEFT(表2[[#This Row],[交割单原始日期]],4),MID(表2[[#This Row],[交割单原始日期]],5,2),RIGHT(表2[[#This Row],[交割单原始日期]],2))</f>
        <v>44252</v>
      </c>
      <c r="B153" s="69">
        <v>159929</v>
      </c>
      <c r="C153" s="89" t="s">
        <v>106</v>
      </c>
      <c r="D153" s="90" t="s">
        <v>117</v>
      </c>
      <c r="E153" s="91">
        <v>4100</v>
      </c>
      <c r="F153" s="90">
        <v>2.4489999999999998</v>
      </c>
      <c r="G153" s="89">
        <v>10039.9</v>
      </c>
      <c r="H153" s="123">
        <v>20210225</v>
      </c>
    </row>
    <row r="154" spans="1:8" x14ac:dyDescent="0.2">
      <c r="A154" s="97">
        <f>DATE(LEFT(表2[[#This Row],[交割单原始日期]],4),MID(表2[[#This Row],[交割单原始日期]],5,2),RIGHT(表2[[#This Row],[交割单原始日期]],2))</f>
        <v>44252</v>
      </c>
      <c r="B154" s="69">
        <v>159964</v>
      </c>
      <c r="C154" s="89" t="s">
        <v>103</v>
      </c>
      <c r="D154" s="90" t="s">
        <v>116</v>
      </c>
      <c r="E154" s="91">
        <v>1900</v>
      </c>
      <c r="F154" s="90">
        <v>1.8620000000000001</v>
      </c>
      <c r="G154" s="89">
        <v>-3538.15</v>
      </c>
      <c r="H154" s="123">
        <v>20210225</v>
      </c>
    </row>
    <row r="155" spans="1:8" x14ac:dyDescent="0.2">
      <c r="A155" s="97">
        <f>DATE(LEFT(表2[[#This Row],[交割单原始日期]],4),MID(表2[[#This Row],[交割单原始日期]],5,2),RIGHT(表2[[#This Row],[交割单原始日期]],2))</f>
        <v>44253</v>
      </c>
      <c r="B155" s="69">
        <v>513030</v>
      </c>
      <c r="C155" s="89" t="s">
        <v>98</v>
      </c>
      <c r="D155" s="90" t="s">
        <v>117</v>
      </c>
      <c r="E155" s="91">
        <v>100</v>
      </c>
      <c r="F155" s="90">
        <v>1.1279999999999999</v>
      </c>
      <c r="G155" s="89">
        <v>112.7</v>
      </c>
      <c r="H155" s="123">
        <v>20210226</v>
      </c>
    </row>
    <row r="156" spans="1:8" x14ac:dyDescent="0.2">
      <c r="A156" s="97">
        <f>DATE(LEFT(表2[[#This Row],[交割单原始日期]],4),MID(表2[[#This Row],[交割单原始日期]],5,2),RIGHT(表2[[#This Row],[交割单原始日期]],2))</f>
        <v>44253</v>
      </c>
      <c r="B156" s="69">
        <v>159952</v>
      </c>
      <c r="C156" s="89" t="s">
        <v>136</v>
      </c>
      <c r="D156" s="90" t="s">
        <v>116</v>
      </c>
      <c r="E156" s="91">
        <v>9700</v>
      </c>
      <c r="F156" s="90">
        <v>1.6910000000000001</v>
      </c>
      <c r="G156" s="89">
        <v>-16404.34</v>
      </c>
      <c r="H156" s="123">
        <v>20210226</v>
      </c>
    </row>
    <row r="157" spans="1:8" x14ac:dyDescent="0.2">
      <c r="A157" s="97">
        <f>DATE(LEFT(表2[[#This Row],[交割单原始日期]],4),MID(表2[[#This Row],[交割单原始日期]],5,2),RIGHT(表2[[#This Row],[交割单原始日期]],2))</f>
        <v>44253</v>
      </c>
      <c r="B157" s="69">
        <v>159964</v>
      </c>
      <c r="C157" s="89" t="s">
        <v>103</v>
      </c>
      <c r="D157" s="90" t="s">
        <v>116</v>
      </c>
      <c r="E157" s="91">
        <v>200</v>
      </c>
      <c r="F157" s="90">
        <v>1.835</v>
      </c>
      <c r="G157" s="89">
        <v>-367.1</v>
      </c>
      <c r="H157" s="123">
        <v>20210226</v>
      </c>
    </row>
    <row r="158" spans="1:8" x14ac:dyDescent="0.2">
      <c r="A158" s="97">
        <f>DATE(LEFT(表2[[#This Row],[交割单原始日期]],4),MID(表2[[#This Row],[交割单原始日期]],5,2),RIGHT(表2[[#This Row],[交割单原始日期]],2))</f>
        <v>44253</v>
      </c>
      <c r="B158" s="69">
        <v>159964</v>
      </c>
      <c r="C158" s="89" t="s">
        <v>103</v>
      </c>
      <c r="D158" s="90" t="s">
        <v>117</v>
      </c>
      <c r="E158" s="91">
        <v>100</v>
      </c>
      <c r="F158" s="90">
        <v>1.8</v>
      </c>
      <c r="G158" s="89">
        <v>179.9</v>
      </c>
      <c r="H158" s="123">
        <v>20210226</v>
      </c>
    </row>
    <row r="159" spans="1:8" x14ac:dyDescent="0.2">
      <c r="A159" s="97">
        <f>DATE(LEFT(表2[[#This Row],[交割单原始日期]],4),MID(表2[[#This Row],[交割单原始日期]],5,2),RIGHT(表2[[#This Row],[交割单原始日期]],2))</f>
        <v>44253</v>
      </c>
      <c r="B159" s="69">
        <v>159964</v>
      </c>
      <c r="C159" s="89" t="s">
        <v>103</v>
      </c>
      <c r="D159" s="90" t="s">
        <v>117</v>
      </c>
      <c r="E159" s="91">
        <v>9100</v>
      </c>
      <c r="F159" s="90">
        <v>1.7689999999999999</v>
      </c>
      <c r="G159" s="89">
        <v>16096.29</v>
      </c>
      <c r="H159" s="123">
        <v>20210226</v>
      </c>
    </row>
    <row r="160" spans="1:8" x14ac:dyDescent="0.2">
      <c r="A160" s="97">
        <f>DATE(LEFT(表2[[#This Row],[交割单原始日期]],4),MID(表2[[#This Row],[交割单原始日期]],5,2),RIGHT(表2[[#This Row],[交割单原始日期]],2))</f>
        <v>44256</v>
      </c>
      <c r="B160" s="69">
        <v>159964</v>
      </c>
      <c r="C160" s="89" t="s">
        <v>103</v>
      </c>
      <c r="D160" s="90" t="s">
        <v>117</v>
      </c>
      <c r="E160" s="91">
        <v>200</v>
      </c>
      <c r="F160" s="90">
        <v>1.7729999999999999</v>
      </c>
      <c r="G160" s="89">
        <v>354.5</v>
      </c>
      <c r="H160" s="123">
        <v>20210301</v>
      </c>
    </row>
    <row r="161" spans="1:8" x14ac:dyDescent="0.2">
      <c r="A161" s="97">
        <f>DATE(LEFT(表2[[#This Row],[交割单原始日期]],4),MID(表2[[#This Row],[交割单原始日期]],5,2),RIGHT(表2[[#This Row],[交割单原始日期]],2))</f>
        <v>44256</v>
      </c>
      <c r="B161" s="69">
        <v>159952</v>
      </c>
      <c r="C161" s="89" t="s">
        <v>136</v>
      </c>
      <c r="D161" s="90" t="s">
        <v>116</v>
      </c>
      <c r="E161" s="91">
        <v>200</v>
      </c>
      <c r="F161" s="90">
        <v>1.7150000000000001</v>
      </c>
      <c r="G161" s="89">
        <v>-343.1</v>
      </c>
      <c r="H161" s="123">
        <v>20210301</v>
      </c>
    </row>
    <row r="162" spans="1:8" x14ac:dyDescent="0.2">
      <c r="A162" s="97">
        <f>DATE(LEFT(表2[[#This Row],[交割单原始日期]],4),MID(表2[[#This Row],[交割单原始日期]],5,2),RIGHT(表2[[#This Row],[交割单原始日期]],2))</f>
        <v>44257</v>
      </c>
      <c r="B162" s="69">
        <v>513080</v>
      </c>
      <c r="C162" s="89" t="s">
        <v>104</v>
      </c>
      <c r="D162" s="90" t="s">
        <v>117</v>
      </c>
      <c r="E162" s="91">
        <v>100</v>
      </c>
      <c r="F162" s="90">
        <v>1.1479999999999999</v>
      </c>
      <c r="G162" s="89">
        <v>114.7</v>
      </c>
      <c r="H162" s="123">
        <v>20210302</v>
      </c>
    </row>
    <row r="163" spans="1:8" x14ac:dyDescent="0.2">
      <c r="A163" s="97">
        <f>DATE(LEFT(表2[[#This Row],[交割单原始日期]],4),MID(表2[[#This Row],[交割单原始日期]],5,2),RIGHT(表2[[#This Row],[交割单原始日期]],2))</f>
        <v>44257</v>
      </c>
      <c r="B163" s="69">
        <v>513000</v>
      </c>
      <c r="C163" s="89" t="s">
        <v>102</v>
      </c>
      <c r="D163" s="90" t="s">
        <v>116</v>
      </c>
      <c r="E163" s="91">
        <v>100</v>
      </c>
      <c r="F163" s="90">
        <v>1.321</v>
      </c>
      <c r="G163" s="89">
        <v>-132.19999999999999</v>
      </c>
      <c r="H163" s="123">
        <v>20210302</v>
      </c>
    </row>
    <row r="164" spans="1:8" x14ac:dyDescent="0.2">
      <c r="A164" s="97">
        <f>DATE(LEFT(表2[[#This Row],[交割单原始日期]],4),MID(表2[[#This Row],[交割单原始日期]],5,2),RIGHT(表2[[#This Row],[交割单原始日期]],2))</f>
        <v>44263</v>
      </c>
      <c r="B164" s="69">
        <v>513030</v>
      </c>
      <c r="C164" s="89" t="s">
        <v>98</v>
      </c>
      <c r="D164" s="90" t="s">
        <v>117</v>
      </c>
      <c r="E164" s="91">
        <v>2500</v>
      </c>
      <c r="F164" s="90">
        <v>1.1279999999999999</v>
      </c>
      <c r="G164" s="89">
        <v>2819.72</v>
      </c>
      <c r="H164" s="123">
        <v>20210308</v>
      </c>
    </row>
    <row r="165" spans="1:8" x14ac:dyDescent="0.2">
      <c r="A165" s="97">
        <f>DATE(LEFT(表2[[#This Row],[交割单原始日期]],4),MID(表2[[#This Row],[交割单原始日期]],5,2),RIGHT(表2[[#This Row],[交割单原始日期]],2))</f>
        <v>44263</v>
      </c>
      <c r="B165" s="69">
        <v>513000</v>
      </c>
      <c r="C165" s="89" t="s">
        <v>102</v>
      </c>
      <c r="D165" s="90" t="s">
        <v>117</v>
      </c>
      <c r="E165" s="91">
        <v>4600</v>
      </c>
      <c r="F165" s="90">
        <v>1.2709999999999999</v>
      </c>
      <c r="G165" s="89">
        <v>5846.02</v>
      </c>
      <c r="H165" s="123">
        <v>20210308</v>
      </c>
    </row>
    <row r="166" spans="1:8" x14ac:dyDescent="0.2">
      <c r="A166" s="97">
        <f>DATE(LEFT(表2[[#This Row],[交割单原始日期]],4),MID(表2[[#This Row],[交割单原始日期]],5,2),RIGHT(表2[[#This Row],[交割单原始日期]],2))</f>
        <v>44263</v>
      </c>
      <c r="B166" s="69">
        <v>513080</v>
      </c>
      <c r="C166" s="89" t="s">
        <v>104</v>
      </c>
      <c r="D166" s="90" t="s">
        <v>117</v>
      </c>
      <c r="E166" s="91">
        <v>2400</v>
      </c>
      <c r="F166" s="90">
        <v>1.141</v>
      </c>
      <c r="G166" s="89">
        <v>2738.13</v>
      </c>
      <c r="H166" s="123">
        <v>20210308</v>
      </c>
    </row>
    <row r="167" spans="1:8" x14ac:dyDescent="0.2">
      <c r="A167" s="97">
        <f>DATE(LEFT(表2[[#This Row],[交割单原始日期]],4),MID(表2[[#This Row],[交割单原始日期]],5,2),RIGHT(表2[[#This Row],[交割单原始日期]],2))</f>
        <v>44263</v>
      </c>
      <c r="B167" s="69">
        <v>513660</v>
      </c>
      <c r="C167" s="89" t="s">
        <v>100</v>
      </c>
      <c r="D167" s="90" t="s">
        <v>116</v>
      </c>
      <c r="E167" s="91">
        <v>700</v>
      </c>
      <c r="F167" s="90">
        <v>2.726</v>
      </c>
      <c r="G167" s="89">
        <v>-1908.39</v>
      </c>
      <c r="H167" s="123">
        <v>20210308</v>
      </c>
    </row>
    <row r="168" spans="1:8" x14ac:dyDescent="0.2">
      <c r="A168" s="97">
        <f>DATE(LEFT(表2[[#This Row],[交割单原始日期]],4),MID(表2[[#This Row],[交割单原始日期]],5,2),RIGHT(表2[[#This Row],[交割单原始日期]],2))</f>
        <v>44263</v>
      </c>
      <c r="B168" s="69">
        <v>513100</v>
      </c>
      <c r="C168" s="89" t="s">
        <v>99</v>
      </c>
      <c r="D168" s="90" t="s">
        <v>116</v>
      </c>
      <c r="E168" s="91">
        <v>700</v>
      </c>
      <c r="F168" s="90">
        <v>4.1959999999999997</v>
      </c>
      <c r="G168" s="89">
        <v>-2937.49</v>
      </c>
      <c r="H168" s="123">
        <v>20210308</v>
      </c>
    </row>
    <row r="169" spans="1:8" x14ac:dyDescent="0.2">
      <c r="A169" s="97">
        <f>DATE(LEFT(表2[[#This Row],[交割单原始日期]],4),MID(表2[[#This Row],[交割单原始日期]],5,2),RIGHT(表2[[#This Row],[交割单原始日期]],2))</f>
        <v>44263</v>
      </c>
      <c r="B169" s="69">
        <v>513500</v>
      </c>
      <c r="C169" s="89" t="s">
        <v>97</v>
      </c>
      <c r="D169" s="90" t="s">
        <v>116</v>
      </c>
      <c r="E169" s="91">
        <v>900</v>
      </c>
      <c r="F169" s="90">
        <v>2.343</v>
      </c>
      <c r="G169" s="89">
        <v>-2108.91</v>
      </c>
      <c r="H169" s="123">
        <v>20210308</v>
      </c>
    </row>
    <row r="170" spans="1:8" x14ac:dyDescent="0.2">
      <c r="A170" s="97">
        <f>DATE(LEFT(表2[[#This Row],[交割单原始日期]],4),MID(表2[[#This Row],[交割单原始日期]],5,2),RIGHT(表2[[#This Row],[交割单原始日期]],2))</f>
        <v>44263</v>
      </c>
      <c r="B170" s="69">
        <v>510310</v>
      </c>
      <c r="C170" s="89" t="s">
        <v>105</v>
      </c>
      <c r="D170" s="90" t="s">
        <v>116</v>
      </c>
      <c r="E170" s="91">
        <v>1000</v>
      </c>
      <c r="F170" s="90">
        <v>2.335</v>
      </c>
      <c r="G170" s="89">
        <v>-2335.23</v>
      </c>
      <c r="H170" s="123">
        <v>20210308</v>
      </c>
    </row>
    <row r="171" spans="1:8" x14ac:dyDescent="0.2">
      <c r="A171" s="97">
        <f>DATE(LEFT(表2[[#This Row],[交割单原始日期]],4),MID(表2[[#This Row],[交割单原始日期]],5,2),RIGHT(表2[[#This Row],[交割单原始日期]],2))</f>
        <v>44263</v>
      </c>
      <c r="B171" s="69">
        <v>159952</v>
      </c>
      <c r="C171" s="89" t="s">
        <v>136</v>
      </c>
      <c r="D171" s="90" t="s">
        <v>116</v>
      </c>
      <c r="E171" s="91">
        <v>1600</v>
      </c>
      <c r="F171" s="90">
        <v>1.61</v>
      </c>
      <c r="G171" s="89">
        <v>-2576.2600000000002</v>
      </c>
      <c r="H171" s="123">
        <v>20210308</v>
      </c>
    </row>
    <row r="172" spans="1:8" x14ac:dyDescent="0.2">
      <c r="A172" s="97">
        <v>44263</v>
      </c>
      <c r="C172" s="89" t="s">
        <v>114</v>
      </c>
      <c r="D172" s="90" t="s">
        <v>117</v>
      </c>
      <c r="E172" s="91"/>
      <c r="F172" s="90"/>
      <c r="G172" s="89">
        <v>892.92</v>
      </c>
      <c r="H172" s="123"/>
    </row>
    <row r="173" spans="1:8" x14ac:dyDescent="0.2">
      <c r="A173" s="97">
        <f>DATE(LEFT(表2[[#This Row],[交割单原始日期]],4),MID(表2[[#This Row],[交割单原始日期]],5,2),RIGHT(表2[[#This Row],[交割单原始日期]],2))</f>
        <v>44264</v>
      </c>
      <c r="B173" s="69">
        <v>513030</v>
      </c>
      <c r="C173" s="89" t="s">
        <v>98</v>
      </c>
      <c r="D173" s="90" t="s">
        <v>117</v>
      </c>
      <c r="E173" s="91">
        <v>400</v>
      </c>
      <c r="F173" s="90">
        <v>1.1619999999999999</v>
      </c>
      <c r="G173" s="89">
        <v>464.7</v>
      </c>
      <c r="H173" s="123">
        <v>20210309</v>
      </c>
    </row>
    <row r="174" spans="1:8" x14ac:dyDescent="0.2">
      <c r="A174" s="97">
        <f>DATE(LEFT(表2[[#This Row],[交割单原始日期]],4),MID(表2[[#This Row],[交割单原始日期]],5,2),RIGHT(表2[[#This Row],[交割单原始日期]],2))</f>
        <v>44264</v>
      </c>
      <c r="B174" s="69">
        <v>513080</v>
      </c>
      <c r="C174" s="89" t="s">
        <v>104</v>
      </c>
      <c r="D174" s="90" t="s">
        <v>117</v>
      </c>
      <c r="E174" s="91">
        <v>300</v>
      </c>
      <c r="F174" s="90">
        <v>1.1639999999999999</v>
      </c>
      <c r="G174" s="89">
        <v>349.1</v>
      </c>
      <c r="H174" s="123">
        <v>20210309</v>
      </c>
    </row>
    <row r="175" spans="1:8" x14ac:dyDescent="0.2">
      <c r="A175" s="97">
        <f>DATE(LEFT(表2[[#This Row],[交割单原始日期]],4),MID(表2[[#This Row],[交割单原始日期]],5,2),RIGHT(表2[[#This Row],[交割单原始日期]],2))</f>
        <v>44264</v>
      </c>
      <c r="B175" s="69">
        <v>513500</v>
      </c>
      <c r="C175" s="89" t="s">
        <v>97</v>
      </c>
      <c r="D175" s="90" t="s">
        <v>117</v>
      </c>
      <c r="E175" s="91">
        <v>100</v>
      </c>
      <c r="F175" s="90">
        <v>2.3679999999999999</v>
      </c>
      <c r="G175" s="89">
        <v>236.7</v>
      </c>
      <c r="H175" s="123">
        <v>20210309</v>
      </c>
    </row>
    <row r="176" spans="1:8" x14ac:dyDescent="0.2">
      <c r="A176" s="97">
        <f>DATE(LEFT(表2[[#This Row],[交割单原始日期]],4),MID(表2[[#This Row],[交割单原始日期]],5,2),RIGHT(表2[[#This Row],[交割单原始日期]],2))</f>
        <v>44264</v>
      </c>
      <c r="B176" s="69">
        <v>513000</v>
      </c>
      <c r="C176" s="89" t="s">
        <v>102</v>
      </c>
      <c r="D176" s="90" t="s">
        <v>117</v>
      </c>
      <c r="E176" s="91">
        <v>100</v>
      </c>
      <c r="F176" s="90">
        <v>1.2829999999999999</v>
      </c>
      <c r="G176" s="89">
        <v>128.19999999999999</v>
      </c>
      <c r="H176" s="123">
        <v>20210309</v>
      </c>
    </row>
    <row r="177" spans="1:8" x14ac:dyDescent="0.2">
      <c r="A177" s="97">
        <f>DATE(LEFT(表2[[#This Row],[交割单原始日期]],4),MID(表2[[#This Row],[交割单原始日期]],5,2),RIGHT(表2[[#This Row],[交割单原始日期]],2))</f>
        <v>44264</v>
      </c>
      <c r="B177" s="69">
        <v>510310</v>
      </c>
      <c r="C177" s="89" t="s">
        <v>105</v>
      </c>
      <c r="D177" s="90" t="s">
        <v>116</v>
      </c>
      <c r="E177" s="91">
        <v>200</v>
      </c>
      <c r="F177" s="90">
        <v>2.2909999999999999</v>
      </c>
      <c r="G177" s="89">
        <v>-458.3</v>
      </c>
      <c r="H177" s="123">
        <v>20210309</v>
      </c>
    </row>
    <row r="178" spans="1:8" x14ac:dyDescent="0.2">
      <c r="A178" s="97">
        <f>DATE(LEFT(表2[[#This Row],[交割单原始日期]],4),MID(表2[[#This Row],[交割单原始日期]],5,2),RIGHT(表2[[#This Row],[交割单原始日期]],2))</f>
        <v>44264</v>
      </c>
      <c r="B178" s="69">
        <v>513100</v>
      </c>
      <c r="C178" s="89" t="s">
        <v>99</v>
      </c>
      <c r="D178" s="90" t="s">
        <v>116</v>
      </c>
      <c r="E178" s="91">
        <v>100</v>
      </c>
      <c r="F178" s="90">
        <v>4.165</v>
      </c>
      <c r="G178" s="89">
        <v>-416.6</v>
      </c>
      <c r="H178" s="123">
        <v>20210309</v>
      </c>
    </row>
    <row r="179" spans="1:8" x14ac:dyDescent="0.2">
      <c r="A179" s="97">
        <f>DATE(LEFT(表2[[#This Row],[交割单原始日期]],4),MID(表2[[#This Row],[交割单原始日期]],5,2),RIGHT(表2[[#This Row],[交割单原始日期]],2))</f>
        <v>44264</v>
      </c>
      <c r="B179" s="69">
        <v>159952</v>
      </c>
      <c r="C179" s="89" t="s">
        <v>136</v>
      </c>
      <c r="D179" s="90" t="s">
        <v>116</v>
      </c>
      <c r="E179" s="91">
        <v>400</v>
      </c>
      <c r="F179" s="90">
        <v>1.5640000000000001</v>
      </c>
      <c r="G179" s="89">
        <v>-625.70000000000005</v>
      </c>
      <c r="H179" s="123">
        <v>20210309</v>
      </c>
    </row>
    <row r="180" spans="1:8" x14ac:dyDescent="0.2">
      <c r="A180" s="97" t="s">
        <v>107</v>
      </c>
      <c r="B180" s="71"/>
      <c r="C180" s="86"/>
      <c r="D180" s="87"/>
      <c r="E180" s="88"/>
      <c r="F180" s="87"/>
      <c r="G180" s="86">
        <f>SUBTOTAL(109,表2[发生金额])</f>
        <v>-164752.6699999999</v>
      </c>
    </row>
    <row r="182" spans="1:8" x14ac:dyDescent="0.2">
      <c r="G182" s="9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78"/>
  <sheetViews>
    <sheetView workbookViewId="0">
      <pane ySplit="1" topLeftCell="A32" activePane="bottomLeft" state="frozen"/>
      <selection activeCell="E25" sqref="E25"/>
      <selection pane="bottomLeft" activeCell="B46" sqref="B46"/>
    </sheetView>
  </sheetViews>
  <sheetFormatPr defaultRowHeight="14.25" x14ac:dyDescent="0.2"/>
  <cols>
    <col min="1" max="1" width="11.625" style="97" bestFit="1" customWidth="1"/>
    <col min="2" max="2" width="33.125" style="66" bestFit="1" customWidth="1"/>
    <col min="3" max="3" width="31.875" bestFit="1" customWidth="1"/>
    <col min="4" max="4" width="10.125" bestFit="1" customWidth="1"/>
    <col min="5" max="5" width="11.625" style="66" bestFit="1" customWidth="1"/>
  </cols>
  <sheetData>
    <row r="1" spans="1:5" s="100" customFormat="1" x14ac:dyDescent="0.2">
      <c r="A1" s="98" t="s">
        <v>108</v>
      </c>
      <c r="B1" s="99" t="s">
        <v>109</v>
      </c>
      <c r="D1" s="101"/>
      <c r="E1" s="99"/>
    </row>
    <row r="2" spans="1:5" x14ac:dyDescent="0.2">
      <c r="A2" s="97">
        <v>43689</v>
      </c>
      <c r="B2" s="66">
        <f ca="1">SUMIFS(交易记录!G:G,交易记录!A:A,A2)</f>
        <v>-49752.69</v>
      </c>
      <c r="D2" s="65"/>
    </row>
    <row r="3" spans="1:5" x14ac:dyDescent="0.2">
      <c r="A3" s="97">
        <v>43886</v>
      </c>
      <c r="B3" s="66">
        <f ca="1">SUMIFS(交易记录!G:G,交易记录!A:A,A3)</f>
        <v>-30010</v>
      </c>
      <c r="D3" s="65"/>
    </row>
    <row r="4" spans="1:5" x14ac:dyDescent="0.2">
      <c r="A4" s="97">
        <v>44047</v>
      </c>
      <c r="B4" s="66">
        <f ca="1">SUMIFS(交易记录!G:G,交易记录!A:A,A4)</f>
        <v>-35239.879999999997</v>
      </c>
      <c r="D4" s="65"/>
    </row>
    <row r="5" spans="1:5" x14ac:dyDescent="0.2">
      <c r="A5" s="97">
        <v>44071</v>
      </c>
      <c r="B5" s="66">
        <f ca="1">SUMIFS(交易记录!G:G,交易记录!A:A,A5)</f>
        <v>-50.699999999999989</v>
      </c>
      <c r="D5" s="65"/>
    </row>
    <row r="6" spans="1:5" x14ac:dyDescent="0.2">
      <c r="A6" s="97">
        <v>44074</v>
      </c>
      <c r="B6" s="66">
        <f ca="1">SUMIFS(交易记录!G:G,交易记录!A:A,A6)</f>
        <v>-106.5</v>
      </c>
      <c r="D6" s="65"/>
    </row>
    <row r="7" spans="1:5" x14ac:dyDescent="0.2">
      <c r="A7" s="97">
        <v>44075</v>
      </c>
      <c r="B7" s="66">
        <f ca="1">SUMIFS(交易记录!G:G,交易记录!A:A,A7)</f>
        <v>65</v>
      </c>
    </row>
    <row r="8" spans="1:5" x14ac:dyDescent="0.2">
      <c r="A8" s="97">
        <v>44090</v>
      </c>
      <c r="B8" s="66">
        <f ca="1">SUMIFS(交易记录!G:G,交易记录!A:A,A8)</f>
        <v>-101.19999999999999</v>
      </c>
    </row>
    <row r="9" spans="1:5" x14ac:dyDescent="0.2">
      <c r="A9" s="97">
        <v>44098</v>
      </c>
      <c r="B9" s="66">
        <f ca="1">SUMIFS(交易记录!G:G,交易记录!A:A,A9)</f>
        <v>190.40000000000003</v>
      </c>
    </row>
    <row r="10" spans="1:5" x14ac:dyDescent="0.2">
      <c r="A10" s="97">
        <v>44126</v>
      </c>
      <c r="B10" s="66">
        <f ca="1">SUMIFS(交易记录!G:G,交易记录!A:A,A10)</f>
        <v>-19807.88</v>
      </c>
    </row>
    <row r="11" spans="1:5" x14ac:dyDescent="0.2">
      <c r="A11" s="97">
        <v>44134</v>
      </c>
      <c r="B11" s="66">
        <f ca="1">SUMIFS(交易记录!G:G,交易记录!A:A,A11)</f>
        <v>-3.5999999999999659</v>
      </c>
    </row>
    <row r="12" spans="1:5" x14ac:dyDescent="0.2">
      <c r="A12" s="97">
        <v>44140</v>
      </c>
      <c r="B12" s="66">
        <f ca="1">SUMIFS(交易记录!G:G,交易记录!A:A,A12)</f>
        <v>-62.199999999999932</v>
      </c>
    </row>
    <row r="13" spans="1:5" x14ac:dyDescent="0.2">
      <c r="A13" s="97">
        <v>44147</v>
      </c>
      <c r="B13" s="66">
        <f ca="1">SUMIFS(交易记录!G:G,交易记录!A:A,A13)</f>
        <v>-218.39999999999998</v>
      </c>
    </row>
    <row r="14" spans="1:5" x14ac:dyDescent="0.2">
      <c r="A14" s="97">
        <v>44152</v>
      </c>
      <c r="B14" s="66">
        <f ca="1">SUMIFS(交易记录!G:G,交易记录!A:A,A14)</f>
        <v>-158</v>
      </c>
    </row>
    <row r="15" spans="1:5" x14ac:dyDescent="0.2">
      <c r="A15" s="97">
        <v>44160</v>
      </c>
      <c r="B15" s="66">
        <f ca="1">SUMIFS(交易记录!G:G,交易记录!A:A,A15)</f>
        <v>-134.80000000000007</v>
      </c>
    </row>
    <row r="16" spans="1:5" x14ac:dyDescent="0.2">
      <c r="A16" s="97">
        <v>44162</v>
      </c>
      <c r="B16" s="66">
        <f ca="1">SUMIFS(交易记录!G:G,交易记录!A:A,A16)</f>
        <v>-92.700000000000045</v>
      </c>
    </row>
    <row r="17" spans="1:2" x14ac:dyDescent="0.2">
      <c r="A17" s="97">
        <v>44183</v>
      </c>
      <c r="B17" s="66">
        <f ca="1">SUMIFS(交易记录!G:G,交易记录!A:A,A17)</f>
        <v>743</v>
      </c>
    </row>
    <row r="18" spans="1:2" x14ac:dyDescent="0.2">
      <c r="A18" s="97">
        <v>44200</v>
      </c>
      <c r="B18" s="66">
        <f ca="1">SUMIFS(交易记录!G:G,交易记录!A:A,A18)</f>
        <v>26.399999999999977</v>
      </c>
    </row>
    <row r="19" spans="1:2" x14ac:dyDescent="0.2">
      <c r="A19" s="97">
        <v>44201</v>
      </c>
      <c r="B19" s="66">
        <f ca="1">SUMIFS(交易记录!G:G,交易记录!A:A,A19)</f>
        <v>-8963.2000000000007</v>
      </c>
    </row>
    <row r="20" spans="1:2" x14ac:dyDescent="0.2">
      <c r="A20" s="97">
        <v>44204</v>
      </c>
      <c r="B20" s="66">
        <f ca="1">SUMIFS(交易记录!G:G,交易记录!A:A,A20)</f>
        <v>174</v>
      </c>
    </row>
    <row r="21" spans="1:2" x14ac:dyDescent="0.2">
      <c r="A21" s="97">
        <v>44209</v>
      </c>
      <c r="B21" s="66">
        <f ca="1">SUMIFS(交易记录!G:G,交易记录!A:A,A21)</f>
        <v>164197.11000000002</v>
      </c>
    </row>
    <row r="22" spans="1:2" x14ac:dyDescent="0.2">
      <c r="A22" s="97">
        <v>44210</v>
      </c>
      <c r="B22" s="66">
        <f ca="1">SUMIFS(交易记录!G:G,交易记录!A:A,A22)</f>
        <v>-165589.46</v>
      </c>
    </row>
    <row r="23" spans="1:2" x14ac:dyDescent="0.2">
      <c r="A23" s="97">
        <v>44222</v>
      </c>
      <c r="B23" s="66">
        <f ca="1">SUMIFS(交易记录!G:G,交易记录!A:A,A23)</f>
        <v>-447.9</v>
      </c>
    </row>
    <row r="24" spans="1:2" x14ac:dyDescent="0.2">
      <c r="A24" s="97">
        <v>44229</v>
      </c>
      <c r="B24" s="66">
        <f ca="1">SUMIFS(交易记录!G:G,交易记录!A:A,A24)</f>
        <v>-27.000000000000028</v>
      </c>
    </row>
    <row r="25" spans="1:2" x14ac:dyDescent="0.2">
      <c r="A25" s="97">
        <v>44231</v>
      </c>
      <c r="B25" s="66">
        <f ca="1">SUMIFS(交易记录!G:G,交易记录!A:A,A25)</f>
        <v>205.90000000000003</v>
      </c>
    </row>
    <row r="26" spans="1:2" x14ac:dyDescent="0.2">
      <c r="A26" s="97">
        <v>44235</v>
      </c>
      <c r="B26" s="66">
        <f ca="1">SUMIFS(交易记录!G:G,交易记录!A:A,A26)</f>
        <v>104.70000000000002</v>
      </c>
    </row>
    <row r="27" spans="1:2" x14ac:dyDescent="0.2">
      <c r="A27" s="97">
        <v>44236</v>
      </c>
      <c r="B27" s="66">
        <f ca="1">SUMIFS(交易记录!G:G,交易记录!A:A,A27)</f>
        <v>-4953</v>
      </c>
    </row>
    <row r="28" spans="1:2" x14ac:dyDescent="0.2">
      <c r="A28" s="97">
        <v>44245</v>
      </c>
      <c r="B28" s="66">
        <f ca="1">SUMIFS(交易记录!G:G,交易记录!A:A,A28)</f>
        <v>188</v>
      </c>
    </row>
    <row r="29" spans="1:2" x14ac:dyDescent="0.2">
      <c r="A29" s="97">
        <v>44246</v>
      </c>
      <c r="B29" s="66">
        <f ca="1">SUMIFS(交易记录!G:G,交易记录!A:A,A29)</f>
        <v>179.79999999999995</v>
      </c>
    </row>
    <row r="30" spans="1:2" x14ac:dyDescent="0.2">
      <c r="A30" s="97">
        <v>44249</v>
      </c>
      <c r="B30" s="66">
        <f ca="1">SUMIFS(交易记录!G:G,交易记录!A:A,A30)</f>
        <v>-14586.79</v>
      </c>
    </row>
    <row r="31" spans="1:2" x14ac:dyDescent="0.2">
      <c r="A31" s="97">
        <v>44250</v>
      </c>
      <c r="B31" s="66">
        <f ca="1">SUMIFS(交易记录!G:G,交易记录!A:A,A31)</f>
        <v>-49</v>
      </c>
    </row>
    <row r="32" spans="1:2" x14ac:dyDescent="0.2">
      <c r="A32" s="97">
        <v>44251</v>
      </c>
      <c r="B32" s="66">
        <f ca="1">SUMIFS(交易记录!G:G,交易记录!A:A,A32)</f>
        <v>-519.9</v>
      </c>
    </row>
    <row r="33" spans="1:2" x14ac:dyDescent="0.2">
      <c r="A33" s="97">
        <v>44252</v>
      </c>
      <c r="B33" s="66">
        <f ca="1">SUMIFS(交易记录!G:G,交易记录!A:A,A33)</f>
        <v>327.86000000000013</v>
      </c>
    </row>
    <row r="34" spans="1:2" x14ac:dyDescent="0.2">
      <c r="A34" s="97">
        <v>44253</v>
      </c>
      <c r="B34" s="66">
        <f ca="1">SUMIFS(交易记录!G:G,交易记录!A:A,A34)</f>
        <v>-382.54999999999563</v>
      </c>
    </row>
    <row r="35" spans="1:2" x14ac:dyDescent="0.2">
      <c r="A35" s="97">
        <v>44256</v>
      </c>
      <c r="B35" s="66">
        <f ca="1">SUMIFS(交易记录!G:G,交易记录!A:A,A35)</f>
        <v>11.399999999999977</v>
      </c>
    </row>
    <row r="36" spans="1:2" x14ac:dyDescent="0.2">
      <c r="A36" s="97">
        <v>44257</v>
      </c>
      <c r="B36" s="66">
        <f ca="1">SUMIFS(交易记录!G:G,交易记录!A:A,A36)</f>
        <v>-17.499999999999986</v>
      </c>
    </row>
    <row r="37" spans="1:2" x14ac:dyDescent="0.2">
      <c r="A37" s="97">
        <v>44258</v>
      </c>
      <c r="B37" s="66">
        <f ca="1">SUMIFS(交易记录!G:G,交易记录!A:A,A37)</f>
        <v>0</v>
      </c>
    </row>
    <row r="38" spans="1:2" x14ac:dyDescent="0.2">
      <c r="A38" s="97">
        <v>44259</v>
      </c>
      <c r="B38" s="66">
        <f ca="1">SUMIFS(交易记录!G:G,交易记录!A:A,A38)</f>
        <v>0</v>
      </c>
    </row>
    <row r="39" spans="1:2" x14ac:dyDescent="0.2">
      <c r="A39" s="97">
        <v>44260</v>
      </c>
      <c r="B39" s="66">
        <f ca="1">SUMIFS(交易记录!G:G,交易记录!A:A,A39)</f>
        <v>0</v>
      </c>
    </row>
    <row r="40" spans="1:2" x14ac:dyDescent="0.2">
      <c r="A40" s="97">
        <v>44261</v>
      </c>
      <c r="B40" s="66">
        <f ca="1">SUMIFS(交易记录!G:G,交易记录!A:A,A40)</f>
        <v>0</v>
      </c>
    </row>
    <row r="41" spans="1:2" x14ac:dyDescent="0.2">
      <c r="A41" s="97">
        <v>44262</v>
      </c>
      <c r="B41" s="66">
        <f ca="1">SUMIFS(交易记录!G:G,交易记录!A:A,A41)</f>
        <v>0</v>
      </c>
    </row>
    <row r="42" spans="1:2" x14ac:dyDescent="0.2">
      <c r="A42" s="97">
        <v>44263</v>
      </c>
      <c r="B42" s="66">
        <f ca="1">SUMIFS(交易记录!G:G,交易记录!A:A,A42)</f>
        <v>430.50999999999965</v>
      </c>
    </row>
    <row r="43" spans="1:2" x14ac:dyDescent="0.2">
      <c r="A43" s="97">
        <v>44264</v>
      </c>
      <c r="B43" s="66">
        <f ca="1">SUMIFS(交易记录!G:G,交易记录!A:A,A43)</f>
        <v>-321.89999999999998</v>
      </c>
    </row>
    <row r="44" spans="1:2" x14ac:dyDescent="0.2">
      <c r="A44" s="97">
        <v>44265</v>
      </c>
      <c r="B44" s="66">
        <f ca="1">SUMIFS(交易记录!G:G,交易记录!A:A,A44)</f>
        <v>0</v>
      </c>
    </row>
    <row r="45" spans="1:2" x14ac:dyDescent="0.2">
      <c r="A45" s="97">
        <v>44266</v>
      </c>
      <c r="B45" s="66">
        <f ca="1">SUMIFS(交易记录!G:G,交易记录!A:A,A45)</f>
        <v>190311.61</v>
      </c>
    </row>
    <row r="46" spans="1:2" x14ac:dyDescent="0.2">
      <c r="A46" s="97">
        <v>44267</v>
      </c>
      <c r="B46" s="66">
        <f ca="1">SUMIFS(交易记录!G:G,交易记录!A:A,A46)</f>
        <v>0</v>
      </c>
    </row>
    <row r="47" spans="1:2" x14ac:dyDescent="0.2">
      <c r="A47" s="97">
        <v>44268</v>
      </c>
      <c r="B47" s="66">
        <f ca="1">SUMIFS(交易记录!G:G,交易记录!A:A,A47)</f>
        <v>0</v>
      </c>
    </row>
    <row r="48" spans="1:2" x14ac:dyDescent="0.2">
      <c r="A48" s="97">
        <v>44269</v>
      </c>
      <c r="B48" s="66">
        <f ca="1">SUMIFS(交易记录!G:G,交易记录!A:A,A48)</f>
        <v>0</v>
      </c>
    </row>
    <row r="49" spans="1:2" x14ac:dyDescent="0.2">
      <c r="A49" s="97">
        <v>44270</v>
      </c>
      <c r="B49" s="66">
        <f ca="1">SUMIFS(交易记录!G:G,交易记录!A:A,A49)</f>
        <v>0</v>
      </c>
    </row>
    <row r="50" spans="1:2" x14ac:dyDescent="0.2">
      <c r="A50" s="97">
        <v>44271</v>
      </c>
      <c r="B50" s="66">
        <f ca="1">SUMIFS(交易记录!G:G,交易记录!A:A,A50)</f>
        <v>0</v>
      </c>
    </row>
    <row r="51" spans="1:2" x14ac:dyDescent="0.2">
      <c r="A51" s="97">
        <v>44272</v>
      </c>
      <c r="B51" s="66">
        <f ca="1">SUMIFS(交易记录!G:G,交易记录!A:A,A51)</f>
        <v>0</v>
      </c>
    </row>
    <row r="52" spans="1:2" x14ac:dyDescent="0.2">
      <c r="A52" s="97">
        <v>44273</v>
      </c>
      <c r="B52" s="66">
        <f ca="1">SUMIFS(交易记录!G:G,交易记录!A:A,A52)</f>
        <v>0</v>
      </c>
    </row>
    <row r="53" spans="1:2" x14ac:dyDescent="0.2">
      <c r="A53" s="97">
        <v>44274</v>
      </c>
      <c r="B53" s="66">
        <f ca="1">SUMIFS(交易记录!G:G,交易记录!A:A,A53)</f>
        <v>0</v>
      </c>
    </row>
    <row r="54" spans="1:2" x14ac:dyDescent="0.2">
      <c r="A54" s="97">
        <v>44275</v>
      </c>
      <c r="B54" s="66">
        <f ca="1">SUMIFS(交易记录!G:G,交易记录!A:A,A54)</f>
        <v>0</v>
      </c>
    </row>
    <row r="55" spans="1:2" x14ac:dyDescent="0.2">
      <c r="A55" s="97">
        <v>44276</v>
      </c>
      <c r="B55" s="66">
        <f ca="1">SUMIFS(交易记录!G:G,交易记录!A:A,A55)</f>
        <v>0</v>
      </c>
    </row>
    <row r="56" spans="1:2" x14ac:dyDescent="0.2">
      <c r="A56" s="97">
        <v>44277</v>
      </c>
      <c r="B56" s="66">
        <f ca="1">SUMIFS(交易记录!G:G,交易记录!A:A,A56)</f>
        <v>0</v>
      </c>
    </row>
    <row r="57" spans="1:2" x14ac:dyDescent="0.2">
      <c r="A57" s="97">
        <v>44278</v>
      </c>
      <c r="B57" s="66">
        <f ca="1">SUMIFS(交易记录!G:G,交易记录!A:A,A57)</f>
        <v>0</v>
      </c>
    </row>
    <row r="58" spans="1:2" x14ac:dyDescent="0.2">
      <c r="A58" s="97">
        <v>44279</v>
      </c>
      <c r="B58" s="66">
        <f ca="1">SUMIFS(交易记录!G:G,交易记录!A:A,A58)</f>
        <v>0</v>
      </c>
    </row>
    <row r="59" spans="1:2" x14ac:dyDescent="0.2">
      <c r="A59" s="97">
        <v>44280</v>
      </c>
      <c r="B59" s="66">
        <f ca="1">SUMIFS(交易记录!G:G,交易记录!A:A,A59)</f>
        <v>0</v>
      </c>
    </row>
    <row r="60" spans="1:2" x14ac:dyDescent="0.2">
      <c r="A60" s="97">
        <v>44281</v>
      </c>
      <c r="B60" s="66">
        <f ca="1">SUMIFS(交易记录!G:G,交易记录!A:A,A60)</f>
        <v>0</v>
      </c>
    </row>
    <row r="61" spans="1:2" x14ac:dyDescent="0.2">
      <c r="A61" s="97">
        <v>44282</v>
      </c>
      <c r="B61" s="66">
        <f ca="1">SUMIFS(交易记录!G:G,交易记录!A:A,A61)</f>
        <v>0</v>
      </c>
    </row>
    <row r="62" spans="1:2" x14ac:dyDescent="0.2">
      <c r="A62" s="97">
        <v>44283</v>
      </c>
      <c r="B62" s="66">
        <f ca="1">SUMIFS(交易记录!G:G,交易记录!A:A,A62)</f>
        <v>0</v>
      </c>
    </row>
    <row r="63" spans="1:2" x14ac:dyDescent="0.2">
      <c r="A63" s="97">
        <v>44284</v>
      </c>
      <c r="B63" s="66">
        <f ca="1">SUMIFS(交易记录!G:G,交易记录!A:A,A63)</f>
        <v>0</v>
      </c>
    </row>
    <row r="64" spans="1:2" x14ac:dyDescent="0.2">
      <c r="A64" s="97">
        <v>44285</v>
      </c>
      <c r="B64" s="66">
        <f ca="1">SUMIFS(交易记录!G:G,交易记录!A:A,A64)</f>
        <v>0</v>
      </c>
    </row>
    <row r="65" spans="1:2" x14ac:dyDescent="0.2">
      <c r="A65" s="97">
        <v>44286</v>
      </c>
      <c r="B65" s="66">
        <f ca="1">SUMIFS(交易记录!G:G,交易记录!A:A,A65)</f>
        <v>0</v>
      </c>
    </row>
    <row r="66" spans="1:2" x14ac:dyDescent="0.2">
      <c r="A66" s="97">
        <v>44287</v>
      </c>
      <c r="B66" s="66">
        <f ca="1">SUMIFS(交易记录!G:G,交易记录!A:A,A66)</f>
        <v>0</v>
      </c>
    </row>
    <row r="67" spans="1:2" x14ac:dyDescent="0.2">
      <c r="A67" s="97">
        <v>44288</v>
      </c>
      <c r="B67" s="66">
        <f ca="1">SUMIFS(交易记录!G:G,交易记录!A:A,A67)</f>
        <v>0</v>
      </c>
    </row>
    <row r="68" spans="1:2" x14ac:dyDescent="0.2">
      <c r="A68" s="97">
        <v>44289</v>
      </c>
      <c r="B68" s="66">
        <f ca="1">SUMIFS(交易记录!G:G,交易记录!A:A,A68)</f>
        <v>0</v>
      </c>
    </row>
    <row r="69" spans="1:2" x14ac:dyDescent="0.2">
      <c r="A69" s="97">
        <v>44290</v>
      </c>
      <c r="B69" s="66">
        <f ca="1">SUMIFS(交易记录!G:G,交易记录!A:A,A69)</f>
        <v>0</v>
      </c>
    </row>
    <row r="70" spans="1:2" x14ac:dyDescent="0.2">
      <c r="A70" s="97">
        <v>44291</v>
      </c>
      <c r="B70" s="66">
        <f ca="1">SUMIFS(交易记录!G:G,交易记录!A:A,A70)</f>
        <v>0</v>
      </c>
    </row>
    <row r="71" spans="1:2" x14ac:dyDescent="0.2">
      <c r="A71" s="97">
        <v>44292</v>
      </c>
      <c r="B71" s="66">
        <f ca="1">SUMIFS(交易记录!G:G,交易记录!A:A,A71)</f>
        <v>0</v>
      </c>
    </row>
    <row r="72" spans="1:2" x14ac:dyDescent="0.2">
      <c r="A72" s="97">
        <v>44293</v>
      </c>
      <c r="B72" s="66">
        <f ca="1">SUMIFS(交易记录!G:G,交易记录!A:A,A72)</f>
        <v>0</v>
      </c>
    </row>
    <row r="73" spans="1:2" x14ac:dyDescent="0.2">
      <c r="A73" s="97">
        <v>44294</v>
      </c>
      <c r="B73" s="66">
        <f ca="1">SUMIFS(交易记录!G:G,交易记录!A:A,A73)</f>
        <v>0</v>
      </c>
    </row>
    <row r="74" spans="1:2" x14ac:dyDescent="0.2">
      <c r="A74" s="97">
        <v>44295</v>
      </c>
      <c r="B74" s="66">
        <f ca="1">SUMIFS(交易记录!G:G,交易记录!A:A,A74)</f>
        <v>0</v>
      </c>
    </row>
    <row r="75" spans="1:2" x14ac:dyDescent="0.2">
      <c r="A75" s="97">
        <v>44296</v>
      </c>
      <c r="B75" s="66">
        <f ca="1">SUMIFS(交易记录!G:G,交易记录!A:A,A75)</f>
        <v>0</v>
      </c>
    </row>
    <row r="76" spans="1:2" x14ac:dyDescent="0.2">
      <c r="A76" s="97">
        <v>44297</v>
      </c>
      <c r="B76" s="66">
        <f ca="1">SUMIFS(交易记录!G:G,交易记录!A:A,A76)</f>
        <v>0</v>
      </c>
    </row>
    <row r="77" spans="1:2" x14ac:dyDescent="0.2">
      <c r="A77" s="97">
        <v>44298</v>
      </c>
      <c r="B77" s="66">
        <f ca="1">SUMIFS(交易记录!G:G,交易记录!A:A,A77)</f>
        <v>0</v>
      </c>
    </row>
    <row r="78" spans="1:2" x14ac:dyDescent="0.2">
      <c r="A78" s="97">
        <v>44299</v>
      </c>
      <c r="B78" s="66">
        <f ca="1">SUMIFS(交易记录!G:G,交易记录!A:A,A78)</f>
        <v>0</v>
      </c>
    </row>
    <row r="79" spans="1:2" x14ac:dyDescent="0.2">
      <c r="A79" s="97">
        <v>44300</v>
      </c>
      <c r="B79" s="66">
        <f ca="1">SUMIFS(交易记录!G:G,交易记录!A:A,A79)</f>
        <v>0</v>
      </c>
    </row>
    <row r="80" spans="1:2" x14ac:dyDescent="0.2">
      <c r="A80" s="97">
        <v>44301</v>
      </c>
      <c r="B80" s="66">
        <f ca="1">SUMIFS(交易记录!G:G,交易记录!A:A,A80)</f>
        <v>0</v>
      </c>
    </row>
    <row r="81" spans="1:2" x14ac:dyDescent="0.2">
      <c r="A81" s="97">
        <v>44302</v>
      </c>
      <c r="B81" s="66">
        <f ca="1">SUMIFS(交易记录!G:G,交易记录!A:A,A81)</f>
        <v>0</v>
      </c>
    </row>
    <row r="82" spans="1:2" x14ac:dyDescent="0.2">
      <c r="A82" s="97">
        <v>44303</v>
      </c>
      <c r="B82" s="66">
        <f ca="1">SUMIFS(交易记录!G:G,交易记录!A:A,A82)</f>
        <v>0</v>
      </c>
    </row>
    <row r="83" spans="1:2" x14ac:dyDescent="0.2">
      <c r="A83" s="97">
        <v>44304</v>
      </c>
      <c r="B83" s="66">
        <f ca="1">SUMIFS(交易记录!G:G,交易记录!A:A,A83)</f>
        <v>0</v>
      </c>
    </row>
    <row r="84" spans="1:2" x14ac:dyDescent="0.2">
      <c r="A84" s="97">
        <v>44305</v>
      </c>
      <c r="B84" s="66">
        <f ca="1">SUMIFS(交易记录!G:G,交易记录!A:A,A84)</f>
        <v>0</v>
      </c>
    </row>
    <row r="85" spans="1:2" x14ac:dyDescent="0.2">
      <c r="A85" s="97">
        <v>44306</v>
      </c>
      <c r="B85" s="66">
        <f ca="1">SUMIFS(交易记录!G:G,交易记录!A:A,A85)</f>
        <v>0</v>
      </c>
    </row>
    <row r="86" spans="1:2" x14ac:dyDescent="0.2">
      <c r="A86" s="97">
        <v>44307</v>
      </c>
      <c r="B86" s="66">
        <f ca="1">SUMIFS(交易记录!G:G,交易记录!A:A,A86)</f>
        <v>0</v>
      </c>
    </row>
    <row r="87" spans="1:2" x14ac:dyDescent="0.2">
      <c r="A87" s="97">
        <v>44308</v>
      </c>
      <c r="B87" s="66">
        <f ca="1">SUMIFS(交易记录!G:G,交易记录!A:A,A87)</f>
        <v>0</v>
      </c>
    </row>
    <row r="88" spans="1:2" x14ac:dyDescent="0.2">
      <c r="A88" s="97">
        <v>44309</v>
      </c>
      <c r="B88" s="66">
        <f ca="1">SUMIFS(交易记录!G:G,交易记录!A:A,A88)</f>
        <v>0</v>
      </c>
    </row>
    <row r="89" spans="1:2" x14ac:dyDescent="0.2">
      <c r="A89" s="97">
        <v>44310</v>
      </c>
      <c r="B89" s="66">
        <f ca="1">SUMIFS(交易记录!G:G,交易记录!A:A,A89)</f>
        <v>0</v>
      </c>
    </row>
    <row r="90" spans="1:2" x14ac:dyDescent="0.2">
      <c r="A90" s="97">
        <v>44311</v>
      </c>
      <c r="B90" s="66">
        <f ca="1">SUMIFS(交易记录!G:G,交易记录!A:A,A90)</f>
        <v>0</v>
      </c>
    </row>
    <row r="91" spans="1:2" x14ac:dyDescent="0.2">
      <c r="A91" s="97">
        <v>44312</v>
      </c>
      <c r="B91" s="66">
        <f ca="1">SUMIFS(交易记录!G:G,交易记录!A:A,A91)</f>
        <v>0</v>
      </c>
    </row>
    <row r="92" spans="1:2" x14ac:dyDescent="0.2">
      <c r="A92" s="97">
        <v>44313</v>
      </c>
      <c r="B92" s="66">
        <f ca="1">SUMIFS(交易记录!G:G,交易记录!A:A,A92)</f>
        <v>0</v>
      </c>
    </row>
    <row r="93" spans="1:2" x14ac:dyDescent="0.2">
      <c r="A93" s="97">
        <v>44314</v>
      </c>
      <c r="B93" s="66">
        <f ca="1">SUMIFS(交易记录!G:G,交易记录!A:A,A93)</f>
        <v>0</v>
      </c>
    </row>
    <row r="94" spans="1:2" x14ac:dyDescent="0.2">
      <c r="A94" s="97">
        <v>44315</v>
      </c>
      <c r="B94" s="66">
        <f ca="1">SUMIFS(交易记录!G:G,交易记录!A:A,A94)</f>
        <v>0</v>
      </c>
    </row>
    <row r="95" spans="1:2" x14ac:dyDescent="0.2">
      <c r="A95" s="97">
        <v>44316</v>
      </c>
      <c r="B95" s="66">
        <f ca="1">SUMIFS(交易记录!G:G,交易记录!A:A,A95)</f>
        <v>0</v>
      </c>
    </row>
    <row r="96" spans="1:2" x14ac:dyDescent="0.2">
      <c r="A96" s="97">
        <v>44317</v>
      </c>
      <c r="B96" s="66">
        <f ca="1">SUMIFS(交易记录!G:G,交易记录!A:A,A96)</f>
        <v>0</v>
      </c>
    </row>
    <row r="97" spans="1:2" x14ac:dyDescent="0.2">
      <c r="A97" s="97">
        <v>44318</v>
      </c>
      <c r="B97" s="66">
        <f ca="1">SUMIFS(交易记录!G:G,交易记录!A:A,A97)</f>
        <v>0</v>
      </c>
    </row>
    <row r="98" spans="1:2" x14ac:dyDescent="0.2">
      <c r="A98" s="97">
        <v>44319</v>
      </c>
      <c r="B98" s="66">
        <f ca="1">SUMIFS(交易记录!G:G,交易记录!A:A,A98)</f>
        <v>0</v>
      </c>
    </row>
    <row r="99" spans="1:2" x14ac:dyDescent="0.2">
      <c r="A99" s="97">
        <v>44320</v>
      </c>
      <c r="B99" s="66">
        <f ca="1">SUMIFS(交易记录!G:G,交易记录!A:A,A99)</f>
        <v>0</v>
      </c>
    </row>
    <row r="100" spans="1:2" x14ac:dyDescent="0.2">
      <c r="A100" s="97">
        <v>44321</v>
      </c>
      <c r="B100" s="66">
        <f ca="1">SUMIFS(交易记录!G:G,交易记录!A:A,A100)</f>
        <v>0</v>
      </c>
    </row>
    <row r="101" spans="1:2" x14ac:dyDescent="0.2">
      <c r="A101" s="97">
        <v>44322</v>
      </c>
      <c r="B101" s="66">
        <f ca="1">SUMIFS(交易记录!G:G,交易记录!A:A,A101)</f>
        <v>0</v>
      </c>
    </row>
    <row r="102" spans="1:2" x14ac:dyDescent="0.2">
      <c r="A102" s="97">
        <v>44323</v>
      </c>
      <c r="B102" s="66">
        <f ca="1">SUMIFS(交易记录!G:G,交易记录!A:A,A102)</f>
        <v>0</v>
      </c>
    </row>
    <row r="103" spans="1:2" x14ac:dyDescent="0.2">
      <c r="A103" s="97">
        <v>44324</v>
      </c>
      <c r="B103" s="66">
        <f ca="1">SUMIFS(交易记录!G:G,交易记录!A:A,A103)</f>
        <v>0</v>
      </c>
    </row>
    <row r="104" spans="1:2" x14ac:dyDescent="0.2">
      <c r="A104" s="97">
        <v>44325</v>
      </c>
      <c r="B104" s="66">
        <f ca="1">SUMIFS(交易记录!G:G,交易记录!A:A,A104)</f>
        <v>0</v>
      </c>
    </row>
    <row r="105" spans="1:2" x14ac:dyDescent="0.2">
      <c r="A105" s="97">
        <v>44326</v>
      </c>
      <c r="B105" s="66">
        <f ca="1">SUMIFS(交易记录!G:G,交易记录!A:A,A105)</f>
        <v>0</v>
      </c>
    </row>
    <row r="106" spans="1:2" x14ac:dyDescent="0.2">
      <c r="A106" s="97">
        <v>44327</v>
      </c>
      <c r="B106" s="66">
        <f ca="1">SUMIFS(交易记录!G:G,交易记录!A:A,A106)</f>
        <v>0</v>
      </c>
    </row>
    <row r="107" spans="1:2" x14ac:dyDescent="0.2">
      <c r="A107" s="97">
        <v>44328</v>
      </c>
      <c r="B107" s="66">
        <f ca="1">SUMIFS(交易记录!G:G,交易记录!A:A,A107)</f>
        <v>0</v>
      </c>
    </row>
    <row r="108" spans="1:2" x14ac:dyDescent="0.2">
      <c r="A108" s="97">
        <v>44329</v>
      </c>
      <c r="B108" s="66">
        <f ca="1">SUMIFS(交易记录!G:G,交易记录!A:A,A108)</f>
        <v>0</v>
      </c>
    </row>
    <row r="109" spans="1:2" x14ac:dyDescent="0.2">
      <c r="A109" s="97">
        <v>44330</v>
      </c>
      <c r="B109" s="66">
        <f ca="1">SUMIFS(交易记录!G:G,交易记录!A:A,A109)</f>
        <v>0</v>
      </c>
    </row>
    <row r="110" spans="1:2" x14ac:dyDescent="0.2">
      <c r="A110" s="97">
        <v>44331</v>
      </c>
      <c r="B110" s="66">
        <f ca="1">SUMIFS(交易记录!G:G,交易记录!A:A,A110)</f>
        <v>0</v>
      </c>
    </row>
    <row r="111" spans="1:2" x14ac:dyDescent="0.2">
      <c r="A111" s="97">
        <v>44332</v>
      </c>
      <c r="B111" s="66">
        <f ca="1">SUMIFS(交易记录!G:G,交易记录!A:A,A111)</f>
        <v>0</v>
      </c>
    </row>
    <row r="112" spans="1:2" x14ac:dyDescent="0.2">
      <c r="A112" s="97">
        <v>44333</v>
      </c>
      <c r="B112" s="66">
        <f ca="1">SUMIFS(交易记录!G:G,交易记录!A:A,A112)</f>
        <v>0</v>
      </c>
    </row>
    <row r="113" spans="1:2" x14ac:dyDescent="0.2">
      <c r="A113" s="97">
        <v>44334</v>
      </c>
      <c r="B113" s="66">
        <f ca="1">SUMIFS(交易记录!G:G,交易记录!A:A,A113)</f>
        <v>0</v>
      </c>
    </row>
    <row r="114" spans="1:2" x14ac:dyDescent="0.2">
      <c r="A114" s="97">
        <v>44335</v>
      </c>
      <c r="B114" s="66">
        <f ca="1">SUMIFS(交易记录!G:G,交易记录!A:A,A114)</f>
        <v>0</v>
      </c>
    </row>
    <row r="115" spans="1:2" x14ac:dyDescent="0.2">
      <c r="A115" s="97">
        <v>44336</v>
      </c>
      <c r="B115" s="66">
        <f ca="1">SUMIFS(交易记录!G:G,交易记录!A:A,A115)</f>
        <v>0</v>
      </c>
    </row>
    <row r="116" spans="1:2" x14ac:dyDescent="0.2">
      <c r="A116" s="97">
        <v>44337</v>
      </c>
      <c r="B116" s="66">
        <f ca="1">SUMIFS(交易记录!G:G,交易记录!A:A,A116)</f>
        <v>0</v>
      </c>
    </row>
    <row r="117" spans="1:2" x14ac:dyDescent="0.2">
      <c r="A117" s="97">
        <v>44338</v>
      </c>
      <c r="B117" s="66">
        <f ca="1">SUMIFS(交易记录!G:G,交易记录!A:A,A117)</f>
        <v>0</v>
      </c>
    </row>
    <row r="118" spans="1:2" x14ac:dyDescent="0.2">
      <c r="A118" s="97">
        <v>44339</v>
      </c>
      <c r="B118" s="66">
        <f ca="1">SUMIFS(交易记录!G:G,交易记录!A:A,A118)</f>
        <v>0</v>
      </c>
    </row>
    <row r="119" spans="1:2" x14ac:dyDescent="0.2">
      <c r="A119" s="97">
        <v>44340</v>
      </c>
      <c r="B119" s="66">
        <f ca="1">SUMIFS(交易记录!G:G,交易记录!A:A,A119)</f>
        <v>0</v>
      </c>
    </row>
    <row r="120" spans="1:2" x14ac:dyDescent="0.2">
      <c r="A120" s="97">
        <v>44341</v>
      </c>
      <c r="B120" s="66">
        <f ca="1">SUMIFS(交易记录!G:G,交易记录!A:A,A120)</f>
        <v>0</v>
      </c>
    </row>
    <row r="121" spans="1:2" x14ac:dyDescent="0.2">
      <c r="A121" s="97">
        <v>44342</v>
      </c>
      <c r="B121" s="66">
        <f ca="1">SUMIFS(交易记录!G:G,交易记录!A:A,A121)</f>
        <v>0</v>
      </c>
    </row>
    <row r="122" spans="1:2" x14ac:dyDescent="0.2">
      <c r="A122" s="97">
        <v>44343</v>
      </c>
      <c r="B122" s="66">
        <f ca="1">SUMIFS(交易记录!G:G,交易记录!A:A,A122)</f>
        <v>0</v>
      </c>
    </row>
    <row r="123" spans="1:2" x14ac:dyDescent="0.2">
      <c r="A123" s="97">
        <v>44344</v>
      </c>
      <c r="B123" s="66">
        <f ca="1">SUMIFS(交易记录!G:G,交易记录!A:A,A123)</f>
        <v>0</v>
      </c>
    </row>
    <row r="124" spans="1:2" x14ac:dyDescent="0.2">
      <c r="A124" s="97">
        <v>44345</v>
      </c>
      <c r="B124" s="66">
        <f ca="1">SUMIFS(交易记录!G:G,交易记录!A:A,A124)</f>
        <v>0</v>
      </c>
    </row>
    <row r="125" spans="1:2" x14ac:dyDescent="0.2">
      <c r="A125" s="97">
        <v>44346</v>
      </c>
      <c r="B125" s="66">
        <f ca="1">SUMIFS(交易记录!G:G,交易记录!A:A,A125)</f>
        <v>0</v>
      </c>
    </row>
    <row r="126" spans="1:2" x14ac:dyDescent="0.2">
      <c r="A126" s="97">
        <v>44347</v>
      </c>
      <c r="B126" s="66">
        <f ca="1">SUMIFS(交易记录!G:G,交易记录!A:A,A126)</f>
        <v>0</v>
      </c>
    </row>
    <row r="127" spans="1:2" x14ac:dyDescent="0.2">
      <c r="A127" s="97">
        <v>44348</v>
      </c>
      <c r="B127" s="66">
        <f ca="1">SUMIFS(交易记录!G:G,交易记录!A:A,A127)</f>
        <v>0</v>
      </c>
    </row>
    <row r="128" spans="1:2" x14ac:dyDescent="0.2">
      <c r="A128" s="97">
        <v>44349</v>
      </c>
      <c r="B128" s="66">
        <f ca="1">SUMIFS(交易记录!G:G,交易记录!A:A,A128)</f>
        <v>0</v>
      </c>
    </row>
    <row r="129" spans="1:2" x14ac:dyDescent="0.2">
      <c r="A129" s="97">
        <v>44350</v>
      </c>
      <c r="B129" s="66">
        <f ca="1">SUMIFS(交易记录!G:G,交易记录!A:A,A129)</f>
        <v>0</v>
      </c>
    </row>
    <row r="130" spans="1:2" x14ac:dyDescent="0.2">
      <c r="A130" s="97">
        <v>44351</v>
      </c>
      <c r="B130" s="66">
        <f ca="1">SUMIFS(交易记录!G:G,交易记录!A:A,A130)</f>
        <v>0</v>
      </c>
    </row>
    <row r="131" spans="1:2" x14ac:dyDescent="0.2">
      <c r="A131" s="97">
        <v>44352</v>
      </c>
      <c r="B131" s="66">
        <f ca="1">SUMIFS(交易记录!G:G,交易记录!A:A,A131)</f>
        <v>0</v>
      </c>
    </row>
    <row r="132" spans="1:2" x14ac:dyDescent="0.2">
      <c r="A132" s="97">
        <v>44353</v>
      </c>
      <c r="B132" s="66">
        <f ca="1">SUMIFS(交易记录!G:G,交易记录!A:A,A132)</f>
        <v>0</v>
      </c>
    </row>
    <row r="133" spans="1:2" x14ac:dyDescent="0.2">
      <c r="A133" s="97">
        <v>44354</v>
      </c>
      <c r="B133" s="66">
        <f ca="1">SUMIFS(交易记录!G:G,交易记录!A:A,A133)</f>
        <v>0</v>
      </c>
    </row>
    <row r="134" spans="1:2" x14ac:dyDescent="0.2">
      <c r="A134" s="97">
        <v>44355</v>
      </c>
      <c r="B134" s="66">
        <f ca="1">SUMIFS(交易记录!G:G,交易记录!A:A,A134)</f>
        <v>0</v>
      </c>
    </row>
    <row r="135" spans="1:2" x14ac:dyDescent="0.2">
      <c r="A135" s="97">
        <v>44356</v>
      </c>
      <c r="B135" s="66">
        <f ca="1">SUMIFS(交易记录!G:G,交易记录!A:A,A135)</f>
        <v>0</v>
      </c>
    </row>
    <row r="136" spans="1:2" x14ac:dyDescent="0.2">
      <c r="A136" s="97">
        <v>44357</v>
      </c>
      <c r="B136" s="66">
        <f ca="1">SUMIFS(交易记录!G:G,交易记录!A:A,A136)</f>
        <v>0</v>
      </c>
    </row>
    <row r="137" spans="1:2" x14ac:dyDescent="0.2">
      <c r="A137" s="97">
        <v>44358</v>
      </c>
      <c r="B137" s="66">
        <f ca="1">SUMIFS(交易记录!G:G,交易记录!A:A,A137)</f>
        <v>0</v>
      </c>
    </row>
    <row r="138" spans="1:2" x14ac:dyDescent="0.2">
      <c r="A138" s="97">
        <v>44359</v>
      </c>
      <c r="B138" s="66">
        <f ca="1">SUMIFS(交易记录!G:G,交易记录!A:A,A138)</f>
        <v>0</v>
      </c>
    </row>
    <row r="139" spans="1:2" x14ac:dyDescent="0.2">
      <c r="A139" s="97">
        <v>44360</v>
      </c>
      <c r="B139" s="66">
        <f ca="1">SUMIFS(交易记录!G:G,交易记录!A:A,A139)</f>
        <v>0</v>
      </c>
    </row>
    <row r="140" spans="1:2" x14ac:dyDescent="0.2">
      <c r="A140" s="97">
        <v>44361</v>
      </c>
      <c r="B140" s="66">
        <f ca="1">SUMIFS(交易记录!G:G,交易记录!A:A,A140)</f>
        <v>0</v>
      </c>
    </row>
    <row r="141" spans="1:2" x14ac:dyDescent="0.2">
      <c r="A141" s="97">
        <v>44362</v>
      </c>
      <c r="B141" s="66">
        <f ca="1">SUMIFS(交易记录!G:G,交易记录!A:A,A141)</f>
        <v>0</v>
      </c>
    </row>
    <row r="142" spans="1:2" x14ac:dyDescent="0.2">
      <c r="A142" s="97">
        <v>44363</v>
      </c>
      <c r="B142" s="66">
        <f ca="1">SUMIFS(交易记录!G:G,交易记录!A:A,A142)</f>
        <v>0</v>
      </c>
    </row>
    <row r="143" spans="1:2" x14ac:dyDescent="0.2">
      <c r="A143" s="97">
        <v>44364</v>
      </c>
      <c r="B143" s="66">
        <f ca="1">SUMIFS(交易记录!G:G,交易记录!A:A,A143)</f>
        <v>0</v>
      </c>
    </row>
    <row r="144" spans="1:2" x14ac:dyDescent="0.2">
      <c r="A144" s="97">
        <v>44365</v>
      </c>
      <c r="B144" s="66">
        <f ca="1">SUMIFS(交易记录!G:G,交易记录!A:A,A144)</f>
        <v>0</v>
      </c>
    </row>
    <row r="145" spans="1:2" x14ac:dyDescent="0.2">
      <c r="A145" s="97">
        <v>44366</v>
      </c>
      <c r="B145" s="66">
        <f ca="1">SUMIFS(交易记录!G:G,交易记录!A:A,A145)</f>
        <v>0</v>
      </c>
    </row>
    <row r="146" spans="1:2" x14ac:dyDescent="0.2">
      <c r="A146" s="97">
        <v>44367</v>
      </c>
      <c r="B146" s="66">
        <f ca="1">SUMIFS(交易记录!G:G,交易记录!A:A,A146)</f>
        <v>0</v>
      </c>
    </row>
    <row r="147" spans="1:2" x14ac:dyDescent="0.2">
      <c r="A147" s="97">
        <v>44368</v>
      </c>
      <c r="B147" s="66">
        <f ca="1">SUMIFS(交易记录!G:G,交易记录!A:A,A147)</f>
        <v>0</v>
      </c>
    </row>
    <row r="148" spans="1:2" x14ac:dyDescent="0.2">
      <c r="A148" s="97">
        <v>44369</v>
      </c>
      <c r="B148" s="66">
        <f ca="1">SUMIFS(交易记录!G:G,交易记录!A:A,A148)</f>
        <v>0</v>
      </c>
    </row>
    <row r="149" spans="1:2" x14ac:dyDescent="0.2">
      <c r="A149" s="97">
        <v>44370</v>
      </c>
      <c r="B149" s="66">
        <f ca="1">SUMIFS(交易记录!G:G,交易记录!A:A,A149)</f>
        <v>0</v>
      </c>
    </row>
    <row r="150" spans="1:2" x14ac:dyDescent="0.2">
      <c r="A150" s="97">
        <v>44371</v>
      </c>
      <c r="B150" s="66">
        <f ca="1">SUMIFS(交易记录!G:G,交易记录!A:A,A150)</f>
        <v>0</v>
      </c>
    </row>
    <row r="151" spans="1:2" x14ac:dyDescent="0.2">
      <c r="A151" s="97">
        <v>44372</v>
      </c>
      <c r="B151" s="66">
        <f ca="1">SUMIFS(交易记录!G:G,交易记录!A:A,A151)</f>
        <v>0</v>
      </c>
    </row>
    <row r="152" spans="1:2" x14ac:dyDescent="0.2">
      <c r="A152" s="97">
        <v>44373</v>
      </c>
      <c r="B152" s="66">
        <f ca="1">SUMIFS(交易记录!G:G,交易记录!A:A,A152)</f>
        <v>0</v>
      </c>
    </row>
    <row r="153" spans="1:2" x14ac:dyDescent="0.2">
      <c r="A153" s="97">
        <v>44374</v>
      </c>
      <c r="B153" s="66">
        <f ca="1">SUMIFS(交易记录!G:G,交易记录!A:A,A153)</f>
        <v>0</v>
      </c>
    </row>
    <row r="154" spans="1:2" x14ac:dyDescent="0.2">
      <c r="A154" s="97">
        <v>44375</v>
      </c>
      <c r="B154" s="66">
        <f ca="1">SUMIFS(交易记录!G:G,交易记录!A:A,A154)</f>
        <v>0</v>
      </c>
    </row>
    <row r="155" spans="1:2" x14ac:dyDescent="0.2">
      <c r="A155" s="97">
        <v>44376</v>
      </c>
      <c r="B155" s="66">
        <f ca="1">SUMIFS(交易记录!G:G,交易记录!A:A,A155)</f>
        <v>0</v>
      </c>
    </row>
    <row r="156" spans="1:2" x14ac:dyDescent="0.2">
      <c r="A156" s="97">
        <v>44377</v>
      </c>
      <c r="B156" s="66">
        <f ca="1">SUMIFS(交易记录!G:G,交易记录!A:A,A156)</f>
        <v>0</v>
      </c>
    </row>
    <row r="157" spans="1:2" x14ac:dyDescent="0.2">
      <c r="A157" s="97">
        <v>44378</v>
      </c>
      <c r="B157" s="66">
        <f ca="1">SUMIFS(交易记录!G:G,交易记录!A:A,A157)</f>
        <v>0</v>
      </c>
    </row>
    <row r="158" spans="1:2" x14ac:dyDescent="0.2">
      <c r="A158" s="97">
        <v>44379</v>
      </c>
      <c r="B158" s="66">
        <f ca="1">SUMIFS(交易记录!G:G,交易记录!A:A,A158)</f>
        <v>0</v>
      </c>
    </row>
    <row r="159" spans="1:2" x14ac:dyDescent="0.2">
      <c r="A159" s="97">
        <v>44380</v>
      </c>
      <c r="B159" s="66">
        <f ca="1">SUMIFS(交易记录!G:G,交易记录!A:A,A159)</f>
        <v>0</v>
      </c>
    </row>
    <row r="160" spans="1:2" x14ac:dyDescent="0.2">
      <c r="A160" s="97">
        <v>44381</v>
      </c>
      <c r="B160" s="66">
        <f ca="1">SUMIFS(交易记录!G:G,交易记录!A:A,A160)</f>
        <v>0</v>
      </c>
    </row>
    <row r="161" spans="1:2" x14ac:dyDescent="0.2">
      <c r="A161" s="97">
        <v>44382</v>
      </c>
      <c r="B161" s="66">
        <f ca="1">SUMIFS(交易记录!G:G,交易记录!A:A,A161)</f>
        <v>0</v>
      </c>
    </row>
    <row r="162" spans="1:2" x14ac:dyDescent="0.2">
      <c r="A162" s="97">
        <v>44383</v>
      </c>
      <c r="B162" s="66">
        <f ca="1">SUMIFS(交易记录!G:G,交易记录!A:A,A162)</f>
        <v>0</v>
      </c>
    </row>
    <row r="163" spans="1:2" x14ac:dyDescent="0.2">
      <c r="A163" s="97">
        <v>44384</v>
      </c>
      <c r="B163" s="66">
        <f ca="1">SUMIFS(交易记录!G:G,交易记录!A:A,A163)</f>
        <v>0</v>
      </c>
    </row>
    <row r="164" spans="1:2" x14ac:dyDescent="0.2">
      <c r="A164" s="97">
        <v>44385</v>
      </c>
      <c r="B164" s="66">
        <f ca="1">SUMIFS(交易记录!G:G,交易记录!A:A,A164)</f>
        <v>0</v>
      </c>
    </row>
    <row r="165" spans="1:2" x14ac:dyDescent="0.2">
      <c r="A165" s="97">
        <v>44386</v>
      </c>
      <c r="B165" s="66">
        <f ca="1">SUMIFS(交易记录!G:G,交易记录!A:A,A165)</f>
        <v>0</v>
      </c>
    </row>
    <row r="166" spans="1:2" x14ac:dyDescent="0.2">
      <c r="A166" s="97">
        <v>44387</v>
      </c>
      <c r="B166" s="66">
        <f ca="1">SUMIFS(交易记录!G:G,交易记录!A:A,A166)</f>
        <v>0</v>
      </c>
    </row>
    <row r="167" spans="1:2" x14ac:dyDescent="0.2">
      <c r="A167" s="97">
        <v>44388</v>
      </c>
      <c r="B167" s="66">
        <f ca="1">SUMIFS(交易记录!G:G,交易记录!A:A,A167)</f>
        <v>0</v>
      </c>
    </row>
    <row r="168" spans="1:2" x14ac:dyDescent="0.2">
      <c r="A168" s="97">
        <v>44389</v>
      </c>
      <c r="B168" s="66">
        <f ca="1">SUMIFS(交易记录!G:G,交易记录!A:A,A168)</f>
        <v>0</v>
      </c>
    </row>
    <row r="169" spans="1:2" x14ac:dyDescent="0.2">
      <c r="A169" s="97">
        <v>44390</v>
      </c>
      <c r="B169" s="66">
        <f ca="1">SUMIFS(交易记录!G:G,交易记录!A:A,A169)</f>
        <v>0</v>
      </c>
    </row>
    <row r="170" spans="1:2" x14ac:dyDescent="0.2">
      <c r="A170" s="97">
        <v>44391</v>
      </c>
      <c r="B170" s="66">
        <f ca="1">SUMIFS(交易记录!G:G,交易记录!A:A,A170)</f>
        <v>0</v>
      </c>
    </row>
    <row r="171" spans="1:2" x14ac:dyDescent="0.2">
      <c r="A171" s="97">
        <v>44392</v>
      </c>
      <c r="B171" s="66">
        <f ca="1">SUMIFS(交易记录!G:G,交易记录!A:A,A171)</f>
        <v>0</v>
      </c>
    </row>
    <row r="172" spans="1:2" x14ac:dyDescent="0.2">
      <c r="A172" s="97">
        <v>44393</v>
      </c>
      <c r="B172" s="66">
        <f ca="1">SUMIFS(交易记录!G:G,交易记录!A:A,A172)</f>
        <v>0</v>
      </c>
    </row>
    <row r="173" spans="1:2" x14ac:dyDescent="0.2">
      <c r="A173" s="97">
        <v>44394</v>
      </c>
      <c r="B173" s="66">
        <f ca="1">SUMIFS(交易记录!G:G,交易记录!A:A,A173)</f>
        <v>0</v>
      </c>
    </row>
    <row r="174" spans="1:2" x14ac:dyDescent="0.2">
      <c r="A174" s="97">
        <v>44395</v>
      </c>
      <c r="B174" s="66">
        <f ca="1">SUMIFS(交易记录!G:G,交易记录!A:A,A174)</f>
        <v>0</v>
      </c>
    </row>
    <row r="175" spans="1:2" x14ac:dyDescent="0.2">
      <c r="A175" s="97">
        <v>44396</v>
      </c>
      <c r="B175" s="66">
        <f ca="1">SUMIFS(交易记录!G:G,交易记录!A:A,A175)</f>
        <v>0</v>
      </c>
    </row>
    <row r="176" spans="1:2" x14ac:dyDescent="0.2">
      <c r="A176" s="97">
        <v>44397</v>
      </c>
      <c r="B176" s="66">
        <f ca="1">SUMIFS(交易记录!G:G,交易记录!A:A,A176)</f>
        <v>0</v>
      </c>
    </row>
    <row r="177" spans="1:2" x14ac:dyDescent="0.2">
      <c r="A177" s="97">
        <v>44398</v>
      </c>
      <c r="B177" s="66">
        <f ca="1">SUMIFS(交易记录!G:G,交易记录!A:A,A177)</f>
        <v>0</v>
      </c>
    </row>
    <row r="178" spans="1:2" x14ac:dyDescent="0.2">
      <c r="A178" s="97">
        <v>44399</v>
      </c>
      <c r="B178" s="66">
        <f ca="1">SUMIFS(交易记录!G:G,交易记录!A:A,A178)</f>
        <v>0</v>
      </c>
    </row>
    <row r="179" spans="1:2" x14ac:dyDescent="0.2">
      <c r="A179" s="97">
        <v>44400</v>
      </c>
      <c r="B179" s="66">
        <f ca="1">SUMIFS(交易记录!G:G,交易记录!A:A,A179)</f>
        <v>0</v>
      </c>
    </row>
    <row r="180" spans="1:2" x14ac:dyDescent="0.2">
      <c r="A180" s="97">
        <v>44401</v>
      </c>
      <c r="B180" s="66">
        <f ca="1">SUMIFS(交易记录!G:G,交易记录!A:A,A180)</f>
        <v>0</v>
      </c>
    </row>
    <row r="181" spans="1:2" x14ac:dyDescent="0.2">
      <c r="A181" s="97">
        <v>44402</v>
      </c>
      <c r="B181" s="66">
        <f ca="1">SUMIFS(交易记录!G:G,交易记录!A:A,A181)</f>
        <v>0</v>
      </c>
    </row>
    <row r="182" spans="1:2" x14ac:dyDescent="0.2">
      <c r="A182" s="97">
        <v>44403</v>
      </c>
      <c r="B182" s="66">
        <f ca="1">SUMIFS(交易记录!G:G,交易记录!A:A,A182)</f>
        <v>0</v>
      </c>
    </row>
    <row r="183" spans="1:2" x14ac:dyDescent="0.2">
      <c r="A183" s="97">
        <v>44404</v>
      </c>
      <c r="B183" s="66">
        <f ca="1">SUMIFS(交易记录!G:G,交易记录!A:A,A183)</f>
        <v>0</v>
      </c>
    </row>
    <row r="184" spans="1:2" x14ac:dyDescent="0.2">
      <c r="A184" s="97">
        <v>44405</v>
      </c>
      <c r="B184" s="66">
        <f ca="1">SUMIFS(交易记录!G:G,交易记录!A:A,A184)</f>
        <v>0</v>
      </c>
    </row>
    <row r="185" spans="1:2" x14ac:dyDescent="0.2">
      <c r="A185" s="97">
        <v>44406</v>
      </c>
      <c r="B185" s="66">
        <f ca="1">SUMIFS(交易记录!G:G,交易记录!A:A,A185)</f>
        <v>0</v>
      </c>
    </row>
    <row r="186" spans="1:2" x14ac:dyDescent="0.2">
      <c r="A186" s="97">
        <v>44407</v>
      </c>
      <c r="B186" s="66">
        <f ca="1">SUMIFS(交易记录!G:G,交易记录!A:A,A186)</f>
        <v>0</v>
      </c>
    </row>
    <row r="187" spans="1:2" x14ac:dyDescent="0.2">
      <c r="A187" s="97">
        <v>44408</v>
      </c>
      <c r="B187" s="66">
        <f ca="1">SUMIFS(交易记录!G:G,交易记录!A:A,A187)</f>
        <v>0</v>
      </c>
    </row>
    <row r="188" spans="1:2" x14ac:dyDescent="0.2">
      <c r="A188" s="97">
        <v>44409</v>
      </c>
      <c r="B188" s="66">
        <f ca="1">SUMIFS(交易记录!G:G,交易记录!A:A,A188)</f>
        <v>0</v>
      </c>
    </row>
    <row r="189" spans="1:2" x14ac:dyDescent="0.2">
      <c r="A189" s="97">
        <v>44410</v>
      </c>
      <c r="B189" s="66">
        <f ca="1">SUMIFS(交易记录!G:G,交易记录!A:A,A189)</f>
        <v>0</v>
      </c>
    </row>
    <row r="190" spans="1:2" x14ac:dyDescent="0.2">
      <c r="A190" s="97">
        <v>44411</v>
      </c>
      <c r="B190" s="66">
        <f ca="1">SUMIFS(交易记录!G:G,交易记录!A:A,A190)</f>
        <v>0</v>
      </c>
    </row>
    <row r="191" spans="1:2" x14ac:dyDescent="0.2">
      <c r="A191" s="97">
        <v>44412</v>
      </c>
      <c r="B191" s="66">
        <f ca="1">SUMIFS(交易记录!G:G,交易记录!A:A,A191)</f>
        <v>0</v>
      </c>
    </row>
    <row r="192" spans="1:2" x14ac:dyDescent="0.2">
      <c r="A192" s="97">
        <v>44413</v>
      </c>
      <c r="B192" s="66">
        <f ca="1">SUMIFS(交易记录!G:G,交易记录!A:A,A192)</f>
        <v>0</v>
      </c>
    </row>
    <row r="193" spans="1:2" x14ac:dyDescent="0.2">
      <c r="A193" s="97">
        <v>44414</v>
      </c>
      <c r="B193" s="66">
        <f ca="1">SUMIFS(交易记录!G:G,交易记录!A:A,A193)</f>
        <v>0</v>
      </c>
    </row>
    <row r="194" spans="1:2" x14ac:dyDescent="0.2">
      <c r="A194" s="97">
        <v>44415</v>
      </c>
      <c r="B194" s="66">
        <f ca="1">SUMIFS(交易记录!G:G,交易记录!A:A,A194)</f>
        <v>0</v>
      </c>
    </row>
    <row r="195" spans="1:2" x14ac:dyDescent="0.2">
      <c r="A195" s="97">
        <v>44416</v>
      </c>
      <c r="B195" s="66">
        <f ca="1">SUMIFS(交易记录!G:G,交易记录!A:A,A195)</f>
        <v>0</v>
      </c>
    </row>
    <row r="196" spans="1:2" x14ac:dyDescent="0.2">
      <c r="A196" s="97">
        <v>44417</v>
      </c>
      <c r="B196" s="66">
        <f ca="1">SUMIFS(交易记录!G:G,交易记录!A:A,A196)</f>
        <v>0</v>
      </c>
    </row>
    <row r="197" spans="1:2" x14ac:dyDescent="0.2">
      <c r="A197" s="97">
        <v>44418</v>
      </c>
      <c r="B197" s="66">
        <f ca="1">SUMIFS(交易记录!G:G,交易记录!A:A,A197)</f>
        <v>0</v>
      </c>
    </row>
    <row r="198" spans="1:2" x14ac:dyDescent="0.2">
      <c r="A198" s="97">
        <v>44419</v>
      </c>
      <c r="B198" s="66">
        <f ca="1">SUMIFS(交易记录!G:G,交易记录!A:A,A198)</f>
        <v>0</v>
      </c>
    </row>
    <row r="199" spans="1:2" x14ac:dyDescent="0.2">
      <c r="A199" s="97">
        <v>44420</v>
      </c>
      <c r="B199" s="66">
        <f ca="1">SUMIFS(交易记录!G:G,交易记录!A:A,A199)</f>
        <v>0</v>
      </c>
    </row>
    <row r="200" spans="1:2" x14ac:dyDescent="0.2">
      <c r="A200" s="97">
        <v>44421</v>
      </c>
      <c r="B200" s="66">
        <f ca="1">SUMIFS(交易记录!G:G,交易记录!A:A,A200)</f>
        <v>0</v>
      </c>
    </row>
    <row r="201" spans="1:2" x14ac:dyDescent="0.2">
      <c r="A201" s="97">
        <v>44422</v>
      </c>
      <c r="B201" s="66">
        <f ca="1">SUMIFS(交易记录!G:G,交易记录!A:A,A201)</f>
        <v>0</v>
      </c>
    </row>
    <row r="202" spans="1:2" x14ac:dyDescent="0.2">
      <c r="A202" s="97">
        <v>44423</v>
      </c>
      <c r="B202" s="66">
        <f ca="1">SUMIFS(交易记录!G:G,交易记录!A:A,A202)</f>
        <v>0</v>
      </c>
    </row>
    <row r="203" spans="1:2" x14ac:dyDescent="0.2">
      <c r="A203" s="97">
        <v>44424</v>
      </c>
      <c r="B203" s="66">
        <f ca="1">SUMIFS(交易记录!G:G,交易记录!A:A,A203)</f>
        <v>0</v>
      </c>
    </row>
    <row r="204" spans="1:2" x14ac:dyDescent="0.2">
      <c r="A204" s="97">
        <v>44425</v>
      </c>
      <c r="B204" s="66">
        <f ca="1">SUMIFS(交易记录!G:G,交易记录!A:A,A204)</f>
        <v>0</v>
      </c>
    </row>
    <row r="205" spans="1:2" x14ac:dyDescent="0.2">
      <c r="A205" s="97">
        <v>44426</v>
      </c>
      <c r="B205" s="66">
        <f ca="1">SUMIFS(交易记录!G:G,交易记录!A:A,A205)</f>
        <v>0</v>
      </c>
    </row>
    <row r="206" spans="1:2" x14ac:dyDescent="0.2">
      <c r="A206" s="97">
        <v>44427</v>
      </c>
      <c r="B206" s="66">
        <f ca="1">SUMIFS(交易记录!G:G,交易记录!A:A,A206)</f>
        <v>0</v>
      </c>
    </row>
    <row r="207" spans="1:2" x14ac:dyDescent="0.2">
      <c r="A207" s="97">
        <v>44428</v>
      </c>
      <c r="B207" s="66">
        <f ca="1">SUMIFS(交易记录!G:G,交易记录!A:A,A207)</f>
        <v>0</v>
      </c>
    </row>
    <row r="208" spans="1:2" x14ac:dyDescent="0.2">
      <c r="A208" s="97">
        <v>44429</v>
      </c>
      <c r="B208" s="66">
        <f ca="1">SUMIFS(交易记录!G:G,交易记录!A:A,A208)</f>
        <v>0</v>
      </c>
    </row>
    <row r="209" spans="1:2" x14ac:dyDescent="0.2">
      <c r="A209" s="97">
        <v>44430</v>
      </c>
      <c r="B209" s="66">
        <f ca="1">SUMIFS(交易记录!G:G,交易记录!A:A,A209)</f>
        <v>0</v>
      </c>
    </row>
    <row r="210" spans="1:2" x14ac:dyDescent="0.2">
      <c r="A210" s="97">
        <v>44431</v>
      </c>
      <c r="B210" s="66">
        <f ca="1">SUMIFS(交易记录!G:G,交易记录!A:A,A210)</f>
        <v>0</v>
      </c>
    </row>
    <row r="211" spans="1:2" x14ac:dyDescent="0.2">
      <c r="A211" s="97">
        <v>44432</v>
      </c>
      <c r="B211" s="66">
        <f ca="1">SUMIFS(交易记录!G:G,交易记录!A:A,A211)</f>
        <v>0</v>
      </c>
    </row>
    <row r="212" spans="1:2" x14ac:dyDescent="0.2">
      <c r="A212" s="97">
        <v>44433</v>
      </c>
      <c r="B212" s="66">
        <f ca="1">SUMIFS(交易记录!G:G,交易记录!A:A,A212)</f>
        <v>0</v>
      </c>
    </row>
    <row r="213" spans="1:2" x14ac:dyDescent="0.2">
      <c r="A213" s="97">
        <v>44434</v>
      </c>
      <c r="B213" s="66">
        <f ca="1">SUMIFS(交易记录!G:G,交易记录!A:A,A213)</f>
        <v>0</v>
      </c>
    </row>
    <row r="214" spans="1:2" x14ac:dyDescent="0.2">
      <c r="A214" s="97">
        <v>44435</v>
      </c>
      <c r="B214" s="66">
        <f ca="1">SUMIFS(交易记录!G:G,交易记录!A:A,A214)</f>
        <v>0</v>
      </c>
    </row>
    <row r="215" spans="1:2" x14ac:dyDescent="0.2">
      <c r="A215" s="97">
        <v>44436</v>
      </c>
      <c r="B215" s="66">
        <f ca="1">SUMIFS(交易记录!G:G,交易记录!A:A,A215)</f>
        <v>0</v>
      </c>
    </row>
    <row r="216" spans="1:2" x14ac:dyDescent="0.2">
      <c r="A216" s="97">
        <v>44437</v>
      </c>
      <c r="B216" s="66">
        <f ca="1">SUMIFS(交易记录!G:G,交易记录!A:A,A216)</f>
        <v>0</v>
      </c>
    </row>
    <row r="217" spans="1:2" x14ac:dyDescent="0.2">
      <c r="A217" s="97">
        <v>44438</v>
      </c>
      <c r="B217" s="66">
        <f ca="1">SUMIFS(交易记录!G:G,交易记录!A:A,A217)</f>
        <v>0</v>
      </c>
    </row>
    <row r="218" spans="1:2" x14ac:dyDescent="0.2">
      <c r="A218" s="97">
        <v>44439</v>
      </c>
      <c r="B218" s="66">
        <f ca="1">SUMIFS(交易记录!G:G,交易记录!A:A,A218)</f>
        <v>0</v>
      </c>
    </row>
    <row r="219" spans="1:2" x14ac:dyDescent="0.2">
      <c r="A219" s="97">
        <v>44440</v>
      </c>
      <c r="B219" s="66">
        <f ca="1">SUMIFS(交易记录!G:G,交易记录!A:A,A219)</f>
        <v>0</v>
      </c>
    </row>
    <row r="220" spans="1:2" x14ac:dyDescent="0.2">
      <c r="A220" s="97">
        <v>44441</v>
      </c>
      <c r="B220" s="66">
        <f ca="1">SUMIFS(交易记录!G:G,交易记录!A:A,A220)</f>
        <v>0</v>
      </c>
    </row>
    <row r="221" spans="1:2" x14ac:dyDescent="0.2">
      <c r="A221" s="97">
        <v>44442</v>
      </c>
      <c r="B221" s="66">
        <f ca="1">SUMIFS(交易记录!G:G,交易记录!A:A,A221)</f>
        <v>0</v>
      </c>
    </row>
    <row r="222" spans="1:2" x14ac:dyDescent="0.2">
      <c r="A222" s="97">
        <v>44443</v>
      </c>
      <c r="B222" s="66">
        <f ca="1">SUMIFS(交易记录!G:G,交易记录!A:A,A222)</f>
        <v>0</v>
      </c>
    </row>
    <row r="223" spans="1:2" x14ac:dyDescent="0.2">
      <c r="A223" s="97">
        <v>44444</v>
      </c>
      <c r="B223" s="66">
        <f ca="1">SUMIFS(交易记录!G:G,交易记录!A:A,A223)</f>
        <v>0</v>
      </c>
    </row>
    <row r="224" spans="1:2" x14ac:dyDescent="0.2">
      <c r="A224" s="97">
        <v>44445</v>
      </c>
      <c r="B224" s="66">
        <f ca="1">SUMIFS(交易记录!G:G,交易记录!A:A,A224)</f>
        <v>0</v>
      </c>
    </row>
    <row r="225" spans="1:2" x14ac:dyDescent="0.2">
      <c r="A225" s="97">
        <v>44446</v>
      </c>
      <c r="B225" s="66">
        <f ca="1">SUMIFS(交易记录!G:G,交易记录!A:A,A225)</f>
        <v>0</v>
      </c>
    </row>
    <row r="226" spans="1:2" x14ac:dyDescent="0.2">
      <c r="A226" s="97">
        <v>44447</v>
      </c>
      <c r="B226" s="66">
        <f ca="1">SUMIFS(交易记录!G:G,交易记录!A:A,A226)</f>
        <v>0</v>
      </c>
    </row>
    <row r="227" spans="1:2" x14ac:dyDescent="0.2">
      <c r="A227" s="97">
        <v>44448</v>
      </c>
      <c r="B227" s="66">
        <f ca="1">SUMIFS(交易记录!G:G,交易记录!A:A,A227)</f>
        <v>0</v>
      </c>
    </row>
    <row r="228" spans="1:2" x14ac:dyDescent="0.2">
      <c r="A228" s="97">
        <v>44449</v>
      </c>
      <c r="B228" s="66">
        <f ca="1">SUMIFS(交易记录!G:G,交易记录!A:A,A228)</f>
        <v>0</v>
      </c>
    </row>
    <row r="229" spans="1:2" x14ac:dyDescent="0.2">
      <c r="A229" s="97">
        <v>44450</v>
      </c>
      <c r="B229" s="66">
        <f ca="1">SUMIFS(交易记录!G:G,交易记录!A:A,A229)</f>
        <v>0</v>
      </c>
    </row>
    <row r="230" spans="1:2" x14ac:dyDescent="0.2">
      <c r="A230" s="97">
        <v>44451</v>
      </c>
      <c r="B230" s="66">
        <f ca="1">SUMIFS(交易记录!G:G,交易记录!A:A,A230)</f>
        <v>0</v>
      </c>
    </row>
    <row r="231" spans="1:2" x14ac:dyDescent="0.2">
      <c r="A231" s="97">
        <v>44452</v>
      </c>
      <c r="B231" s="66">
        <f ca="1">SUMIFS(交易记录!G:G,交易记录!A:A,A231)</f>
        <v>0</v>
      </c>
    </row>
    <row r="232" spans="1:2" x14ac:dyDescent="0.2">
      <c r="A232" s="97">
        <v>44453</v>
      </c>
      <c r="B232" s="66">
        <f ca="1">SUMIFS(交易记录!G:G,交易记录!A:A,A232)</f>
        <v>0</v>
      </c>
    </row>
    <row r="233" spans="1:2" x14ac:dyDescent="0.2">
      <c r="A233" s="97">
        <v>44454</v>
      </c>
      <c r="B233" s="66">
        <f ca="1">SUMIFS(交易记录!G:G,交易记录!A:A,A233)</f>
        <v>0</v>
      </c>
    </row>
    <row r="234" spans="1:2" x14ac:dyDescent="0.2">
      <c r="A234" s="97">
        <v>44455</v>
      </c>
      <c r="B234" s="66">
        <f ca="1">SUMIFS(交易记录!G:G,交易记录!A:A,A234)</f>
        <v>0</v>
      </c>
    </row>
    <row r="235" spans="1:2" x14ac:dyDescent="0.2">
      <c r="A235" s="97">
        <v>44456</v>
      </c>
      <c r="B235" s="66">
        <f ca="1">SUMIFS(交易记录!G:G,交易记录!A:A,A235)</f>
        <v>0</v>
      </c>
    </row>
    <row r="236" spans="1:2" x14ac:dyDescent="0.2">
      <c r="A236" s="97">
        <v>44457</v>
      </c>
      <c r="B236" s="66">
        <f ca="1">SUMIFS(交易记录!G:G,交易记录!A:A,A236)</f>
        <v>0</v>
      </c>
    </row>
    <row r="237" spans="1:2" x14ac:dyDescent="0.2">
      <c r="A237" s="97">
        <v>44458</v>
      </c>
      <c r="B237" s="66">
        <f ca="1">SUMIFS(交易记录!G:G,交易记录!A:A,A237)</f>
        <v>0</v>
      </c>
    </row>
    <row r="238" spans="1:2" x14ac:dyDescent="0.2">
      <c r="A238" s="97">
        <v>44459</v>
      </c>
      <c r="B238" s="66">
        <f ca="1">SUMIFS(交易记录!G:G,交易记录!A:A,A238)</f>
        <v>0</v>
      </c>
    </row>
    <row r="239" spans="1:2" x14ac:dyDescent="0.2">
      <c r="A239" s="97">
        <v>44460</v>
      </c>
      <c r="B239" s="66">
        <f ca="1">SUMIFS(交易记录!G:G,交易记录!A:A,A239)</f>
        <v>0</v>
      </c>
    </row>
    <row r="240" spans="1:2" x14ac:dyDescent="0.2">
      <c r="A240" s="97">
        <v>44461</v>
      </c>
      <c r="B240" s="66">
        <f ca="1">SUMIFS(交易记录!G:G,交易记录!A:A,A240)</f>
        <v>0</v>
      </c>
    </row>
    <row r="241" spans="1:2" x14ac:dyDescent="0.2">
      <c r="A241" s="97">
        <v>44462</v>
      </c>
      <c r="B241" s="66">
        <f ca="1">SUMIFS(交易记录!G:G,交易记录!A:A,A241)</f>
        <v>0</v>
      </c>
    </row>
    <row r="242" spans="1:2" x14ac:dyDescent="0.2">
      <c r="A242" s="97">
        <v>44463</v>
      </c>
      <c r="B242" s="66">
        <f ca="1">SUMIFS(交易记录!G:G,交易记录!A:A,A242)</f>
        <v>0</v>
      </c>
    </row>
    <row r="243" spans="1:2" x14ac:dyDescent="0.2">
      <c r="A243" s="97">
        <v>44464</v>
      </c>
      <c r="B243" s="66">
        <f ca="1">SUMIFS(交易记录!G:G,交易记录!A:A,A243)</f>
        <v>0</v>
      </c>
    </row>
    <row r="244" spans="1:2" x14ac:dyDescent="0.2">
      <c r="A244" s="97">
        <v>44465</v>
      </c>
      <c r="B244" s="66">
        <f ca="1">SUMIFS(交易记录!G:G,交易记录!A:A,A244)</f>
        <v>0</v>
      </c>
    </row>
    <row r="245" spans="1:2" x14ac:dyDescent="0.2">
      <c r="A245" s="97">
        <v>44466</v>
      </c>
      <c r="B245" s="66">
        <f ca="1">SUMIFS(交易记录!G:G,交易记录!A:A,A245)</f>
        <v>0</v>
      </c>
    </row>
    <row r="246" spans="1:2" x14ac:dyDescent="0.2">
      <c r="A246" s="97">
        <v>44467</v>
      </c>
      <c r="B246" s="66">
        <f ca="1">SUMIFS(交易记录!G:G,交易记录!A:A,A246)</f>
        <v>0</v>
      </c>
    </row>
    <row r="247" spans="1:2" x14ac:dyDescent="0.2">
      <c r="A247" s="97">
        <v>44468</v>
      </c>
      <c r="B247" s="66">
        <f ca="1">SUMIFS(交易记录!G:G,交易记录!A:A,A247)</f>
        <v>0</v>
      </c>
    </row>
    <row r="248" spans="1:2" x14ac:dyDescent="0.2">
      <c r="A248" s="97">
        <v>44469</v>
      </c>
      <c r="B248" s="66">
        <f ca="1">SUMIFS(交易记录!G:G,交易记录!A:A,A248)</f>
        <v>0</v>
      </c>
    </row>
    <row r="249" spans="1:2" x14ac:dyDescent="0.2">
      <c r="A249" s="97">
        <v>44470</v>
      </c>
      <c r="B249" s="66">
        <f ca="1">SUMIFS(交易记录!G:G,交易记录!A:A,A249)</f>
        <v>0</v>
      </c>
    </row>
    <row r="250" spans="1:2" x14ac:dyDescent="0.2">
      <c r="A250" s="97">
        <v>44471</v>
      </c>
      <c r="B250" s="66">
        <f ca="1">SUMIFS(交易记录!G:G,交易记录!A:A,A250)</f>
        <v>0</v>
      </c>
    </row>
    <row r="251" spans="1:2" x14ac:dyDescent="0.2">
      <c r="A251" s="97">
        <v>44472</v>
      </c>
      <c r="B251" s="66">
        <f ca="1">SUMIFS(交易记录!G:G,交易记录!A:A,A251)</f>
        <v>0</v>
      </c>
    </row>
    <row r="252" spans="1:2" x14ac:dyDescent="0.2">
      <c r="A252" s="97">
        <v>44473</v>
      </c>
      <c r="B252" s="66">
        <f ca="1">SUMIFS(交易记录!G:G,交易记录!A:A,A252)</f>
        <v>0</v>
      </c>
    </row>
    <row r="253" spans="1:2" x14ac:dyDescent="0.2">
      <c r="A253" s="97">
        <v>44474</v>
      </c>
      <c r="B253" s="66">
        <f ca="1">SUMIFS(交易记录!G:G,交易记录!A:A,A253)</f>
        <v>0</v>
      </c>
    </row>
    <row r="254" spans="1:2" x14ac:dyDescent="0.2">
      <c r="A254" s="97">
        <v>44475</v>
      </c>
      <c r="B254" s="66">
        <f ca="1">SUMIFS(交易记录!G:G,交易记录!A:A,A254)</f>
        <v>0</v>
      </c>
    </row>
    <row r="255" spans="1:2" x14ac:dyDescent="0.2">
      <c r="A255" s="97">
        <v>44476</v>
      </c>
      <c r="B255" s="66">
        <f ca="1">SUMIFS(交易记录!G:G,交易记录!A:A,A255)</f>
        <v>0</v>
      </c>
    </row>
    <row r="256" spans="1:2" x14ac:dyDescent="0.2">
      <c r="A256" s="97">
        <v>44477</v>
      </c>
      <c r="B256" s="66">
        <f ca="1">SUMIFS(交易记录!G:G,交易记录!A:A,A256)</f>
        <v>0</v>
      </c>
    </row>
    <row r="257" spans="1:2" x14ac:dyDescent="0.2">
      <c r="A257" s="97">
        <v>44478</v>
      </c>
      <c r="B257" s="66">
        <f ca="1">SUMIFS(交易记录!G:G,交易记录!A:A,A257)</f>
        <v>0</v>
      </c>
    </row>
    <row r="258" spans="1:2" x14ac:dyDescent="0.2">
      <c r="A258" s="97">
        <v>44479</v>
      </c>
      <c r="B258" s="66">
        <f ca="1">SUMIFS(交易记录!G:G,交易记录!A:A,A258)</f>
        <v>0</v>
      </c>
    </row>
    <row r="259" spans="1:2" x14ac:dyDescent="0.2">
      <c r="A259" s="97">
        <v>44480</v>
      </c>
      <c r="B259" s="66">
        <f ca="1">SUMIFS(交易记录!G:G,交易记录!A:A,A259)</f>
        <v>0</v>
      </c>
    </row>
    <row r="260" spans="1:2" x14ac:dyDescent="0.2">
      <c r="A260" s="97">
        <v>44481</v>
      </c>
      <c r="B260" s="66">
        <f ca="1">SUMIFS(交易记录!G:G,交易记录!A:A,A260)</f>
        <v>0</v>
      </c>
    </row>
    <row r="261" spans="1:2" x14ac:dyDescent="0.2">
      <c r="A261" s="97">
        <v>44482</v>
      </c>
      <c r="B261" s="66">
        <f ca="1">SUMIFS(交易记录!G:G,交易记录!A:A,A261)</f>
        <v>0</v>
      </c>
    </row>
    <row r="262" spans="1:2" x14ac:dyDescent="0.2">
      <c r="A262" s="97">
        <v>44483</v>
      </c>
      <c r="B262" s="66">
        <f ca="1">SUMIFS(交易记录!G:G,交易记录!A:A,A262)</f>
        <v>0</v>
      </c>
    </row>
    <row r="263" spans="1:2" x14ac:dyDescent="0.2">
      <c r="A263" s="97">
        <v>44484</v>
      </c>
      <c r="B263" s="66">
        <f ca="1">SUMIFS(交易记录!G:G,交易记录!A:A,A263)</f>
        <v>0</v>
      </c>
    </row>
    <row r="264" spans="1:2" x14ac:dyDescent="0.2">
      <c r="A264" s="97">
        <v>44485</v>
      </c>
      <c r="B264" s="66">
        <f ca="1">SUMIFS(交易记录!G:G,交易记录!A:A,A264)</f>
        <v>0</v>
      </c>
    </row>
    <row r="265" spans="1:2" x14ac:dyDescent="0.2">
      <c r="A265" s="97">
        <v>44486</v>
      </c>
      <c r="B265" s="66">
        <f ca="1">SUMIFS(交易记录!G:G,交易记录!A:A,A265)</f>
        <v>0</v>
      </c>
    </row>
    <row r="266" spans="1:2" x14ac:dyDescent="0.2">
      <c r="A266" s="97">
        <v>44487</v>
      </c>
      <c r="B266" s="66">
        <f ca="1">SUMIFS(交易记录!G:G,交易记录!A:A,A266)</f>
        <v>0</v>
      </c>
    </row>
    <row r="267" spans="1:2" x14ac:dyDescent="0.2">
      <c r="A267" s="97">
        <v>44488</v>
      </c>
      <c r="B267" s="66">
        <f ca="1">SUMIFS(交易记录!G:G,交易记录!A:A,A267)</f>
        <v>0</v>
      </c>
    </row>
    <row r="268" spans="1:2" x14ac:dyDescent="0.2">
      <c r="A268" s="97">
        <v>44489</v>
      </c>
      <c r="B268" s="66">
        <f ca="1">SUMIFS(交易记录!G:G,交易记录!A:A,A268)</f>
        <v>0</v>
      </c>
    </row>
    <row r="269" spans="1:2" x14ac:dyDescent="0.2">
      <c r="A269" s="97">
        <v>44490</v>
      </c>
      <c r="B269" s="66">
        <f ca="1">SUMIFS(交易记录!G:G,交易记录!A:A,A269)</f>
        <v>0</v>
      </c>
    </row>
    <row r="270" spans="1:2" x14ac:dyDescent="0.2">
      <c r="A270" s="97">
        <v>44491</v>
      </c>
      <c r="B270" s="66">
        <f ca="1">SUMIFS(交易记录!G:G,交易记录!A:A,A270)</f>
        <v>0</v>
      </c>
    </row>
    <row r="271" spans="1:2" x14ac:dyDescent="0.2">
      <c r="A271" s="97">
        <v>44492</v>
      </c>
      <c r="B271" s="66">
        <f ca="1">SUMIFS(交易记录!G:G,交易记录!A:A,A271)</f>
        <v>0</v>
      </c>
    </row>
    <row r="272" spans="1:2" x14ac:dyDescent="0.2">
      <c r="A272" s="97">
        <v>44493</v>
      </c>
      <c r="B272" s="66">
        <f ca="1">SUMIFS(交易记录!G:G,交易记录!A:A,A272)</f>
        <v>0</v>
      </c>
    </row>
    <row r="273" spans="1:2" x14ac:dyDescent="0.2">
      <c r="A273" s="97">
        <v>44494</v>
      </c>
      <c r="B273" s="66">
        <f ca="1">SUMIFS(交易记录!G:G,交易记录!A:A,A273)</f>
        <v>0</v>
      </c>
    </row>
    <row r="274" spans="1:2" x14ac:dyDescent="0.2">
      <c r="A274" s="97">
        <v>44495</v>
      </c>
      <c r="B274" s="66">
        <f ca="1">SUMIFS(交易记录!G:G,交易记录!A:A,A274)</f>
        <v>0</v>
      </c>
    </row>
    <row r="275" spans="1:2" x14ac:dyDescent="0.2">
      <c r="A275" s="97">
        <v>44496</v>
      </c>
      <c r="B275" s="66">
        <f ca="1">SUMIFS(交易记录!G:G,交易记录!A:A,A275)</f>
        <v>0</v>
      </c>
    </row>
    <row r="276" spans="1:2" x14ac:dyDescent="0.2">
      <c r="A276" s="97">
        <v>44497</v>
      </c>
      <c r="B276" s="66">
        <f ca="1">SUMIFS(交易记录!G:G,交易记录!A:A,A276)</f>
        <v>0</v>
      </c>
    </row>
    <row r="277" spans="1:2" x14ac:dyDescent="0.2">
      <c r="A277" s="97">
        <v>44498</v>
      </c>
      <c r="B277" s="66">
        <f ca="1">SUMIFS(交易记录!G:G,交易记录!A:A,A277)</f>
        <v>0</v>
      </c>
    </row>
    <row r="278" spans="1:2" x14ac:dyDescent="0.2">
      <c r="A278" s="97">
        <v>44499</v>
      </c>
      <c r="B278" s="66">
        <f ca="1">SUMIFS(交易记录!G:G,交易记录!A:A,A278)</f>
        <v>0</v>
      </c>
    </row>
    <row r="279" spans="1:2" x14ac:dyDescent="0.2">
      <c r="A279" s="97">
        <v>44500</v>
      </c>
      <c r="B279" s="66">
        <f ca="1">SUMIFS(交易记录!G:G,交易记录!A:A,A279)</f>
        <v>0</v>
      </c>
    </row>
    <row r="280" spans="1:2" x14ac:dyDescent="0.2">
      <c r="A280" s="97">
        <v>44501</v>
      </c>
      <c r="B280" s="66">
        <f ca="1">SUMIFS(交易记录!G:G,交易记录!A:A,A280)</f>
        <v>0</v>
      </c>
    </row>
    <row r="281" spans="1:2" x14ac:dyDescent="0.2">
      <c r="A281" s="97">
        <v>44502</v>
      </c>
      <c r="B281" s="66">
        <f ca="1">SUMIFS(交易记录!G:G,交易记录!A:A,A281)</f>
        <v>0</v>
      </c>
    </row>
    <row r="282" spans="1:2" x14ac:dyDescent="0.2">
      <c r="A282" s="97">
        <v>44503</v>
      </c>
      <c r="B282" s="66">
        <f ca="1">SUMIFS(交易记录!G:G,交易记录!A:A,A282)</f>
        <v>0</v>
      </c>
    </row>
    <row r="283" spans="1:2" x14ac:dyDescent="0.2">
      <c r="A283" s="97">
        <v>44504</v>
      </c>
      <c r="B283" s="66">
        <f ca="1">SUMIFS(交易记录!G:G,交易记录!A:A,A283)</f>
        <v>0</v>
      </c>
    </row>
    <row r="284" spans="1:2" x14ac:dyDescent="0.2">
      <c r="A284" s="97">
        <v>44505</v>
      </c>
      <c r="B284" s="66">
        <f ca="1">SUMIFS(交易记录!G:G,交易记录!A:A,A284)</f>
        <v>0</v>
      </c>
    </row>
    <row r="285" spans="1:2" x14ac:dyDescent="0.2">
      <c r="A285" s="97">
        <v>44506</v>
      </c>
      <c r="B285" s="66">
        <f ca="1">SUMIFS(交易记录!G:G,交易记录!A:A,A285)</f>
        <v>0</v>
      </c>
    </row>
    <row r="286" spans="1:2" x14ac:dyDescent="0.2">
      <c r="A286" s="97">
        <v>44507</v>
      </c>
      <c r="B286" s="66">
        <f ca="1">SUMIFS(交易记录!G:G,交易记录!A:A,A286)</f>
        <v>0</v>
      </c>
    </row>
    <row r="287" spans="1:2" x14ac:dyDescent="0.2">
      <c r="A287" s="97">
        <v>44508</v>
      </c>
      <c r="B287" s="66">
        <f ca="1">SUMIFS(交易记录!G:G,交易记录!A:A,A287)</f>
        <v>0</v>
      </c>
    </row>
    <row r="288" spans="1:2" x14ac:dyDescent="0.2">
      <c r="A288" s="97">
        <v>44509</v>
      </c>
      <c r="B288" s="66">
        <f ca="1">SUMIFS(交易记录!G:G,交易记录!A:A,A288)</f>
        <v>0</v>
      </c>
    </row>
    <row r="289" spans="1:2" x14ac:dyDescent="0.2">
      <c r="A289" s="97">
        <v>44510</v>
      </c>
      <c r="B289" s="66">
        <f ca="1">SUMIFS(交易记录!G:G,交易记录!A:A,A289)</f>
        <v>0</v>
      </c>
    </row>
    <row r="290" spans="1:2" x14ac:dyDescent="0.2">
      <c r="A290" s="97">
        <v>44511</v>
      </c>
      <c r="B290" s="66">
        <f ca="1">SUMIFS(交易记录!G:G,交易记录!A:A,A290)</f>
        <v>0</v>
      </c>
    </row>
    <row r="291" spans="1:2" x14ac:dyDescent="0.2">
      <c r="A291" s="97">
        <v>44512</v>
      </c>
      <c r="B291" s="66">
        <f ca="1">SUMIFS(交易记录!G:G,交易记录!A:A,A291)</f>
        <v>0</v>
      </c>
    </row>
    <row r="292" spans="1:2" x14ac:dyDescent="0.2">
      <c r="A292" s="97">
        <v>44513</v>
      </c>
      <c r="B292" s="66">
        <f ca="1">SUMIFS(交易记录!G:G,交易记录!A:A,A292)</f>
        <v>0</v>
      </c>
    </row>
    <row r="293" spans="1:2" x14ac:dyDescent="0.2">
      <c r="A293" s="97">
        <v>44514</v>
      </c>
      <c r="B293" s="66">
        <f ca="1">SUMIFS(交易记录!G:G,交易记录!A:A,A293)</f>
        <v>0</v>
      </c>
    </row>
    <row r="294" spans="1:2" x14ac:dyDescent="0.2">
      <c r="A294" s="97">
        <v>44515</v>
      </c>
      <c r="B294" s="66">
        <f ca="1">SUMIFS(交易记录!G:G,交易记录!A:A,A294)</f>
        <v>0</v>
      </c>
    </row>
    <row r="295" spans="1:2" x14ac:dyDescent="0.2">
      <c r="A295" s="97">
        <v>44516</v>
      </c>
      <c r="B295" s="66">
        <f ca="1">SUMIFS(交易记录!G:G,交易记录!A:A,A295)</f>
        <v>0</v>
      </c>
    </row>
    <row r="296" spans="1:2" x14ac:dyDescent="0.2">
      <c r="A296" s="97">
        <v>44517</v>
      </c>
      <c r="B296" s="66">
        <f ca="1">SUMIFS(交易记录!G:G,交易记录!A:A,A296)</f>
        <v>0</v>
      </c>
    </row>
    <row r="297" spans="1:2" x14ac:dyDescent="0.2">
      <c r="A297" s="97">
        <v>44518</v>
      </c>
      <c r="B297" s="66">
        <f ca="1">SUMIFS(交易记录!G:G,交易记录!A:A,A297)</f>
        <v>0</v>
      </c>
    </row>
    <row r="298" spans="1:2" x14ac:dyDescent="0.2">
      <c r="A298" s="97">
        <v>44519</v>
      </c>
      <c r="B298" s="66">
        <f ca="1">SUMIFS(交易记录!G:G,交易记录!A:A,A298)</f>
        <v>0</v>
      </c>
    </row>
    <row r="299" spans="1:2" x14ac:dyDescent="0.2">
      <c r="A299" s="97">
        <v>44520</v>
      </c>
      <c r="B299" s="66">
        <f ca="1">SUMIFS(交易记录!G:G,交易记录!A:A,A299)</f>
        <v>0</v>
      </c>
    </row>
    <row r="300" spans="1:2" x14ac:dyDescent="0.2">
      <c r="A300" s="97">
        <v>44521</v>
      </c>
      <c r="B300" s="66">
        <f ca="1">SUMIFS(交易记录!G:G,交易记录!A:A,A300)</f>
        <v>0</v>
      </c>
    </row>
    <row r="301" spans="1:2" x14ac:dyDescent="0.2">
      <c r="A301" s="97">
        <v>44522</v>
      </c>
      <c r="B301" s="66">
        <f ca="1">SUMIFS(交易记录!G:G,交易记录!A:A,A301)</f>
        <v>0</v>
      </c>
    </row>
    <row r="302" spans="1:2" x14ac:dyDescent="0.2">
      <c r="A302" s="97">
        <v>44523</v>
      </c>
      <c r="B302" s="66">
        <f ca="1">SUMIFS(交易记录!G:G,交易记录!A:A,A302)</f>
        <v>0</v>
      </c>
    </row>
    <row r="303" spans="1:2" x14ac:dyDescent="0.2">
      <c r="A303" s="97">
        <v>44524</v>
      </c>
      <c r="B303" s="66">
        <f ca="1">SUMIFS(交易记录!G:G,交易记录!A:A,A303)</f>
        <v>0</v>
      </c>
    </row>
    <row r="304" spans="1:2" x14ac:dyDescent="0.2">
      <c r="A304" s="97">
        <v>44525</v>
      </c>
      <c r="B304" s="66">
        <f ca="1">SUMIFS(交易记录!G:G,交易记录!A:A,A304)</f>
        <v>0</v>
      </c>
    </row>
    <row r="305" spans="1:2" x14ac:dyDescent="0.2">
      <c r="A305" s="97">
        <v>44526</v>
      </c>
      <c r="B305" s="66">
        <f ca="1">SUMIFS(交易记录!G:G,交易记录!A:A,A305)</f>
        <v>0</v>
      </c>
    </row>
    <row r="306" spans="1:2" x14ac:dyDescent="0.2">
      <c r="A306" s="97">
        <v>44527</v>
      </c>
      <c r="B306" s="66">
        <f ca="1">SUMIFS(交易记录!G:G,交易记录!A:A,A306)</f>
        <v>0</v>
      </c>
    </row>
    <row r="307" spans="1:2" x14ac:dyDescent="0.2">
      <c r="A307" s="97">
        <v>44528</v>
      </c>
      <c r="B307" s="66">
        <f ca="1">SUMIFS(交易记录!G:G,交易记录!A:A,A307)</f>
        <v>0</v>
      </c>
    </row>
    <row r="308" spans="1:2" x14ac:dyDescent="0.2">
      <c r="A308" s="97">
        <v>44529</v>
      </c>
      <c r="B308" s="66">
        <f ca="1">SUMIFS(交易记录!G:G,交易记录!A:A,A308)</f>
        <v>0</v>
      </c>
    </row>
    <row r="309" spans="1:2" x14ac:dyDescent="0.2">
      <c r="A309" s="97">
        <v>44530</v>
      </c>
      <c r="B309" s="66">
        <f ca="1">SUMIFS(交易记录!G:G,交易记录!A:A,A309)</f>
        <v>0</v>
      </c>
    </row>
    <row r="310" spans="1:2" x14ac:dyDescent="0.2">
      <c r="A310" s="97">
        <v>44531</v>
      </c>
      <c r="B310" s="66">
        <f ca="1">SUMIFS(交易记录!G:G,交易记录!A:A,A310)</f>
        <v>0</v>
      </c>
    </row>
    <row r="311" spans="1:2" x14ac:dyDescent="0.2">
      <c r="A311" s="97">
        <v>44532</v>
      </c>
      <c r="B311" s="66">
        <f ca="1">SUMIFS(交易记录!G:G,交易记录!A:A,A311)</f>
        <v>0</v>
      </c>
    </row>
    <row r="312" spans="1:2" x14ac:dyDescent="0.2">
      <c r="A312" s="97">
        <v>44533</v>
      </c>
      <c r="B312" s="66">
        <f ca="1">SUMIFS(交易记录!G:G,交易记录!A:A,A312)</f>
        <v>0</v>
      </c>
    </row>
    <row r="313" spans="1:2" x14ac:dyDescent="0.2">
      <c r="A313" s="97">
        <v>44534</v>
      </c>
      <c r="B313" s="66">
        <f ca="1">SUMIFS(交易记录!G:G,交易记录!A:A,A313)</f>
        <v>0</v>
      </c>
    </row>
    <row r="314" spans="1:2" x14ac:dyDescent="0.2">
      <c r="A314" s="97">
        <v>44535</v>
      </c>
      <c r="B314" s="66">
        <f ca="1">SUMIFS(交易记录!G:G,交易记录!A:A,A314)</f>
        <v>0</v>
      </c>
    </row>
    <row r="315" spans="1:2" x14ac:dyDescent="0.2">
      <c r="A315" s="97">
        <v>44536</v>
      </c>
      <c r="B315" s="66">
        <f ca="1">SUMIFS(交易记录!G:G,交易记录!A:A,A315)</f>
        <v>0</v>
      </c>
    </row>
    <row r="316" spans="1:2" x14ac:dyDescent="0.2">
      <c r="A316" s="97">
        <v>44537</v>
      </c>
      <c r="B316" s="66">
        <f ca="1">SUMIFS(交易记录!G:G,交易记录!A:A,A316)</f>
        <v>0</v>
      </c>
    </row>
    <row r="317" spans="1:2" x14ac:dyDescent="0.2">
      <c r="A317" s="97">
        <v>44538</v>
      </c>
      <c r="B317" s="66">
        <f ca="1">SUMIFS(交易记录!G:G,交易记录!A:A,A317)</f>
        <v>0</v>
      </c>
    </row>
    <row r="318" spans="1:2" x14ac:dyDescent="0.2">
      <c r="A318" s="97">
        <v>44539</v>
      </c>
      <c r="B318" s="66">
        <f ca="1">SUMIFS(交易记录!G:G,交易记录!A:A,A318)</f>
        <v>0</v>
      </c>
    </row>
    <row r="319" spans="1:2" x14ac:dyDescent="0.2">
      <c r="A319" s="97">
        <v>44540</v>
      </c>
      <c r="B319" s="66">
        <f ca="1">SUMIFS(交易记录!G:G,交易记录!A:A,A319)</f>
        <v>0</v>
      </c>
    </row>
    <row r="320" spans="1:2" x14ac:dyDescent="0.2">
      <c r="A320" s="97">
        <v>44541</v>
      </c>
      <c r="B320" s="66">
        <f ca="1">SUMIFS(交易记录!G:G,交易记录!A:A,A320)</f>
        <v>0</v>
      </c>
    </row>
    <row r="321" spans="1:2" x14ac:dyDescent="0.2">
      <c r="A321" s="97">
        <v>44542</v>
      </c>
      <c r="B321" s="66">
        <f ca="1">SUMIFS(交易记录!G:G,交易记录!A:A,A321)</f>
        <v>0</v>
      </c>
    </row>
    <row r="322" spans="1:2" x14ac:dyDescent="0.2">
      <c r="A322" s="97">
        <v>44543</v>
      </c>
      <c r="B322" s="66">
        <f ca="1">SUMIFS(交易记录!G:G,交易记录!A:A,A322)</f>
        <v>0</v>
      </c>
    </row>
    <row r="323" spans="1:2" x14ac:dyDescent="0.2">
      <c r="A323" s="97">
        <v>44544</v>
      </c>
      <c r="B323" s="66">
        <f ca="1">SUMIFS(交易记录!G:G,交易记录!A:A,A323)</f>
        <v>0</v>
      </c>
    </row>
    <row r="324" spans="1:2" x14ac:dyDescent="0.2">
      <c r="A324" s="97">
        <v>44545</v>
      </c>
      <c r="B324" s="66">
        <f ca="1">SUMIFS(交易记录!G:G,交易记录!A:A,A324)</f>
        <v>0</v>
      </c>
    </row>
    <row r="325" spans="1:2" x14ac:dyDescent="0.2">
      <c r="A325" s="97">
        <v>44546</v>
      </c>
      <c r="B325" s="66">
        <f ca="1">SUMIFS(交易记录!G:G,交易记录!A:A,A325)</f>
        <v>0</v>
      </c>
    </row>
    <row r="326" spans="1:2" x14ac:dyDescent="0.2">
      <c r="A326" s="97">
        <v>44547</v>
      </c>
      <c r="B326" s="66">
        <f ca="1">SUMIFS(交易记录!G:G,交易记录!A:A,A326)</f>
        <v>0</v>
      </c>
    </row>
    <row r="327" spans="1:2" x14ac:dyDescent="0.2">
      <c r="A327" s="97">
        <v>44548</v>
      </c>
      <c r="B327" s="66">
        <f ca="1">SUMIFS(交易记录!G:G,交易记录!A:A,A327)</f>
        <v>0</v>
      </c>
    </row>
    <row r="328" spans="1:2" x14ac:dyDescent="0.2">
      <c r="A328" s="97">
        <v>44549</v>
      </c>
      <c r="B328" s="66">
        <f ca="1">SUMIFS(交易记录!G:G,交易记录!A:A,A328)</f>
        <v>0</v>
      </c>
    </row>
    <row r="329" spans="1:2" x14ac:dyDescent="0.2">
      <c r="A329" s="97">
        <v>44550</v>
      </c>
      <c r="B329" s="66">
        <f ca="1">SUMIFS(交易记录!G:G,交易记录!A:A,A329)</f>
        <v>0</v>
      </c>
    </row>
    <row r="330" spans="1:2" x14ac:dyDescent="0.2">
      <c r="A330" s="97">
        <v>44551</v>
      </c>
      <c r="B330" s="66">
        <f ca="1">SUMIFS(交易记录!G:G,交易记录!A:A,A330)</f>
        <v>0</v>
      </c>
    </row>
    <row r="331" spans="1:2" x14ac:dyDescent="0.2">
      <c r="A331" s="97">
        <v>44552</v>
      </c>
      <c r="B331" s="66">
        <f ca="1">SUMIFS(交易记录!G:G,交易记录!A:A,A331)</f>
        <v>0</v>
      </c>
    </row>
    <row r="332" spans="1:2" x14ac:dyDescent="0.2">
      <c r="A332" s="97">
        <v>44553</v>
      </c>
      <c r="B332" s="66">
        <f ca="1">SUMIFS(交易记录!G:G,交易记录!A:A,A332)</f>
        <v>0</v>
      </c>
    </row>
    <row r="333" spans="1:2" x14ac:dyDescent="0.2">
      <c r="A333" s="97">
        <v>44554</v>
      </c>
      <c r="B333" s="66">
        <f ca="1">SUMIFS(交易记录!G:G,交易记录!A:A,A333)</f>
        <v>0</v>
      </c>
    </row>
    <row r="334" spans="1:2" x14ac:dyDescent="0.2">
      <c r="A334" s="97">
        <v>44555</v>
      </c>
      <c r="B334" s="66">
        <f ca="1">SUMIFS(交易记录!G:G,交易记录!A:A,A334)</f>
        <v>0</v>
      </c>
    </row>
    <row r="335" spans="1:2" x14ac:dyDescent="0.2">
      <c r="A335" s="97">
        <v>44556</v>
      </c>
      <c r="B335" s="66">
        <f ca="1">SUMIFS(交易记录!G:G,交易记录!A:A,A335)</f>
        <v>0</v>
      </c>
    </row>
    <row r="336" spans="1:2" x14ac:dyDescent="0.2">
      <c r="A336" s="97">
        <v>44557</v>
      </c>
      <c r="B336" s="66">
        <f ca="1">SUMIFS(交易记录!G:G,交易记录!A:A,A336)</f>
        <v>0</v>
      </c>
    </row>
    <row r="337" spans="1:2" x14ac:dyDescent="0.2">
      <c r="A337" s="97">
        <v>44558</v>
      </c>
      <c r="B337" s="66">
        <f ca="1">SUMIFS(交易记录!G:G,交易记录!A:A,A337)</f>
        <v>0</v>
      </c>
    </row>
    <row r="338" spans="1:2" x14ac:dyDescent="0.2">
      <c r="A338" s="97">
        <v>44559</v>
      </c>
      <c r="B338" s="66">
        <f ca="1">SUMIFS(交易记录!G:G,交易记录!A:A,A338)</f>
        <v>0</v>
      </c>
    </row>
    <row r="339" spans="1:2" x14ac:dyDescent="0.2">
      <c r="A339" s="97">
        <v>44560</v>
      </c>
      <c r="B339" s="66">
        <f ca="1">SUMIFS(交易记录!G:G,交易记录!A:A,A339)</f>
        <v>0</v>
      </c>
    </row>
    <row r="340" spans="1:2" x14ac:dyDescent="0.2">
      <c r="A340" s="97">
        <v>44561</v>
      </c>
      <c r="B340" s="66">
        <f ca="1">SUMIFS(交易记录!G:G,交易记录!A:A,A340)</f>
        <v>0</v>
      </c>
    </row>
    <row r="341" spans="1:2" x14ac:dyDescent="0.2">
      <c r="A341" s="97">
        <v>44562</v>
      </c>
      <c r="B341" s="66">
        <f ca="1">SUMIFS(交易记录!G:G,交易记录!A:A,A341)</f>
        <v>0</v>
      </c>
    </row>
    <row r="342" spans="1:2" x14ac:dyDescent="0.2">
      <c r="A342" s="97">
        <v>44563</v>
      </c>
      <c r="B342" s="66">
        <f ca="1">SUMIFS(交易记录!G:G,交易记录!A:A,A342)</f>
        <v>0</v>
      </c>
    </row>
    <row r="343" spans="1:2" x14ac:dyDescent="0.2">
      <c r="A343" s="97">
        <v>44564</v>
      </c>
      <c r="B343" s="66">
        <f ca="1">SUMIFS(交易记录!G:G,交易记录!A:A,A343)</f>
        <v>0</v>
      </c>
    </row>
    <row r="344" spans="1:2" x14ac:dyDescent="0.2">
      <c r="A344" s="97">
        <v>44565</v>
      </c>
      <c r="B344" s="66">
        <f ca="1">SUMIFS(交易记录!G:G,交易记录!A:A,A344)</f>
        <v>0</v>
      </c>
    </row>
    <row r="345" spans="1:2" x14ac:dyDescent="0.2">
      <c r="A345" s="97">
        <v>44566</v>
      </c>
      <c r="B345" s="66">
        <f ca="1">SUMIFS(交易记录!G:G,交易记录!A:A,A345)</f>
        <v>0</v>
      </c>
    </row>
    <row r="346" spans="1:2" x14ac:dyDescent="0.2">
      <c r="A346" s="97">
        <v>44567</v>
      </c>
      <c r="B346" s="66">
        <f ca="1">SUMIFS(交易记录!G:G,交易记录!A:A,A346)</f>
        <v>0</v>
      </c>
    </row>
    <row r="347" spans="1:2" x14ac:dyDescent="0.2">
      <c r="A347" s="97">
        <v>44568</v>
      </c>
      <c r="B347" s="66">
        <f ca="1">SUMIFS(交易记录!G:G,交易记录!A:A,A347)</f>
        <v>0</v>
      </c>
    </row>
    <row r="348" spans="1:2" x14ac:dyDescent="0.2">
      <c r="A348" s="97">
        <v>44569</v>
      </c>
      <c r="B348" s="66">
        <f ca="1">SUMIFS(交易记录!G:G,交易记录!A:A,A348)</f>
        <v>0</v>
      </c>
    </row>
    <row r="349" spans="1:2" x14ac:dyDescent="0.2">
      <c r="A349" s="97">
        <v>44570</v>
      </c>
      <c r="B349" s="66">
        <f ca="1">SUMIFS(交易记录!G:G,交易记录!A:A,A349)</f>
        <v>0</v>
      </c>
    </row>
    <row r="350" spans="1:2" x14ac:dyDescent="0.2">
      <c r="A350" s="97">
        <v>44571</v>
      </c>
      <c r="B350" s="66">
        <f ca="1">SUMIFS(交易记录!G:G,交易记录!A:A,A350)</f>
        <v>0</v>
      </c>
    </row>
    <row r="351" spans="1:2" x14ac:dyDescent="0.2">
      <c r="A351" s="97">
        <v>44572</v>
      </c>
      <c r="B351" s="66">
        <f ca="1">SUMIFS(交易记录!G:G,交易记录!A:A,A351)</f>
        <v>0</v>
      </c>
    </row>
    <row r="352" spans="1:2" x14ac:dyDescent="0.2">
      <c r="A352" s="97">
        <v>44573</v>
      </c>
      <c r="B352" s="66">
        <f ca="1">SUMIFS(交易记录!G:G,交易记录!A:A,A352)</f>
        <v>0</v>
      </c>
    </row>
    <row r="353" spans="1:2" x14ac:dyDescent="0.2">
      <c r="A353" s="97">
        <v>44574</v>
      </c>
      <c r="B353" s="66">
        <f ca="1">SUMIFS(交易记录!G:G,交易记录!A:A,A353)</f>
        <v>0</v>
      </c>
    </row>
    <row r="354" spans="1:2" x14ac:dyDescent="0.2">
      <c r="A354" s="97">
        <v>44575</v>
      </c>
      <c r="B354" s="66">
        <f ca="1">SUMIFS(交易记录!G:G,交易记录!A:A,A354)</f>
        <v>0</v>
      </c>
    </row>
    <row r="355" spans="1:2" x14ac:dyDescent="0.2">
      <c r="A355" s="97">
        <v>44576</v>
      </c>
      <c r="B355" s="66">
        <f ca="1">SUMIFS(交易记录!G:G,交易记录!A:A,A355)</f>
        <v>0</v>
      </c>
    </row>
    <row r="356" spans="1:2" x14ac:dyDescent="0.2">
      <c r="A356" s="97">
        <v>44577</v>
      </c>
      <c r="B356" s="66">
        <f ca="1">SUMIFS(交易记录!G:G,交易记录!A:A,A356)</f>
        <v>0</v>
      </c>
    </row>
    <row r="357" spans="1:2" x14ac:dyDescent="0.2">
      <c r="A357" s="97">
        <v>44578</v>
      </c>
      <c r="B357" s="66">
        <f ca="1">SUMIFS(交易记录!G:G,交易记录!A:A,A357)</f>
        <v>0</v>
      </c>
    </row>
    <row r="358" spans="1:2" x14ac:dyDescent="0.2">
      <c r="A358" s="97">
        <v>44579</v>
      </c>
      <c r="B358" s="66">
        <f ca="1">SUMIFS(交易记录!G:G,交易记录!A:A,A358)</f>
        <v>0</v>
      </c>
    </row>
    <row r="359" spans="1:2" x14ac:dyDescent="0.2">
      <c r="A359" s="97">
        <v>44580</v>
      </c>
      <c r="B359" s="66">
        <f ca="1">SUMIFS(交易记录!G:G,交易记录!A:A,A359)</f>
        <v>0</v>
      </c>
    </row>
    <row r="360" spans="1:2" x14ac:dyDescent="0.2">
      <c r="A360" s="97">
        <v>44581</v>
      </c>
      <c r="B360" s="66">
        <f ca="1">SUMIFS(交易记录!G:G,交易记录!A:A,A360)</f>
        <v>0</v>
      </c>
    </row>
    <row r="361" spans="1:2" x14ac:dyDescent="0.2">
      <c r="A361" s="97">
        <v>44582</v>
      </c>
      <c r="B361" s="66">
        <f ca="1">SUMIFS(交易记录!G:G,交易记录!A:A,A361)</f>
        <v>0</v>
      </c>
    </row>
    <row r="362" spans="1:2" x14ac:dyDescent="0.2">
      <c r="A362" s="97">
        <v>44583</v>
      </c>
      <c r="B362" s="66">
        <f ca="1">SUMIFS(交易记录!G:G,交易记录!A:A,A362)</f>
        <v>0</v>
      </c>
    </row>
    <row r="363" spans="1:2" x14ac:dyDescent="0.2">
      <c r="A363" s="97">
        <v>44584</v>
      </c>
      <c r="B363" s="66">
        <f ca="1">SUMIFS(交易记录!G:G,交易记录!A:A,A363)</f>
        <v>0</v>
      </c>
    </row>
    <row r="364" spans="1:2" x14ac:dyDescent="0.2">
      <c r="A364" s="97">
        <v>44585</v>
      </c>
      <c r="B364" s="66">
        <f ca="1">SUMIFS(交易记录!G:G,交易记录!A:A,A364)</f>
        <v>0</v>
      </c>
    </row>
    <row r="365" spans="1:2" x14ac:dyDescent="0.2">
      <c r="A365" s="97">
        <v>44586</v>
      </c>
      <c r="B365" s="66">
        <f ca="1">SUMIFS(交易记录!G:G,交易记录!A:A,A365)</f>
        <v>0</v>
      </c>
    </row>
    <row r="366" spans="1:2" x14ac:dyDescent="0.2">
      <c r="A366" s="97">
        <v>44587</v>
      </c>
      <c r="B366" s="66">
        <f ca="1">SUMIFS(交易记录!G:G,交易记录!A:A,A366)</f>
        <v>0</v>
      </c>
    </row>
    <row r="367" spans="1:2" x14ac:dyDescent="0.2">
      <c r="A367" s="97">
        <v>44588</v>
      </c>
      <c r="B367" s="66">
        <f ca="1">SUMIFS(交易记录!G:G,交易记录!A:A,A367)</f>
        <v>0</v>
      </c>
    </row>
    <row r="368" spans="1:2" x14ac:dyDescent="0.2">
      <c r="A368" s="97">
        <v>44589</v>
      </c>
      <c r="B368" s="66">
        <f ca="1">SUMIFS(交易记录!G:G,交易记录!A:A,A368)</f>
        <v>0</v>
      </c>
    </row>
    <row r="369" spans="1:2" x14ac:dyDescent="0.2">
      <c r="A369" s="97">
        <v>44590</v>
      </c>
      <c r="B369" s="66">
        <f ca="1">SUMIFS(交易记录!G:G,交易记录!A:A,A369)</f>
        <v>0</v>
      </c>
    </row>
    <row r="370" spans="1:2" x14ac:dyDescent="0.2">
      <c r="A370" s="97">
        <v>44591</v>
      </c>
      <c r="B370" s="66">
        <f ca="1">SUMIFS(交易记录!G:G,交易记录!A:A,A370)</f>
        <v>0</v>
      </c>
    </row>
    <row r="371" spans="1:2" x14ac:dyDescent="0.2">
      <c r="A371" s="97">
        <v>44592</v>
      </c>
      <c r="B371" s="66">
        <f ca="1">SUMIFS(交易记录!G:G,交易记录!A:A,A371)</f>
        <v>0</v>
      </c>
    </row>
    <row r="372" spans="1:2" x14ac:dyDescent="0.2">
      <c r="A372" s="97">
        <v>44593</v>
      </c>
      <c r="B372" s="66">
        <f ca="1">SUMIFS(交易记录!G:G,交易记录!A:A,A372)</f>
        <v>0</v>
      </c>
    </row>
    <row r="373" spans="1:2" x14ac:dyDescent="0.2">
      <c r="A373" s="97">
        <v>44594</v>
      </c>
      <c r="B373" s="66">
        <f ca="1">SUMIFS(交易记录!G:G,交易记录!A:A,A373)</f>
        <v>0</v>
      </c>
    </row>
    <row r="374" spans="1:2" x14ac:dyDescent="0.2">
      <c r="A374" s="97">
        <v>44595</v>
      </c>
      <c r="B374" s="66">
        <f ca="1">SUMIFS(交易记录!G:G,交易记录!A:A,A374)</f>
        <v>0</v>
      </c>
    </row>
    <row r="375" spans="1:2" x14ac:dyDescent="0.2">
      <c r="A375" s="97">
        <v>44596</v>
      </c>
      <c r="B375" s="66">
        <f ca="1">SUMIFS(交易记录!G:G,交易记录!A:A,A375)</f>
        <v>0</v>
      </c>
    </row>
    <row r="376" spans="1:2" x14ac:dyDescent="0.2">
      <c r="A376" s="97">
        <v>44597</v>
      </c>
      <c r="B376" s="66">
        <f ca="1">SUMIFS(交易记录!G:G,交易记录!A:A,A376)</f>
        <v>0</v>
      </c>
    </row>
    <row r="377" spans="1:2" x14ac:dyDescent="0.2">
      <c r="A377" s="97">
        <v>44598</v>
      </c>
      <c r="B377" s="66">
        <f ca="1">SUMIFS(交易记录!G:G,交易记录!A:A,A377)</f>
        <v>0</v>
      </c>
    </row>
    <row r="378" spans="1:2" x14ac:dyDescent="0.2">
      <c r="A378" s="97">
        <v>44599</v>
      </c>
      <c r="B378" s="66">
        <f ca="1">SUMIFS(交易记录!G:G,交易记录!A:A,A378)</f>
        <v>0</v>
      </c>
    </row>
    <row r="379" spans="1:2" x14ac:dyDescent="0.2">
      <c r="A379" s="97">
        <v>44600</v>
      </c>
      <c r="B379" s="66">
        <f ca="1">SUMIFS(交易记录!G:G,交易记录!A:A,A379)</f>
        <v>0</v>
      </c>
    </row>
    <row r="380" spans="1:2" x14ac:dyDescent="0.2">
      <c r="A380" s="97">
        <v>44601</v>
      </c>
      <c r="B380" s="66">
        <f ca="1">SUMIFS(交易记录!G:G,交易记录!A:A,A380)</f>
        <v>0</v>
      </c>
    </row>
    <row r="381" spans="1:2" x14ac:dyDescent="0.2">
      <c r="A381" s="97">
        <v>44602</v>
      </c>
      <c r="B381" s="66">
        <f ca="1">SUMIFS(交易记录!G:G,交易记录!A:A,A381)</f>
        <v>0</v>
      </c>
    </row>
    <row r="382" spans="1:2" x14ac:dyDescent="0.2">
      <c r="A382" s="97">
        <v>44603</v>
      </c>
      <c r="B382" s="66">
        <f ca="1">SUMIFS(交易记录!G:G,交易记录!A:A,A382)</f>
        <v>0</v>
      </c>
    </row>
    <row r="383" spans="1:2" x14ac:dyDescent="0.2">
      <c r="A383" s="97">
        <v>44604</v>
      </c>
      <c r="B383" s="66">
        <f ca="1">SUMIFS(交易记录!G:G,交易记录!A:A,A383)</f>
        <v>0</v>
      </c>
    </row>
    <row r="384" spans="1:2" x14ac:dyDescent="0.2">
      <c r="A384" s="97">
        <v>44605</v>
      </c>
      <c r="B384" s="66">
        <f ca="1">SUMIFS(交易记录!G:G,交易记录!A:A,A384)</f>
        <v>0</v>
      </c>
    </row>
    <row r="385" spans="1:2" x14ac:dyDescent="0.2">
      <c r="A385" s="97">
        <v>44606</v>
      </c>
      <c r="B385" s="66">
        <f ca="1">SUMIFS(交易记录!G:G,交易记录!A:A,A385)</f>
        <v>0</v>
      </c>
    </row>
    <row r="386" spans="1:2" x14ac:dyDescent="0.2">
      <c r="A386" s="97">
        <v>44607</v>
      </c>
      <c r="B386" s="66">
        <f ca="1">SUMIFS(交易记录!G:G,交易记录!A:A,A386)</f>
        <v>0</v>
      </c>
    </row>
    <row r="387" spans="1:2" x14ac:dyDescent="0.2">
      <c r="A387" s="97">
        <v>44608</v>
      </c>
      <c r="B387" s="66">
        <f ca="1">SUMIFS(交易记录!G:G,交易记录!A:A,A387)</f>
        <v>0</v>
      </c>
    </row>
    <row r="388" spans="1:2" x14ac:dyDescent="0.2">
      <c r="A388" s="97">
        <v>44609</v>
      </c>
      <c r="B388" s="66">
        <f ca="1">SUMIFS(交易记录!G:G,交易记录!A:A,A388)</f>
        <v>0</v>
      </c>
    </row>
    <row r="389" spans="1:2" x14ac:dyDescent="0.2">
      <c r="A389" s="97">
        <v>44610</v>
      </c>
      <c r="B389" s="66">
        <f ca="1">SUMIFS(交易记录!G:G,交易记录!A:A,A389)</f>
        <v>0</v>
      </c>
    </row>
    <row r="390" spans="1:2" x14ac:dyDescent="0.2">
      <c r="A390" s="97">
        <v>44611</v>
      </c>
      <c r="B390" s="66">
        <f ca="1">SUMIFS(交易记录!G:G,交易记录!A:A,A390)</f>
        <v>0</v>
      </c>
    </row>
    <row r="391" spans="1:2" x14ac:dyDescent="0.2">
      <c r="A391" s="97">
        <v>44612</v>
      </c>
      <c r="B391" s="66">
        <f ca="1">SUMIFS(交易记录!G:G,交易记录!A:A,A391)</f>
        <v>0</v>
      </c>
    </row>
    <row r="392" spans="1:2" x14ac:dyDescent="0.2">
      <c r="A392" s="97">
        <v>44613</v>
      </c>
      <c r="B392" s="66">
        <f ca="1">SUMIFS(交易记录!G:G,交易记录!A:A,A392)</f>
        <v>0</v>
      </c>
    </row>
    <row r="393" spans="1:2" x14ac:dyDescent="0.2">
      <c r="A393" s="97">
        <v>44614</v>
      </c>
      <c r="B393" s="66">
        <f ca="1">SUMIFS(交易记录!G:G,交易记录!A:A,A393)</f>
        <v>0</v>
      </c>
    </row>
    <row r="394" spans="1:2" x14ac:dyDescent="0.2">
      <c r="A394" s="97">
        <v>44615</v>
      </c>
      <c r="B394" s="66">
        <f ca="1">SUMIFS(交易记录!G:G,交易记录!A:A,A394)</f>
        <v>0</v>
      </c>
    </row>
    <row r="395" spans="1:2" x14ac:dyDescent="0.2">
      <c r="A395" s="97">
        <v>44616</v>
      </c>
      <c r="B395" s="66">
        <f ca="1">SUMIFS(交易记录!G:G,交易记录!A:A,A395)</f>
        <v>0</v>
      </c>
    </row>
    <row r="396" spans="1:2" x14ac:dyDescent="0.2">
      <c r="A396" s="97">
        <v>44617</v>
      </c>
      <c r="B396" s="66">
        <f ca="1">SUMIFS(交易记录!G:G,交易记录!A:A,A396)</f>
        <v>0</v>
      </c>
    </row>
    <row r="397" spans="1:2" x14ac:dyDescent="0.2">
      <c r="A397" s="97">
        <v>44618</v>
      </c>
      <c r="B397" s="66">
        <f ca="1">SUMIFS(交易记录!G:G,交易记录!A:A,A397)</f>
        <v>0</v>
      </c>
    </row>
    <row r="398" spans="1:2" x14ac:dyDescent="0.2">
      <c r="A398" s="97">
        <v>44619</v>
      </c>
      <c r="B398" s="66">
        <f ca="1">SUMIFS(交易记录!G:G,交易记录!A:A,A398)</f>
        <v>0</v>
      </c>
    </row>
    <row r="399" spans="1:2" x14ac:dyDescent="0.2">
      <c r="A399" s="97">
        <v>44620</v>
      </c>
      <c r="B399" s="66">
        <f ca="1">SUMIFS(交易记录!G:G,交易记录!A:A,A399)</f>
        <v>0</v>
      </c>
    </row>
    <row r="400" spans="1:2" x14ac:dyDescent="0.2">
      <c r="A400" s="97">
        <v>44621</v>
      </c>
      <c r="B400" s="66">
        <f ca="1">SUMIFS(交易记录!G:G,交易记录!A:A,A400)</f>
        <v>0</v>
      </c>
    </row>
    <row r="401" spans="1:2" x14ac:dyDescent="0.2">
      <c r="A401" s="97">
        <v>44622</v>
      </c>
      <c r="B401" s="66">
        <f ca="1">SUMIFS(交易记录!G:G,交易记录!A:A,A401)</f>
        <v>0</v>
      </c>
    </row>
    <row r="402" spans="1:2" x14ac:dyDescent="0.2">
      <c r="A402" s="97">
        <v>44623</v>
      </c>
      <c r="B402" s="66">
        <f ca="1">SUMIFS(交易记录!G:G,交易记录!A:A,A402)</f>
        <v>0</v>
      </c>
    </row>
    <row r="403" spans="1:2" x14ac:dyDescent="0.2">
      <c r="A403" s="97">
        <v>44624</v>
      </c>
      <c r="B403" s="66">
        <f ca="1">SUMIFS(交易记录!G:G,交易记录!A:A,A403)</f>
        <v>0</v>
      </c>
    </row>
    <row r="404" spans="1:2" x14ac:dyDescent="0.2">
      <c r="A404" s="97">
        <v>44625</v>
      </c>
      <c r="B404" s="66">
        <f ca="1">SUMIFS(交易记录!G:G,交易记录!A:A,A404)</f>
        <v>0</v>
      </c>
    </row>
    <row r="405" spans="1:2" x14ac:dyDescent="0.2">
      <c r="A405" s="97">
        <v>44626</v>
      </c>
      <c r="B405" s="66">
        <f ca="1">SUMIFS(交易记录!G:G,交易记录!A:A,A405)</f>
        <v>0</v>
      </c>
    </row>
    <row r="406" spans="1:2" x14ac:dyDescent="0.2">
      <c r="A406" s="97">
        <v>44627</v>
      </c>
      <c r="B406" s="66">
        <f ca="1">SUMIFS(交易记录!G:G,交易记录!A:A,A406)</f>
        <v>0</v>
      </c>
    </row>
    <row r="407" spans="1:2" x14ac:dyDescent="0.2">
      <c r="A407" s="97">
        <v>44628</v>
      </c>
      <c r="B407" s="66">
        <f ca="1">SUMIFS(交易记录!G:G,交易记录!A:A,A407)</f>
        <v>0</v>
      </c>
    </row>
    <row r="408" spans="1:2" x14ac:dyDescent="0.2">
      <c r="A408" s="97">
        <v>44629</v>
      </c>
      <c r="B408" s="66">
        <f ca="1">SUMIFS(交易记录!G:G,交易记录!A:A,A408)</f>
        <v>0</v>
      </c>
    </row>
    <row r="409" spans="1:2" x14ac:dyDescent="0.2">
      <c r="A409" s="97">
        <v>44630</v>
      </c>
      <c r="B409" s="66">
        <f ca="1">SUMIFS(交易记录!G:G,交易记录!A:A,A409)</f>
        <v>0</v>
      </c>
    </row>
    <row r="410" spans="1:2" x14ac:dyDescent="0.2">
      <c r="A410" s="97">
        <v>44631</v>
      </c>
      <c r="B410" s="66">
        <f ca="1">SUMIFS(交易记录!G:G,交易记录!A:A,A410)</f>
        <v>0</v>
      </c>
    </row>
    <row r="411" spans="1:2" x14ac:dyDescent="0.2">
      <c r="A411" s="97">
        <v>44632</v>
      </c>
      <c r="B411" s="66">
        <f ca="1">SUMIFS(交易记录!G:G,交易记录!A:A,A411)</f>
        <v>0</v>
      </c>
    </row>
    <row r="412" spans="1:2" x14ac:dyDescent="0.2">
      <c r="A412" s="97">
        <v>44633</v>
      </c>
      <c r="B412" s="66">
        <f ca="1">SUMIFS(交易记录!G:G,交易记录!A:A,A412)</f>
        <v>0</v>
      </c>
    </row>
    <row r="413" spans="1:2" x14ac:dyDescent="0.2">
      <c r="A413" s="97">
        <v>44634</v>
      </c>
      <c r="B413" s="66">
        <f ca="1">SUMIFS(交易记录!G:G,交易记录!A:A,A413)</f>
        <v>0</v>
      </c>
    </row>
    <row r="414" spans="1:2" x14ac:dyDescent="0.2">
      <c r="A414" s="97">
        <v>44635</v>
      </c>
      <c r="B414" s="66">
        <f ca="1">SUMIFS(交易记录!G:G,交易记录!A:A,A414)</f>
        <v>0</v>
      </c>
    </row>
    <row r="415" spans="1:2" x14ac:dyDescent="0.2">
      <c r="A415" s="97">
        <v>44636</v>
      </c>
      <c r="B415" s="66">
        <f ca="1">SUMIFS(交易记录!G:G,交易记录!A:A,A415)</f>
        <v>0</v>
      </c>
    </row>
    <row r="416" spans="1:2" x14ac:dyDescent="0.2">
      <c r="A416" s="97">
        <v>44637</v>
      </c>
      <c r="B416" s="66">
        <f ca="1">SUMIFS(交易记录!G:G,交易记录!A:A,A416)</f>
        <v>0</v>
      </c>
    </row>
    <row r="417" spans="1:2" x14ac:dyDescent="0.2">
      <c r="A417" s="97">
        <v>44638</v>
      </c>
      <c r="B417" s="66">
        <f ca="1">SUMIFS(交易记录!G:G,交易记录!A:A,A417)</f>
        <v>0</v>
      </c>
    </row>
    <row r="418" spans="1:2" x14ac:dyDescent="0.2">
      <c r="A418" s="97">
        <v>44639</v>
      </c>
      <c r="B418" s="66">
        <f ca="1">SUMIFS(交易记录!G:G,交易记录!A:A,A418)</f>
        <v>0</v>
      </c>
    </row>
    <row r="419" spans="1:2" x14ac:dyDescent="0.2">
      <c r="A419" s="97">
        <v>44640</v>
      </c>
      <c r="B419" s="66">
        <f ca="1">SUMIFS(交易记录!G:G,交易记录!A:A,A419)</f>
        <v>0</v>
      </c>
    </row>
    <row r="420" spans="1:2" x14ac:dyDescent="0.2">
      <c r="A420" s="97">
        <v>44641</v>
      </c>
      <c r="B420" s="66">
        <f ca="1">SUMIFS(交易记录!G:G,交易记录!A:A,A420)</f>
        <v>0</v>
      </c>
    </row>
    <row r="421" spans="1:2" x14ac:dyDescent="0.2">
      <c r="A421" s="97">
        <v>44642</v>
      </c>
      <c r="B421" s="66">
        <f ca="1">SUMIFS(交易记录!G:G,交易记录!A:A,A421)</f>
        <v>0</v>
      </c>
    </row>
    <row r="422" spans="1:2" x14ac:dyDescent="0.2">
      <c r="A422" s="97">
        <v>44643</v>
      </c>
      <c r="B422" s="66">
        <f ca="1">SUMIFS(交易记录!G:G,交易记录!A:A,A422)</f>
        <v>0</v>
      </c>
    </row>
    <row r="423" spans="1:2" x14ac:dyDescent="0.2">
      <c r="A423" s="97">
        <v>44644</v>
      </c>
      <c r="B423" s="66">
        <f ca="1">SUMIFS(交易记录!G:G,交易记录!A:A,A423)</f>
        <v>0</v>
      </c>
    </row>
    <row r="424" spans="1:2" x14ac:dyDescent="0.2">
      <c r="A424" s="97">
        <v>44645</v>
      </c>
      <c r="B424" s="66">
        <f ca="1">SUMIFS(交易记录!G:G,交易记录!A:A,A424)</f>
        <v>0</v>
      </c>
    </row>
    <row r="425" spans="1:2" x14ac:dyDescent="0.2">
      <c r="A425" s="97">
        <v>44646</v>
      </c>
      <c r="B425" s="66">
        <f ca="1">SUMIFS(交易记录!G:G,交易记录!A:A,A425)</f>
        <v>0</v>
      </c>
    </row>
    <row r="426" spans="1:2" x14ac:dyDescent="0.2">
      <c r="A426" s="97">
        <v>44647</v>
      </c>
      <c r="B426" s="66">
        <f ca="1">SUMIFS(交易记录!G:G,交易记录!A:A,A426)</f>
        <v>0</v>
      </c>
    </row>
    <row r="427" spans="1:2" x14ac:dyDescent="0.2">
      <c r="A427" s="97">
        <v>44648</v>
      </c>
      <c r="B427" s="66">
        <f ca="1">SUMIFS(交易记录!G:G,交易记录!A:A,A427)</f>
        <v>0</v>
      </c>
    </row>
    <row r="428" spans="1:2" x14ac:dyDescent="0.2">
      <c r="A428" s="97">
        <v>44649</v>
      </c>
      <c r="B428" s="66">
        <f ca="1">SUMIFS(交易记录!G:G,交易记录!A:A,A428)</f>
        <v>0</v>
      </c>
    </row>
    <row r="429" spans="1:2" x14ac:dyDescent="0.2">
      <c r="A429" s="97">
        <v>44650</v>
      </c>
      <c r="B429" s="66">
        <f ca="1">SUMIFS(交易记录!G:G,交易记录!A:A,A429)</f>
        <v>0</v>
      </c>
    </row>
    <row r="430" spans="1:2" x14ac:dyDescent="0.2">
      <c r="A430" s="97">
        <v>44651</v>
      </c>
      <c r="B430" s="66">
        <f ca="1">SUMIFS(交易记录!G:G,交易记录!A:A,A430)</f>
        <v>0</v>
      </c>
    </row>
    <row r="431" spans="1:2" x14ac:dyDescent="0.2">
      <c r="A431" s="97">
        <v>44652</v>
      </c>
      <c r="B431" s="66">
        <f ca="1">SUMIFS(交易记录!G:G,交易记录!A:A,A431)</f>
        <v>0</v>
      </c>
    </row>
    <row r="432" spans="1:2" x14ac:dyDescent="0.2">
      <c r="A432" s="97">
        <v>44653</v>
      </c>
      <c r="B432" s="66">
        <f ca="1">SUMIFS(交易记录!G:G,交易记录!A:A,A432)</f>
        <v>0</v>
      </c>
    </row>
    <row r="433" spans="1:2" x14ac:dyDescent="0.2">
      <c r="A433" s="97">
        <v>44654</v>
      </c>
      <c r="B433" s="66">
        <f ca="1">SUMIFS(交易记录!G:G,交易记录!A:A,A433)</f>
        <v>0</v>
      </c>
    </row>
    <row r="434" spans="1:2" x14ac:dyDescent="0.2">
      <c r="A434" s="97">
        <v>44655</v>
      </c>
      <c r="B434" s="66">
        <f ca="1">SUMIFS(交易记录!G:G,交易记录!A:A,A434)</f>
        <v>0</v>
      </c>
    </row>
    <row r="435" spans="1:2" x14ac:dyDescent="0.2">
      <c r="A435" s="97">
        <v>44656</v>
      </c>
      <c r="B435" s="66">
        <f ca="1">SUMIFS(交易记录!G:G,交易记录!A:A,A435)</f>
        <v>0</v>
      </c>
    </row>
    <row r="436" spans="1:2" x14ac:dyDescent="0.2">
      <c r="A436" s="97">
        <v>44657</v>
      </c>
      <c r="B436" s="66">
        <f ca="1">SUMIFS(交易记录!G:G,交易记录!A:A,A436)</f>
        <v>0</v>
      </c>
    </row>
    <row r="437" spans="1:2" x14ac:dyDescent="0.2">
      <c r="A437" s="97">
        <v>44658</v>
      </c>
      <c r="B437" s="66">
        <f ca="1">SUMIFS(交易记录!G:G,交易记录!A:A,A437)</f>
        <v>0</v>
      </c>
    </row>
    <row r="438" spans="1:2" x14ac:dyDescent="0.2">
      <c r="A438" s="97">
        <v>44659</v>
      </c>
      <c r="B438" s="66">
        <f ca="1">SUMIFS(交易记录!G:G,交易记录!A:A,A438)</f>
        <v>0</v>
      </c>
    </row>
    <row r="439" spans="1:2" x14ac:dyDescent="0.2">
      <c r="A439" s="97">
        <v>44660</v>
      </c>
      <c r="B439" s="66">
        <f ca="1">SUMIFS(交易记录!G:G,交易记录!A:A,A439)</f>
        <v>0</v>
      </c>
    </row>
    <row r="440" spans="1:2" x14ac:dyDescent="0.2">
      <c r="A440" s="97">
        <v>44661</v>
      </c>
      <c r="B440" s="66">
        <f ca="1">SUMIFS(交易记录!G:G,交易记录!A:A,A440)</f>
        <v>0</v>
      </c>
    </row>
    <row r="441" spans="1:2" x14ac:dyDescent="0.2">
      <c r="A441" s="97">
        <v>44662</v>
      </c>
      <c r="B441" s="66">
        <f ca="1">SUMIFS(交易记录!G:G,交易记录!A:A,A441)</f>
        <v>0</v>
      </c>
    </row>
    <row r="442" spans="1:2" x14ac:dyDescent="0.2">
      <c r="A442" s="97">
        <v>44663</v>
      </c>
      <c r="B442" s="66">
        <f ca="1">SUMIFS(交易记录!G:G,交易记录!A:A,A442)</f>
        <v>0</v>
      </c>
    </row>
    <row r="443" spans="1:2" x14ac:dyDescent="0.2">
      <c r="A443" s="97">
        <v>44664</v>
      </c>
      <c r="B443" s="66">
        <f ca="1">SUMIFS(交易记录!G:G,交易记录!A:A,A443)</f>
        <v>0</v>
      </c>
    </row>
    <row r="444" spans="1:2" x14ac:dyDescent="0.2">
      <c r="A444" s="97">
        <v>44665</v>
      </c>
      <c r="B444" s="66">
        <f ca="1">SUMIFS(交易记录!G:G,交易记录!A:A,A444)</f>
        <v>0</v>
      </c>
    </row>
    <row r="445" spans="1:2" x14ac:dyDescent="0.2">
      <c r="A445" s="97">
        <v>44666</v>
      </c>
      <c r="B445" s="66">
        <f ca="1">SUMIFS(交易记录!G:G,交易记录!A:A,A445)</f>
        <v>0</v>
      </c>
    </row>
    <row r="446" spans="1:2" x14ac:dyDescent="0.2">
      <c r="A446" s="97">
        <v>44667</v>
      </c>
      <c r="B446" s="66">
        <f ca="1">SUMIFS(交易记录!G:G,交易记录!A:A,A446)</f>
        <v>0</v>
      </c>
    </row>
    <row r="447" spans="1:2" x14ac:dyDescent="0.2">
      <c r="A447" s="97">
        <v>44668</v>
      </c>
      <c r="B447" s="66">
        <f ca="1">SUMIFS(交易记录!G:G,交易记录!A:A,A447)</f>
        <v>0</v>
      </c>
    </row>
    <row r="448" spans="1:2" x14ac:dyDescent="0.2">
      <c r="A448" s="97">
        <v>44669</v>
      </c>
      <c r="B448" s="66">
        <f ca="1">SUMIFS(交易记录!G:G,交易记录!A:A,A448)</f>
        <v>0</v>
      </c>
    </row>
    <row r="449" spans="1:2" x14ac:dyDescent="0.2">
      <c r="A449" s="97">
        <v>44670</v>
      </c>
      <c r="B449" s="66">
        <f ca="1">SUMIFS(交易记录!G:G,交易记录!A:A,A449)</f>
        <v>0</v>
      </c>
    </row>
    <row r="450" spans="1:2" x14ac:dyDescent="0.2">
      <c r="A450" s="97">
        <v>44671</v>
      </c>
      <c r="B450" s="66">
        <f ca="1">SUMIFS(交易记录!G:G,交易记录!A:A,A450)</f>
        <v>0</v>
      </c>
    </row>
    <row r="451" spans="1:2" x14ac:dyDescent="0.2">
      <c r="A451" s="97">
        <v>44672</v>
      </c>
      <c r="B451" s="66">
        <f ca="1">SUMIFS(交易记录!G:G,交易记录!A:A,A451)</f>
        <v>0</v>
      </c>
    </row>
    <row r="452" spans="1:2" x14ac:dyDescent="0.2">
      <c r="A452" s="97">
        <v>44673</v>
      </c>
      <c r="B452" s="66">
        <f ca="1">SUMIFS(交易记录!G:G,交易记录!A:A,A452)</f>
        <v>0</v>
      </c>
    </row>
    <row r="453" spans="1:2" x14ac:dyDescent="0.2">
      <c r="A453" s="97">
        <v>44674</v>
      </c>
      <c r="B453" s="66">
        <f ca="1">SUMIFS(交易记录!G:G,交易记录!A:A,A453)</f>
        <v>0</v>
      </c>
    </row>
    <row r="454" spans="1:2" x14ac:dyDescent="0.2">
      <c r="A454" s="97">
        <v>44675</v>
      </c>
      <c r="B454" s="66">
        <f ca="1">SUMIFS(交易记录!G:G,交易记录!A:A,A454)</f>
        <v>0</v>
      </c>
    </row>
    <row r="455" spans="1:2" x14ac:dyDescent="0.2">
      <c r="A455" s="97">
        <v>44676</v>
      </c>
      <c r="B455" s="66">
        <f ca="1">SUMIFS(交易记录!G:G,交易记录!A:A,A455)</f>
        <v>0</v>
      </c>
    </row>
    <row r="456" spans="1:2" x14ac:dyDescent="0.2">
      <c r="A456" s="97">
        <v>44677</v>
      </c>
      <c r="B456" s="66">
        <f ca="1">SUMIFS(交易记录!G:G,交易记录!A:A,A456)</f>
        <v>0</v>
      </c>
    </row>
    <row r="457" spans="1:2" x14ac:dyDescent="0.2">
      <c r="A457" s="97">
        <v>44678</v>
      </c>
      <c r="B457" s="66">
        <f ca="1">SUMIFS(交易记录!G:G,交易记录!A:A,A457)</f>
        <v>0</v>
      </c>
    </row>
    <row r="458" spans="1:2" x14ac:dyDescent="0.2">
      <c r="A458" s="97">
        <v>44679</v>
      </c>
      <c r="B458" s="66">
        <f ca="1">SUMIFS(交易记录!G:G,交易记录!A:A,A458)</f>
        <v>0</v>
      </c>
    </row>
    <row r="459" spans="1:2" x14ac:dyDescent="0.2">
      <c r="A459" s="97">
        <v>44680</v>
      </c>
      <c r="B459" s="66">
        <f ca="1">SUMIFS(交易记录!G:G,交易记录!A:A,A459)</f>
        <v>0</v>
      </c>
    </row>
    <row r="460" spans="1:2" x14ac:dyDescent="0.2">
      <c r="A460" s="97">
        <v>44681</v>
      </c>
      <c r="B460" s="66">
        <f ca="1">SUMIFS(交易记录!G:G,交易记录!A:A,A460)</f>
        <v>0</v>
      </c>
    </row>
    <row r="461" spans="1:2" x14ac:dyDescent="0.2">
      <c r="A461" s="97">
        <v>44682</v>
      </c>
      <c r="B461" s="66">
        <f ca="1">SUMIFS(交易记录!G:G,交易记录!A:A,A461)</f>
        <v>0</v>
      </c>
    </row>
    <row r="462" spans="1:2" x14ac:dyDescent="0.2">
      <c r="A462" s="97">
        <v>44683</v>
      </c>
      <c r="B462" s="66">
        <f ca="1">SUMIFS(交易记录!G:G,交易记录!A:A,A462)</f>
        <v>0</v>
      </c>
    </row>
    <row r="463" spans="1:2" x14ac:dyDescent="0.2">
      <c r="A463" s="97">
        <v>44684</v>
      </c>
      <c r="B463" s="66">
        <f ca="1">SUMIFS(交易记录!G:G,交易记录!A:A,A463)</f>
        <v>0</v>
      </c>
    </row>
    <row r="464" spans="1:2" x14ac:dyDescent="0.2">
      <c r="A464" s="97">
        <v>44685</v>
      </c>
      <c r="B464" s="66">
        <f ca="1">SUMIFS(交易记录!G:G,交易记录!A:A,A464)</f>
        <v>0</v>
      </c>
    </row>
    <row r="465" spans="1:2" x14ac:dyDescent="0.2">
      <c r="A465" s="97">
        <v>44686</v>
      </c>
      <c r="B465" s="66">
        <f ca="1">SUMIFS(交易记录!G:G,交易记录!A:A,A465)</f>
        <v>0</v>
      </c>
    </row>
    <row r="466" spans="1:2" x14ac:dyDescent="0.2">
      <c r="A466" s="97">
        <v>44687</v>
      </c>
      <c r="B466" s="66">
        <f ca="1">SUMIFS(交易记录!G:G,交易记录!A:A,A466)</f>
        <v>0</v>
      </c>
    </row>
    <row r="467" spans="1:2" x14ac:dyDescent="0.2">
      <c r="A467" s="97">
        <v>44688</v>
      </c>
      <c r="B467" s="66">
        <f ca="1">SUMIFS(交易记录!G:G,交易记录!A:A,A467)</f>
        <v>0</v>
      </c>
    </row>
    <row r="468" spans="1:2" x14ac:dyDescent="0.2">
      <c r="A468" s="97">
        <v>44689</v>
      </c>
      <c r="B468" s="66">
        <f ca="1">SUMIFS(交易记录!G:G,交易记录!A:A,A468)</f>
        <v>0</v>
      </c>
    </row>
    <row r="469" spans="1:2" x14ac:dyDescent="0.2">
      <c r="A469" s="97">
        <v>44690</v>
      </c>
      <c r="B469" s="66">
        <f ca="1">SUMIFS(交易记录!G:G,交易记录!A:A,A469)</f>
        <v>0</v>
      </c>
    </row>
    <row r="470" spans="1:2" x14ac:dyDescent="0.2">
      <c r="A470" s="97">
        <v>44691</v>
      </c>
      <c r="B470" s="66">
        <f ca="1">SUMIFS(交易记录!G:G,交易记录!A:A,A470)</f>
        <v>0</v>
      </c>
    </row>
    <row r="471" spans="1:2" x14ac:dyDescent="0.2">
      <c r="A471" s="97">
        <v>44692</v>
      </c>
      <c r="B471" s="66">
        <f ca="1">SUMIFS(交易记录!G:G,交易记录!A:A,A471)</f>
        <v>0</v>
      </c>
    </row>
    <row r="472" spans="1:2" x14ac:dyDescent="0.2">
      <c r="A472" s="97">
        <v>44693</v>
      </c>
      <c r="B472" s="66">
        <f ca="1">SUMIFS(交易记录!G:G,交易记录!A:A,A472)</f>
        <v>0</v>
      </c>
    </row>
    <row r="473" spans="1:2" x14ac:dyDescent="0.2">
      <c r="A473" s="97">
        <v>44694</v>
      </c>
      <c r="B473" s="66">
        <f ca="1">SUMIFS(交易记录!G:G,交易记录!A:A,A473)</f>
        <v>0</v>
      </c>
    </row>
    <row r="474" spans="1:2" x14ac:dyDescent="0.2">
      <c r="A474" s="97">
        <v>44695</v>
      </c>
      <c r="B474" s="66">
        <f ca="1">SUMIFS(交易记录!G:G,交易记录!A:A,A474)</f>
        <v>0</v>
      </c>
    </row>
    <row r="475" spans="1:2" x14ac:dyDescent="0.2">
      <c r="A475" s="97">
        <v>44696</v>
      </c>
      <c r="B475" s="66">
        <f ca="1">SUMIFS(交易记录!G:G,交易记录!A:A,A475)</f>
        <v>0</v>
      </c>
    </row>
    <row r="476" spans="1:2" x14ac:dyDescent="0.2">
      <c r="A476" s="97">
        <v>44697</v>
      </c>
      <c r="B476" s="66">
        <f ca="1">SUMIFS(交易记录!G:G,交易记录!A:A,A476)</f>
        <v>0</v>
      </c>
    </row>
    <row r="477" spans="1:2" x14ac:dyDescent="0.2">
      <c r="A477" s="97">
        <v>44698</v>
      </c>
      <c r="B477" s="66">
        <f ca="1">SUMIFS(交易记录!G:G,交易记录!A:A,A477)</f>
        <v>0</v>
      </c>
    </row>
    <row r="478" spans="1:2" x14ac:dyDescent="0.2">
      <c r="A478" s="97">
        <v>44699</v>
      </c>
      <c r="B478" s="66">
        <f ca="1">SUMIFS(交易记录!G:G,交易记录!A:A,A478)</f>
        <v>0</v>
      </c>
    </row>
    <row r="479" spans="1:2" x14ac:dyDescent="0.2">
      <c r="A479" s="97">
        <v>44700</v>
      </c>
      <c r="B479" s="66">
        <f ca="1">SUMIFS(交易记录!G:G,交易记录!A:A,A479)</f>
        <v>0</v>
      </c>
    </row>
    <row r="480" spans="1:2" x14ac:dyDescent="0.2">
      <c r="A480" s="97">
        <v>44701</v>
      </c>
      <c r="B480" s="66">
        <f ca="1">SUMIFS(交易记录!G:G,交易记录!A:A,A480)</f>
        <v>0</v>
      </c>
    </row>
    <row r="481" spans="1:2" x14ac:dyDescent="0.2">
      <c r="A481" s="97">
        <v>44702</v>
      </c>
      <c r="B481" s="66">
        <f ca="1">SUMIFS(交易记录!G:G,交易记录!A:A,A481)</f>
        <v>0</v>
      </c>
    </row>
    <row r="482" spans="1:2" x14ac:dyDescent="0.2">
      <c r="A482" s="97">
        <v>44703</v>
      </c>
      <c r="B482" s="66">
        <f ca="1">SUMIFS(交易记录!G:G,交易记录!A:A,A482)</f>
        <v>0</v>
      </c>
    </row>
    <row r="483" spans="1:2" x14ac:dyDescent="0.2">
      <c r="A483" s="97">
        <v>44704</v>
      </c>
      <c r="B483" s="66">
        <f ca="1">SUMIFS(交易记录!G:G,交易记录!A:A,A483)</f>
        <v>0</v>
      </c>
    </row>
    <row r="484" spans="1:2" x14ac:dyDescent="0.2">
      <c r="A484" s="97">
        <v>44705</v>
      </c>
      <c r="B484" s="66">
        <f ca="1">SUMIFS(交易记录!G:G,交易记录!A:A,A484)</f>
        <v>0</v>
      </c>
    </row>
    <row r="485" spans="1:2" x14ac:dyDescent="0.2">
      <c r="A485" s="97">
        <v>44706</v>
      </c>
      <c r="B485" s="66">
        <f ca="1">SUMIFS(交易记录!G:G,交易记录!A:A,A485)</f>
        <v>0</v>
      </c>
    </row>
    <row r="486" spans="1:2" x14ac:dyDescent="0.2">
      <c r="A486" s="97">
        <v>44707</v>
      </c>
      <c r="B486" s="66">
        <f ca="1">SUMIFS(交易记录!G:G,交易记录!A:A,A486)</f>
        <v>0</v>
      </c>
    </row>
    <row r="487" spans="1:2" x14ac:dyDescent="0.2">
      <c r="A487" s="97">
        <v>44708</v>
      </c>
      <c r="B487" s="66">
        <f ca="1">SUMIFS(交易记录!G:G,交易记录!A:A,A487)</f>
        <v>0</v>
      </c>
    </row>
    <row r="488" spans="1:2" x14ac:dyDescent="0.2">
      <c r="A488" s="97">
        <v>44709</v>
      </c>
      <c r="B488" s="66">
        <f ca="1">SUMIFS(交易记录!G:G,交易记录!A:A,A488)</f>
        <v>0</v>
      </c>
    </row>
    <row r="489" spans="1:2" x14ac:dyDescent="0.2">
      <c r="A489" s="97">
        <v>44710</v>
      </c>
      <c r="B489" s="66">
        <f ca="1">SUMIFS(交易记录!G:G,交易记录!A:A,A489)</f>
        <v>0</v>
      </c>
    </row>
    <row r="490" spans="1:2" x14ac:dyDescent="0.2">
      <c r="A490" s="97">
        <v>44711</v>
      </c>
      <c r="B490" s="66">
        <f ca="1">SUMIFS(交易记录!G:G,交易记录!A:A,A490)</f>
        <v>0</v>
      </c>
    </row>
    <row r="491" spans="1:2" x14ac:dyDescent="0.2">
      <c r="A491" s="97">
        <v>44712</v>
      </c>
      <c r="B491" s="66">
        <f ca="1">SUMIFS(交易记录!G:G,交易记录!A:A,A491)</f>
        <v>0</v>
      </c>
    </row>
    <row r="492" spans="1:2" x14ac:dyDescent="0.2">
      <c r="A492" s="97">
        <v>44713</v>
      </c>
      <c r="B492" s="66">
        <f ca="1">SUMIFS(交易记录!G:G,交易记录!A:A,A492)</f>
        <v>0</v>
      </c>
    </row>
    <row r="493" spans="1:2" x14ac:dyDescent="0.2">
      <c r="A493" s="97">
        <v>44714</v>
      </c>
      <c r="B493" s="66">
        <f ca="1">SUMIFS(交易记录!G:G,交易记录!A:A,A493)</f>
        <v>0</v>
      </c>
    </row>
    <row r="494" spans="1:2" x14ac:dyDescent="0.2">
      <c r="A494" s="97">
        <v>44715</v>
      </c>
      <c r="B494" s="66">
        <f ca="1">SUMIFS(交易记录!G:G,交易记录!A:A,A494)</f>
        <v>0</v>
      </c>
    </row>
    <row r="495" spans="1:2" x14ac:dyDescent="0.2">
      <c r="A495" s="97">
        <v>44716</v>
      </c>
      <c r="B495" s="66">
        <f ca="1">SUMIFS(交易记录!G:G,交易记录!A:A,A495)</f>
        <v>0</v>
      </c>
    </row>
    <row r="496" spans="1:2" x14ac:dyDescent="0.2">
      <c r="A496" s="97">
        <v>44717</v>
      </c>
      <c r="B496" s="66">
        <f ca="1">SUMIFS(交易记录!G:G,交易记录!A:A,A496)</f>
        <v>0</v>
      </c>
    </row>
    <row r="497" spans="1:2" x14ac:dyDescent="0.2">
      <c r="A497" s="97">
        <v>44718</v>
      </c>
      <c r="B497" s="66">
        <f ca="1">SUMIFS(交易记录!G:G,交易记录!A:A,A497)</f>
        <v>0</v>
      </c>
    </row>
    <row r="498" spans="1:2" x14ac:dyDescent="0.2">
      <c r="A498" s="97">
        <v>44719</v>
      </c>
      <c r="B498" s="66">
        <f ca="1">SUMIFS(交易记录!G:G,交易记录!A:A,A498)</f>
        <v>0</v>
      </c>
    </row>
    <row r="499" spans="1:2" x14ac:dyDescent="0.2">
      <c r="A499" s="97">
        <v>44720</v>
      </c>
      <c r="B499" s="66">
        <f ca="1">SUMIFS(交易记录!G:G,交易记录!A:A,A499)</f>
        <v>0</v>
      </c>
    </row>
    <row r="500" spans="1:2" x14ac:dyDescent="0.2">
      <c r="A500" s="97">
        <v>44721</v>
      </c>
      <c r="B500" s="66">
        <f ca="1">SUMIFS(交易记录!G:G,交易记录!A:A,A500)</f>
        <v>0</v>
      </c>
    </row>
    <row r="501" spans="1:2" x14ac:dyDescent="0.2">
      <c r="A501" s="97">
        <v>44722</v>
      </c>
      <c r="B501" s="66">
        <f ca="1">SUMIFS(交易记录!G:G,交易记录!A:A,A501)</f>
        <v>0</v>
      </c>
    </row>
    <row r="502" spans="1:2" x14ac:dyDescent="0.2">
      <c r="A502" s="97">
        <v>44723</v>
      </c>
      <c r="B502" s="66">
        <f ca="1">SUMIFS(交易记录!G:G,交易记录!A:A,A502)</f>
        <v>0</v>
      </c>
    </row>
    <row r="503" spans="1:2" x14ac:dyDescent="0.2">
      <c r="A503" s="97">
        <v>44724</v>
      </c>
      <c r="B503" s="66">
        <f ca="1">SUMIFS(交易记录!G:G,交易记录!A:A,A503)</f>
        <v>0</v>
      </c>
    </row>
    <row r="504" spans="1:2" x14ac:dyDescent="0.2">
      <c r="A504" s="97">
        <v>44725</v>
      </c>
      <c r="B504" s="66">
        <f ca="1">SUMIFS(交易记录!G:G,交易记录!A:A,A504)</f>
        <v>0</v>
      </c>
    </row>
    <row r="505" spans="1:2" x14ac:dyDescent="0.2">
      <c r="A505" s="97">
        <v>44726</v>
      </c>
      <c r="B505" s="66">
        <f ca="1">SUMIFS(交易记录!G:G,交易记录!A:A,A505)</f>
        <v>0</v>
      </c>
    </row>
    <row r="506" spans="1:2" x14ac:dyDescent="0.2">
      <c r="A506" s="97">
        <v>44727</v>
      </c>
      <c r="B506" s="66">
        <f ca="1">SUMIFS(交易记录!G:G,交易记录!A:A,A506)</f>
        <v>0</v>
      </c>
    </row>
    <row r="507" spans="1:2" x14ac:dyDescent="0.2">
      <c r="A507" s="97">
        <v>44728</v>
      </c>
      <c r="B507" s="66">
        <f ca="1">SUMIFS(交易记录!G:G,交易记录!A:A,A507)</f>
        <v>0</v>
      </c>
    </row>
    <row r="508" spans="1:2" x14ac:dyDescent="0.2">
      <c r="A508" s="97">
        <v>44729</v>
      </c>
      <c r="B508" s="66">
        <f ca="1">SUMIFS(交易记录!G:G,交易记录!A:A,A508)</f>
        <v>0</v>
      </c>
    </row>
    <row r="509" spans="1:2" x14ac:dyDescent="0.2">
      <c r="A509" s="97">
        <v>44730</v>
      </c>
      <c r="B509" s="66">
        <f ca="1">SUMIFS(交易记录!G:G,交易记录!A:A,A509)</f>
        <v>0</v>
      </c>
    </row>
    <row r="510" spans="1:2" x14ac:dyDescent="0.2">
      <c r="A510" s="97">
        <v>44731</v>
      </c>
      <c r="B510" s="66">
        <f ca="1">SUMIFS(交易记录!G:G,交易记录!A:A,A510)</f>
        <v>0</v>
      </c>
    </row>
    <row r="511" spans="1:2" x14ac:dyDescent="0.2">
      <c r="A511" s="97">
        <v>44732</v>
      </c>
      <c r="B511" s="66">
        <f ca="1">SUMIFS(交易记录!G:G,交易记录!A:A,A511)</f>
        <v>0</v>
      </c>
    </row>
    <row r="512" spans="1:2" x14ac:dyDescent="0.2">
      <c r="A512" s="97">
        <v>44733</v>
      </c>
      <c r="B512" s="66">
        <f ca="1">SUMIFS(交易记录!G:G,交易记录!A:A,A512)</f>
        <v>0</v>
      </c>
    </row>
    <row r="513" spans="1:2" x14ac:dyDescent="0.2">
      <c r="A513" s="97">
        <v>44734</v>
      </c>
      <c r="B513" s="66">
        <f ca="1">SUMIFS(交易记录!G:G,交易记录!A:A,A513)</f>
        <v>0</v>
      </c>
    </row>
    <row r="514" spans="1:2" x14ac:dyDescent="0.2">
      <c r="A514" s="97">
        <v>44735</v>
      </c>
      <c r="B514" s="66">
        <f ca="1">SUMIFS(交易记录!G:G,交易记录!A:A,A514)</f>
        <v>0</v>
      </c>
    </row>
    <row r="515" spans="1:2" x14ac:dyDescent="0.2">
      <c r="A515" s="97">
        <v>44736</v>
      </c>
      <c r="B515" s="66">
        <f ca="1">SUMIFS(交易记录!G:G,交易记录!A:A,A515)</f>
        <v>0</v>
      </c>
    </row>
    <row r="516" spans="1:2" x14ac:dyDescent="0.2">
      <c r="A516" s="97">
        <v>44737</v>
      </c>
      <c r="B516" s="66">
        <f ca="1">SUMIFS(交易记录!G:G,交易记录!A:A,A516)</f>
        <v>0</v>
      </c>
    </row>
    <row r="517" spans="1:2" x14ac:dyDescent="0.2">
      <c r="A517" s="97">
        <v>44738</v>
      </c>
      <c r="B517" s="66">
        <f ca="1">SUMIFS(交易记录!G:G,交易记录!A:A,A517)</f>
        <v>0</v>
      </c>
    </row>
    <row r="518" spans="1:2" x14ac:dyDescent="0.2">
      <c r="A518" s="97">
        <v>44739</v>
      </c>
      <c r="B518" s="66">
        <f ca="1">SUMIFS(交易记录!G:G,交易记录!A:A,A518)</f>
        <v>0</v>
      </c>
    </row>
    <row r="519" spans="1:2" x14ac:dyDescent="0.2">
      <c r="A519" s="97">
        <v>44740</v>
      </c>
      <c r="B519" s="66">
        <f ca="1">SUMIFS(交易记录!G:G,交易记录!A:A,A519)</f>
        <v>0</v>
      </c>
    </row>
    <row r="520" spans="1:2" x14ac:dyDescent="0.2">
      <c r="A520" s="97">
        <v>44741</v>
      </c>
      <c r="B520" s="66">
        <f ca="1">SUMIFS(交易记录!G:G,交易记录!A:A,A520)</f>
        <v>0</v>
      </c>
    </row>
    <row r="521" spans="1:2" x14ac:dyDescent="0.2">
      <c r="A521" s="97">
        <v>44742</v>
      </c>
      <c r="B521" s="66">
        <f ca="1">SUMIFS(交易记录!G:G,交易记录!A:A,A521)</f>
        <v>0</v>
      </c>
    </row>
    <row r="522" spans="1:2" x14ac:dyDescent="0.2">
      <c r="A522" s="97">
        <v>44743</v>
      </c>
      <c r="B522" s="66">
        <f ca="1">SUMIFS(交易记录!G:G,交易记录!A:A,A522)</f>
        <v>0</v>
      </c>
    </row>
    <row r="523" spans="1:2" x14ac:dyDescent="0.2">
      <c r="A523" s="97">
        <v>44744</v>
      </c>
      <c r="B523" s="66">
        <f ca="1">SUMIFS(交易记录!G:G,交易记录!A:A,A523)</f>
        <v>0</v>
      </c>
    </row>
    <row r="524" spans="1:2" x14ac:dyDescent="0.2">
      <c r="A524" s="97">
        <v>44745</v>
      </c>
      <c r="B524" s="66">
        <f ca="1">SUMIFS(交易记录!G:G,交易记录!A:A,A524)</f>
        <v>0</v>
      </c>
    </row>
    <row r="525" spans="1:2" x14ac:dyDescent="0.2">
      <c r="A525" s="97">
        <v>44746</v>
      </c>
      <c r="B525" s="66">
        <f ca="1">SUMIFS(交易记录!G:G,交易记录!A:A,A525)</f>
        <v>0</v>
      </c>
    </row>
    <row r="526" spans="1:2" x14ac:dyDescent="0.2">
      <c r="A526" s="97">
        <v>44747</v>
      </c>
      <c r="B526" s="66">
        <f ca="1">SUMIFS(交易记录!G:G,交易记录!A:A,A526)</f>
        <v>0</v>
      </c>
    </row>
    <row r="527" spans="1:2" x14ac:dyDescent="0.2">
      <c r="A527" s="97">
        <v>44748</v>
      </c>
      <c r="B527" s="66">
        <f ca="1">SUMIFS(交易记录!G:G,交易记录!A:A,A527)</f>
        <v>0</v>
      </c>
    </row>
    <row r="528" spans="1:2" x14ac:dyDescent="0.2">
      <c r="A528" s="97">
        <v>44749</v>
      </c>
      <c r="B528" s="66">
        <f ca="1">SUMIFS(交易记录!G:G,交易记录!A:A,A528)</f>
        <v>0</v>
      </c>
    </row>
    <row r="529" spans="1:2" x14ac:dyDescent="0.2">
      <c r="A529" s="97">
        <v>44750</v>
      </c>
      <c r="B529" s="66">
        <f ca="1">SUMIFS(交易记录!G:G,交易记录!A:A,A529)</f>
        <v>0</v>
      </c>
    </row>
    <row r="530" spans="1:2" x14ac:dyDescent="0.2">
      <c r="A530" s="97">
        <v>44751</v>
      </c>
      <c r="B530" s="66">
        <f ca="1">SUMIFS(交易记录!G:G,交易记录!A:A,A530)</f>
        <v>0</v>
      </c>
    </row>
    <row r="531" spans="1:2" x14ac:dyDescent="0.2">
      <c r="A531" s="97">
        <v>44752</v>
      </c>
      <c r="B531" s="66">
        <f ca="1">SUMIFS(交易记录!G:G,交易记录!A:A,A531)</f>
        <v>0</v>
      </c>
    </row>
    <row r="532" spans="1:2" x14ac:dyDescent="0.2">
      <c r="A532" s="97">
        <v>44753</v>
      </c>
      <c r="B532" s="66">
        <f ca="1">SUMIFS(交易记录!G:G,交易记录!A:A,A532)</f>
        <v>0</v>
      </c>
    </row>
    <row r="533" spans="1:2" x14ac:dyDescent="0.2">
      <c r="A533" s="97">
        <v>44754</v>
      </c>
      <c r="B533" s="66">
        <f ca="1">SUMIFS(交易记录!G:G,交易记录!A:A,A533)</f>
        <v>0</v>
      </c>
    </row>
    <row r="534" spans="1:2" x14ac:dyDescent="0.2">
      <c r="A534" s="97">
        <v>44755</v>
      </c>
      <c r="B534" s="66">
        <f ca="1">SUMIFS(交易记录!G:G,交易记录!A:A,A534)</f>
        <v>0</v>
      </c>
    </row>
    <row r="535" spans="1:2" x14ac:dyDescent="0.2">
      <c r="A535" s="97">
        <v>44756</v>
      </c>
      <c r="B535" s="66">
        <f ca="1">SUMIFS(交易记录!G:G,交易记录!A:A,A535)</f>
        <v>0</v>
      </c>
    </row>
    <row r="536" spans="1:2" x14ac:dyDescent="0.2">
      <c r="A536" s="97">
        <v>44757</v>
      </c>
      <c r="B536" s="66">
        <f ca="1">SUMIFS(交易记录!G:G,交易记录!A:A,A536)</f>
        <v>0</v>
      </c>
    </row>
    <row r="537" spans="1:2" x14ac:dyDescent="0.2">
      <c r="A537" s="97">
        <v>44758</v>
      </c>
      <c r="B537" s="66">
        <f ca="1">SUMIFS(交易记录!G:G,交易记录!A:A,A537)</f>
        <v>0</v>
      </c>
    </row>
    <row r="538" spans="1:2" x14ac:dyDescent="0.2">
      <c r="A538" s="97">
        <v>44759</v>
      </c>
      <c r="B538" s="66">
        <f ca="1">SUMIFS(交易记录!G:G,交易记录!A:A,A538)</f>
        <v>0</v>
      </c>
    </row>
    <row r="539" spans="1:2" x14ac:dyDescent="0.2">
      <c r="A539" s="97">
        <v>44760</v>
      </c>
      <c r="B539" s="66">
        <f ca="1">SUMIFS(交易记录!G:G,交易记录!A:A,A539)</f>
        <v>0</v>
      </c>
    </row>
    <row r="540" spans="1:2" x14ac:dyDescent="0.2">
      <c r="A540" s="97">
        <v>44761</v>
      </c>
      <c r="B540" s="66">
        <f ca="1">SUMIFS(交易记录!G:G,交易记录!A:A,A540)</f>
        <v>0</v>
      </c>
    </row>
    <row r="541" spans="1:2" x14ac:dyDescent="0.2">
      <c r="A541" s="97">
        <v>44762</v>
      </c>
      <c r="B541" s="66">
        <f ca="1">SUMIFS(交易记录!G:G,交易记录!A:A,A541)</f>
        <v>0</v>
      </c>
    </row>
    <row r="542" spans="1:2" x14ac:dyDescent="0.2">
      <c r="A542" s="97">
        <v>44763</v>
      </c>
      <c r="B542" s="66">
        <f ca="1">SUMIFS(交易记录!G:G,交易记录!A:A,A542)</f>
        <v>0</v>
      </c>
    </row>
    <row r="543" spans="1:2" x14ac:dyDescent="0.2">
      <c r="A543" s="97">
        <v>44764</v>
      </c>
      <c r="B543" s="66">
        <f ca="1">SUMIFS(交易记录!G:G,交易记录!A:A,A543)</f>
        <v>0</v>
      </c>
    </row>
    <row r="544" spans="1:2" x14ac:dyDescent="0.2">
      <c r="A544" s="97">
        <v>44765</v>
      </c>
      <c r="B544" s="66">
        <f ca="1">SUMIFS(交易记录!G:G,交易记录!A:A,A544)</f>
        <v>0</v>
      </c>
    </row>
    <row r="545" spans="1:2" x14ac:dyDescent="0.2">
      <c r="A545" s="97">
        <v>44766</v>
      </c>
      <c r="B545" s="66">
        <f ca="1">SUMIFS(交易记录!G:G,交易记录!A:A,A545)</f>
        <v>0</v>
      </c>
    </row>
    <row r="546" spans="1:2" x14ac:dyDescent="0.2">
      <c r="A546" s="97">
        <v>44767</v>
      </c>
      <c r="B546" s="66">
        <f ca="1">SUMIFS(交易记录!G:G,交易记录!A:A,A546)</f>
        <v>0</v>
      </c>
    </row>
    <row r="547" spans="1:2" x14ac:dyDescent="0.2">
      <c r="A547" s="97">
        <v>44768</v>
      </c>
      <c r="B547" s="66">
        <f ca="1">SUMIFS(交易记录!G:G,交易记录!A:A,A547)</f>
        <v>0</v>
      </c>
    </row>
    <row r="548" spans="1:2" x14ac:dyDescent="0.2">
      <c r="A548" s="97">
        <v>44769</v>
      </c>
      <c r="B548" s="66">
        <f ca="1">SUMIFS(交易记录!G:G,交易记录!A:A,A548)</f>
        <v>0</v>
      </c>
    </row>
    <row r="549" spans="1:2" x14ac:dyDescent="0.2">
      <c r="A549" s="97">
        <v>44770</v>
      </c>
      <c r="B549" s="66">
        <f ca="1">SUMIFS(交易记录!G:G,交易记录!A:A,A549)</f>
        <v>0</v>
      </c>
    </row>
    <row r="550" spans="1:2" x14ac:dyDescent="0.2">
      <c r="A550" s="97">
        <v>44771</v>
      </c>
      <c r="B550" s="66">
        <f ca="1">SUMIFS(交易记录!G:G,交易记录!A:A,A550)</f>
        <v>0</v>
      </c>
    </row>
    <row r="551" spans="1:2" x14ac:dyDescent="0.2">
      <c r="A551" s="97">
        <v>44772</v>
      </c>
      <c r="B551" s="66">
        <f ca="1">SUMIFS(交易记录!G:G,交易记录!A:A,A551)</f>
        <v>0</v>
      </c>
    </row>
    <row r="552" spans="1:2" x14ac:dyDescent="0.2">
      <c r="A552" s="97">
        <v>44773</v>
      </c>
      <c r="B552" s="66">
        <f ca="1">SUMIFS(交易记录!G:G,交易记录!A:A,A552)</f>
        <v>0</v>
      </c>
    </row>
    <row r="553" spans="1:2" x14ac:dyDescent="0.2">
      <c r="A553" s="97">
        <v>44774</v>
      </c>
      <c r="B553" s="66">
        <f ca="1">SUMIFS(交易记录!G:G,交易记录!A:A,A553)</f>
        <v>0</v>
      </c>
    </row>
    <row r="554" spans="1:2" x14ac:dyDescent="0.2">
      <c r="A554" s="97">
        <v>44775</v>
      </c>
      <c r="B554" s="66">
        <f ca="1">SUMIFS(交易记录!G:G,交易记录!A:A,A554)</f>
        <v>0</v>
      </c>
    </row>
    <row r="555" spans="1:2" x14ac:dyDescent="0.2">
      <c r="A555" s="97">
        <v>44776</v>
      </c>
      <c r="B555" s="66">
        <f ca="1">SUMIFS(交易记录!G:G,交易记录!A:A,A555)</f>
        <v>0</v>
      </c>
    </row>
    <row r="556" spans="1:2" x14ac:dyDescent="0.2">
      <c r="A556" s="97">
        <v>44777</v>
      </c>
      <c r="B556" s="66">
        <f ca="1">SUMIFS(交易记录!G:G,交易记录!A:A,A556)</f>
        <v>0</v>
      </c>
    </row>
    <row r="557" spans="1:2" x14ac:dyDescent="0.2">
      <c r="A557" s="97">
        <v>44778</v>
      </c>
      <c r="B557" s="66">
        <f ca="1">SUMIFS(交易记录!G:G,交易记录!A:A,A557)</f>
        <v>0</v>
      </c>
    </row>
    <row r="558" spans="1:2" x14ac:dyDescent="0.2">
      <c r="A558" s="97">
        <v>44779</v>
      </c>
      <c r="B558" s="66">
        <f ca="1">SUMIFS(交易记录!G:G,交易记录!A:A,A558)</f>
        <v>0</v>
      </c>
    </row>
    <row r="559" spans="1:2" x14ac:dyDescent="0.2">
      <c r="A559" s="97">
        <v>44780</v>
      </c>
      <c r="B559" s="66">
        <f ca="1">SUMIFS(交易记录!G:G,交易记录!A:A,A559)</f>
        <v>0</v>
      </c>
    </row>
    <row r="560" spans="1:2" x14ac:dyDescent="0.2">
      <c r="A560" s="97">
        <v>44781</v>
      </c>
      <c r="B560" s="66">
        <f ca="1">SUMIFS(交易记录!G:G,交易记录!A:A,A560)</f>
        <v>0</v>
      </c>
    </row>
    <row r="561" spans="1:2" x14ac:dyDescent="0.2">
      <c r="A561" s="97">
        <v>44782</v>
      </c>
      <c r="B561" s="66">
        <f ca="1">SUMIFS(交易记录!G:G,交易记录!A:A,A561)</f>
        <v>0</v>
      </c>
    </row>
    <row r="562" spans="1:2" x14ac:dyDescent="0.2">
      <c r="A562" s="97">
        <v>44783</v>
      </c>
      <c r="B562" s="66">
        <f ca="1">SUMIFS(交易记录!G:G,交易记录!A:A,A562)</f>
        <v>0</v>
      </c>
    </row>
    <row r="563" spans="1:2" x14ac:dyDescent="0.2">
      <c r="A563" s="97">
        <v>44784</v>
      </c>
      <c r="B563" s="66">
        <f ca="1">SUMIFS(交易记录!G:G,交易记录!A:A,A563)</f>
        <v>0</v>
      </c>
    </row>
    <row r="564" spans="1:2" x14ac:dyDescent="0.2">
      <c r="A564" s="97">
        <v>44785</v>
      </c>
      <c r="B564" s="66">
        <f ca="1">SUMIFS(交易记录!G:G,交易记录!A:A,A564)</f>
        <v>0</v>
      </c>
    </row>
    <row r="565" spans="1:2" x14ac:dyDescent="0.2">
      <c r="A565" s="97">
        <v>44786</v>
      </c>
      <c r="B565" s="66">
        <f ca="1">SUMIFS(交易记录!G:G,交易记录!A:A,A565)</f>
        <v>0</v>
      </c>
    </row>
    <row r="566" spans="1:2" x14ac:dyDescent="0.2">
      <c r="A566" s="97">
        <v>44787</v>
      </c>
      <c r="B566" s="66">
        <f ca="1">SUMIFS(交易记录!G:G,交易记录!A:A,A566)</f>
        <v>0</v>
      </c>
    </row>
    <row r="567" spans="1:2" x14ac:dyDescent="0.2">
      <c r="A567" s="97">
        <v>44788</v>
      </c>
      <c r="B567" s="66">
        <f ca="1">SUMIFS(交易记录!G:G,交易记录!A:A,A567)</f>
        <v>0</v>
      </c>
    </row>
    <row r="568" spans="1:2" x14ac:dyDescent="0.2">
      <c r="A568" s="97">
        <v>44789</v>
      </c>
      <c r="B568" s="66">
        <f ca="1">SUMIFS(交易记录!G:G,交易记录!A:A,A568)</f>
        <v>0</v>
      </c>
    </row>
    <row r="569" spans="1:2" x14ac:dyDescent="0.2">
      <c r="A569" s="97">
        <v>44790</v>
      </c>
      <c r="B569" s="66">
        <f ca="1">SUMIFS(交易记录!G:G,交易记录!A:A,A569)</f>
        <v>0</v>
      </c>
    </row>
    <row r="570" spans="1:2" x14ac:dyDescent="0.2">
      <c r="A570" s="97">
        <v>44791</v>
      </c>
      <c r="B570" s="66">
        <f ca="1">SUMIFS(交易记录!G:G,交易记录!A:A,A570)</f>
        <v>0</v>
      </c>
    </row>
    <row r="571" spans="1:2" x14ac:dyDescent="0.2">
      <c r="A571" s="97">
        <v>44792</v>
      </c>
      <c r="B571" s="66">
        <f ca="1">SUMIFS(交易记录!G:G,交易记录!A:A,A571)</f>
        <v>0</v>
      </c>
    </row>
    <row r="572" spans="1:2" x14ac:dyDescent="0.2">
      <c r="A572" s="97">
        <v>44793</v>
      </c>
      <c r="B572" s="66">
        <f ca="1">SUMIFS(交易记录!G:G,交易记录!A:A,A572)</f>
        <v>0</v>
      </c>
    </row>
    <row r="573" spans="1:2" x14ac:dyDescent="0.2">
      <c r="A573" s="97">
        <v>44794</v>
      </c>
      <c r="B573" s="66">
        <f ca="1">SUMIFS(交易记录!G:G,交易记录!A:A,A573)</f>
        <v>0</v>
      </c>
    </row>
    <row r="574" spans="1:2" x14ac:dyDescent="0.2">
      <c r="A574" s="97">
        <v>44795</v>
      </c>
      <c r="B574" s="66">
        <f ca="1">SUMIFS(交易记录!G:G,交易记录!A:A,A574)</f>
        <v>0</v>
      </c>
    </row>
    <row r="575" spans="1:2" x14ac:dyDescent="0.2">
      <c r="A575" s="97">
        <v>44796</v>
      </c>
      <c r="B575" s="66">
        <f ca="1">SUMIFS(交易记录!G:G,交易记录!A:A,A575)</f>
        <v>0</v>
      </c>
    </row>
    <row r="576" spans="1:2" x14ac:dyDescent="0.2">
      <c r="A576" s="97">
        <v>44797</v>
      </c>
      <c r="B576" s="66">
        <f ca="1">SUMIFS(交易记录!G:G,交易记录!A:A,A576)</f>
        <v>0</v>
      </c>
    </row>
    <row r="577" spans="1:2" x14ac:dyDescent="0.2">
      <c r="A577" s="97">
        <v>44798</v>
      </c>
      <c r="B577" s="66">
        <f ca="1">SUMIFS(交易记录!G:G,交易记录!A:A,A577)</f>
        <v>0</v>
      </c>
    </row>
    <row r="578" spans="1:2" x14ac:dyDescent="0.2">
      <c r="A578" s="97">
        <v>44799</v>
      </c>
      <c r="B578" s="66">
        <f ca="1">SUMIFS(交易记录!G:G,交易记录!A:A,A578)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CAD4-22ED-4F1C-9909-46B14F86E545}">
  <sheetPr>
    <tabColor theme="1"/>
  </sheetPr>
  <dimension ref="A1:D351"/>
  <sheetViews>
    <sheetView workbookViewId="0">
      <selection activeCell="C24" sqref="C24"/>
    </sheetView>
  </sheetViews>
  <sheetFormatPr defaultRowHeight="14.25" x14ac:dyDescent="0.2"/>
  <cols>
    <col min="1" max="1" width="7.5" style="69" bestFit="1" customWidth="1"/>
    <col min="2" max="2" width="10.25" bestFit="1" customWidth="1"/>
    <col min="3" max="3" width="10.125" style="155" bestFit="1" customWidth="1"/>
    <col min="4" max="4" width="9.5" bestFit="1" customWidth="1"/>
  </cols>
  <sheetData>
    <row r="1" spans="1:4" x14ac:dyDescent="0.2">
      <c r="A1" s="69" t="s">
        <v>177</v>
      </c>
      <c r="B1" s="71" t="s">
        <v>176</v>
      </c>
      <c r="C1" s="155" t="s">
        <v>178</v>
      </c>
      <c r="D1" s="71" t="s">
        <v>393</v>
      </c>
    </row>
    <row r="2" spans="1:4" x14ac:dyDescent="0.2">
      <c r="A2" s="69" t="s">
        <v>394</v>
      </c>
      <c r="B2" s="71" t="s">
        <v>318</v>
      </c>
      <c r="C2" s="71">
        <v>1.3069999999999999</v>
      </c>
      <c r="D2" s="71" t="s">
        <v>760</v>
      </c>
    </row>
    <row r="3" spans="1:4" x14ac:dyDescent="0.2">
      <c r="A3" s="69" t="s">
        <v>395</v>
      </c>
      <c r="B3" s="71" t="s">
        <v>319</v>
      </c>
      <c r="C3" s="71">
        <v>1.2949999999999999</v>
      </c>
      <c r="D3" s="71" t="s">
        <v>761</v>
      </c>
    </row>
    <row r="4" spans="1:4" x14ac:dyDescent="0.2">
      <c r="A4" s="69" t="s">
        <v>396</v>
      </c>
      <c r="B4" s="71" t="s">
        <v>320</v>
      </c>
      <c r="C4" s="71">
        <v>1.2969999999999999</v>
      </c>
      <c r="D4" s="71" t="s">
        <v>762</v>
      </c>
    </row>
    <row r="5" spans="1:4" x14ac:dyDescent="0.2">
      <c r="A5" s="69" t="s">
        <v>397</v>
      </c>
      <c r="B5" s="71" t="s">
        <v>321</v>
      </c>
      <c r="C5" s="71">
        <v>1.304</v>
      </c>
      <c r="D5" s="71" t="s">
        <v>763</v>
      </c>
    </row>
    <row r="6" spans="1:4" x14ac:dyDescent="0.2">
      <c r="A6" s="69" t="s">
        <v>398</v>
      </c>
      <c r="B6" s="71" t="s">
        <v>322</v>
      </c>
      <c r="C6" s="71">
        <v>3.6560000000000001</v>
      </c>
      <c r="D6" s="71" t="s">
        <v>764</v>
      </c>
    </row>
    <row r="7" spans="1:4" x14ac:dyDescent="0.2">
      <c r="A7" s="69" t="s">
        <v>305</v>
      </c>
      <c r="B7" s="71" t="s">
        <v>323</v>
      </c>
      <c r="C7" s="71">
        <v>3.573</v>
      </c>
      <c r="D7" s="71" t="s">
        <v>765</v>
      </c>
    </row>
    <row r="8" spans="1:4" x14ac:dyDescent="0.2">
      <c r="A8" s="69" t="s">
        <v>399</v>
      </c>
      <c r="B8" s="71" t="s">
        <v>324</v>
      </c>
      <c r="C8" s="71">
        <v>3.6230000000000002</v>
      </c>
      <c r="D8" s="71" t="s">
        <v>766</v>
      </c>
    </row>
    <row r="9" spans="1:4" x14ac:dyDescent="0.2">
      <c r="A9" s="69" t="s">
        <v>306</v>
      </c>
      <c r="B9" s="71" t="s">
        <v>325</v>
      </c>
      <c r="C9" s="71">
        <v>3.5390000000000001</v>
      </c>
      <c r="D9" s="71" t="s">
        <v>767</v>
      </c>
    </row>
    <row r="10" spans="1:4" x14ac:dyDescent="0.2">
      <c r="A10" s="69" t="s">
        <v>400</v>
      </c>
      <c r="B10" s="71" t="s">
        <v>326</v>
      </c>
      <c r="C10" s="71">
        <v>3.6219999999999999</v>
      </c>
      <c r="D10" s="71" t="s">
        <v>768</v>
      </c>
    </row>
    <row r="11" spans="1:4" x14ac:dyDescent="0.2">
      <c r="A11" s="69" t="s">
        <v>401</v>
      </c>
      <c r="B11" s="71" t="s">
        <v>327</v>
      </c>
      <c r="C11" s="71">
        <v>3.629</v>
      </c>
      <c r="D11" s="71" t="s">
        <v>769</v>
      </c>
    </row>
    <row r="12" spans="1:4" x14ac:dyDescent="0.2">
      <c r="A12" s="69" t="s">
        <v>402</v>
      </c>
      <c r="B12" s="71" t="s">
        <v>328</v>
      </c>
      <c r="C12" s="71">
        <v>3.6190000000000002</v>
      </c>
      <c r="D12" s="71" t="s">
        <v>770</v>
      </c>
    </row>
    <row r="13" spans="1:4" x14ac:dyDescent="0.2">
      <c r="A13" s="69" t="s">
        <v>403</v>
      </c>
      <c r="B13" s="71" t="s">
        <v>329</v>
      </c>
      <c r="C13" s="71">
        <v>0.90800000000000003</v>
      </c>
      <c r="D13" s="71" t="s">
        <v>771</v>
      </c>
    </row>
    <row r="14" spans="1:4" x14ac:dyDescent="0.2">
      <c r="A14" s="69" t="s">
        <v>404</v>
      </c>
      <c r="B14" s="71" t="s">
        <v>330</v>
      </c>
      <c r="C14" s="71">
        <v>0.875</v>
      </c>
      <c r="D14" s="71" t="s">
        <v>772</v>
      </c>
    </row>
    <row r="15" spans="1:4" x14ac:dyDescent="0.2">
      <c r="A15" s="69" t="s">
        <v>405</v>
      </c>
      <c r="B15" s="71" t="s">
        <v>331</v>
      </c>
      <c r="C15" s="71">
        <v>0.93500000000000005</v>
      </c>
      <c r="D15" s="71" t="s">
        <v>688</v>
      </c>
    </row>
    <row r="16" spans="1:4" x14ac:dyDescent="0.2">
      <c r="A16" s="69" t="s">
        <v>406</v>
      </c>
      <c r="B16" s="71" t="s">
        <v>332</v>
      </c>
      <c r="C16" s="71">
        <v>0.94099999999999995</v>
      </c>
      <c r="D16" s="71" t="s">
        <v>773</v>
      </c>
    </row>
    <row r="17" spans="1:4" x14ac:dyDescent="0.2">
      <c r="A17" s="69" t="s">
        <v>407</v>
      </c>
      <c r="B17" s="71" t="s">
        <v>333</v>
      </c>
      <c r="C17" s="71">
        <v>0.88700000000000001</v>
      </c>
      <c r="D17" s="71" t="s">
        <v>774</v>
      </c>
    </row>
    <row r="18" spans="1:4" x14ac:dyDescent="0.2">
      <c r="A18" s="69" t="s">
        <v>408</v>
      </c>
      <c r="B18" s="71" t="s">
        <v>334</v>
      </c>
      <c r="C18" s="71">
        <v>0.91</v>
      </c>
      <c r="D18" s="71" t="s">
        <v>775</v>
      </c>
    </row>
    <row r="19" spans="1:4" x14ac:dyDescent="0.2">
      <c r="A19" s="69" t="s">
        <v>409</v>
      </c>
      <c r="B19" s="71" t="s">
        <v>335</v>
      </c>
      <c r="C19" s="71">
        <v>0.95499999999999996</v>
      </c>
      <c r="D19" s="71" t="s">
        <v>776</v>
      </c>
    </row>
    <row r="20" spans="1:4" x14ac:dyDescent="0.2">
      <c r="A20" s="69" t="s">
        <v>410</v>
      </c>
      <c r="B20" s="71" t="s">
        <v>336</v>
      </c>
      <c r="C20" s="71">
        <v>0.98599999999999999</v>
      </c>
      <c r="D20" s="71" t="s">
        <v>777</v>
      </c>
    </row>
    <row r="21" spans="1:4" x14ac:dyDescent="0.2">
      <c r="A21" s="69" t="s">
        <v>411</v>
      </c>
      <c r="B21" s="71" t="s">
        <v>337</v>
      </c>
      <c r="C21" s="71">
        <v>0</v>
      </c>
      <c r="D21" s="71" t="s">
        <v>778</v>
      </c>
    </row>
    <row r="22" spans="1:4" x14ac:dyDescent="0.2">
      <c r="A22" s="69" t="s">
        <v>412</v>
      </c>
      <c r="B22" s="71" t="s">
        <v>338</v>
      </c>
      <c r="C22" s="71">
        <v>0.93400000000000005</v>
      </c>
      <c r="D22" s="71" t="s">
        <v>779</v>
      </c>
    </row>
    <row r="23" spans="1:4" x14ac:dyDescent="0.2">
      <c r="A23" s="69" t="s">
        <v>413</v>
      </c>
      <c r="B23" s="71" t="s">
        <v>339</v>
      </c>
      <c r="C23" s="71">
        <v>0.92200000000000004</v>
      </c>
      <c r="D23" s="71" t="s">
        <v>780</v>
      </c>
    </row>
    <row r="24" spans="1:4" x14ac:dyDescent="0.2">
      <c r="A24" s="69" t="s">
        <v>414</v>
      </c>
      <c r="B24" s="71" t="s">
        <v>340</v>
      </c>
      <c r="C24" s="71">
        <v>0.874</v>
      </c>
      <c r="D24" s="71" t="s">
        <v>781</v>
      </c>
    </row>
    <row r="25" spans="1:4" x14ac:dyDescent="0.2">
      <c r="A25" s="69" t="s">
        <v>415</v>
      </c>
      <c r="B25" s="71" t="s">
        <v>341</v>
      </c>
      <c r="C25" s="71">
        <v>0.92600000000000005</v>
      </c>
      <c r="D25" s="71" t="s">
        <v>782</v>
      </c>
    </row>
    <row r="26" spans="1:4" x14ac:dyDescent="0.2">
      <c r="A26" s="69" t="s">
        <v>416</v>
      </c>
      <c r="B26" s="71" t="s">
        <v>342</v>
      </c>
      <c r="C26" s="71">
        <v>0.97399999999999998</v>
      </c>
      <c r="D26" s="71" t="s">
        <v>783</v>
      </c>
    </row>
    <row r="27" spans="1:4" x14ac:dyDescent="0.2">
      <c r="A27" s="69" t="s">
        <v>417</v>
      </c>
      <c r="B27" s="71" t="s">
        <v>337</v>
      </c>
      <c r="C27" s="71">
        <v>0.81899999999999995</v>
      </c>
      <c r="D27" s="71" t="s">
        <v>784</v>
      </c>
    </row>
    <row r="28" spans="1:4" x14ac:dyDescent="0.2">
      <c r="A28" s="69" t="s">
        <v>418</v>
      </c>
      <c r="B28" s="71" t="s">
        <v>343</v>
      </c>
      <c r="C28" s="71">
        <v>0.83599999999999997</v>
      </c>
      <c r="D28" s="71" t="s">
        <v>785</v>
      </c>
    </row>
    <row r="29" spans="1:4" x14ac:dyDescent="0.2">
      <c r="A29" s="69" t="s">
        <v>419</v>
      </c>
      <c r="B29" s="71" t="s">
        <v>331</v>
      </c>
      <c r="C29" s="71">
        <v>0.94399999999999995</v>
      </c>
      <c r="D29" s="71" t="s">
        <v>786</v>
      </c>
    </row>
    <row r="30" spans="1:4" x14ac:dyDescent="0.2">
      <c r="A30" s="69" t="s">
        <v>420</v>
      </c>
      <c r="B30" s="71" t="s">
        <v>344</v>
      </c>
      <c r="C30" s="71">
        <v>0.877</v>
      </c>
      <c r="D30" s="71" t="s">
        <v>787</v>
      </c>
    </row>
    <row r="31" spans="1:4" x14ac:dyDescent="0.2">
      <c r="A31" s="69" t="s">
        <v>421</v>
      </c>
      <c r="B31" s="71" t="s">
        <v>345</v>
      </c>
      <c r="C31" s="71">
        <v>0.88900000000000001</v>
      </c>
      <c r="D31" s="71" t="s">
        <v>788</v>
      </c>
    </row>
    <row r="32" spans="1:4" x14ac:dyDescent="0.2">
      <c r="A32" s="69" t="s">
        <v>422</v>
      </c>
      <c r="B32" s="71" t="s">
        <v>346</v>
      </c>
      <c r="C32" s="71">
        <v>0.86799999999999999</v>
      </c>
      <c r="D32" s="71" t="s">
        <v>789</v>
      </c>
    </row>
    <row r="33" spans="1:4" x14ac:dyDescent="0.2">
      <c r="A33" s="69" t="s">
        <v>423</v>
      </c>
      <c r="B33" s="71" t="s">
        <v>347</v>
      </c>
      <c r="C33" s="71">
        <v>0.93300000000000005</v>
      </c>
      <c r="D33" s="71" t="s">
        <v>790</v>
      </c>
    </row>
    <row r="34" spans="1:4" x14ac:dyDescent="0.2">
      <c r="A34" s="69" t="s">
        <v>424</v>
      </c>
      <c r="B34" s="71" t="s">
        <v>348</v>
      </c>
      <c r="C34" s="71">
        <v>0.98899999999999999</v>
      </c>
      <c r="D34" s="71" t="s">
        <v>791</v>
      </c>
    </row>
    <row r="35" spans="1:4" x14ac:dyDescent="0.2">
      <c r="A35" s="69" t="s">
        <v>425</v>
      </c>
      <c r="B35" s="71" t="s">
        <v>349</v>
      </c>
      <c r="C35" s="71">
        <v>0.92200000000000004</v>
      </c>
      <c r="D35" s="71" t="s">
        <v>792</v>
      </c>
    </row>
    <row r="36" spans="1:4" x14ac:dyDescent="0.2">
      <c r="A36" s="69" t="s">
        <v>426</v>
      </c>
      <c r="B36" s="71" t="s">
        <v>350</v>
      </c>
      <c r="C36" s="71">
        <v>1.24</v>
      </c>
      <c r="D36" s="71" t="s">
        <v>793</v>
      </c>
    </row>
    <row r="37" spans="1:4" x14ac:dyDescent="0.2">
      <c r="A37" s="69" t="s">
        <v>427</v>
      </c>
      <c r="B37" s="71" t="s">
        <v>351</v>
      </c>
      <c r="C37" s="71">
        <v>1.04</v>
      </c>
      <c r="D37" s="71" t="s">
        <v>794</v>
      </c>
    </row>
    <row r="38" spans="1:4" x14ac:dyDescent="0.2">
      <c r="A38" s="69" t="s">
        <v>428</v>
      </c>
      <c r="B38" s="71" t="s">
        <v>352</v>
      </c>
      <c r="C38" s="71">
        <v>1.306</v>
      </c>
      <c r="D38" s="71" t="s">
        <v>795</v>
      </c>
    </row>
    <row r="39" spans="1:4" x14ac:dyDescent="0.2">
      <c r="A39" s="69" t="s">
        <v>429</v>
      </c>
      <c r="B39" s="71" t="s">
        <v>331</v>
      </c>
      <c r="C39" s="71">
        <v>1.595</v>
      </c>
      <c r="D39" s="71" t="s">
        <v>796</v>
      </c>
    </row>
    <row r="40" spans="1:4" x14ac:dyDescent="0.2">
      <c r="A40" s="69" t="s">
        <v>430</v>
      </c>
      <c r="B40" s="71" t="s">
        <v>353</v>
      </c>
      <c r="C40" s="71">
        <v>5.6740000000000004</v>
      </c>
      <c r="D40" s="71" t="s">
        <v>797</v>
      </c>
    </row>
    <row r="41" spans="1:4" x14ac:dyDescent="0.2">
      <c r="A41" s="69" t="s">
        <v>431</v>
      </c>
      <c r="B41" s="71" t="s">
        <v>354</v>
      </c>
      <c r="C41" s="71">
        <v>0.88</v>
      </c>
      <c r="D41" s="71" t="s">
        <v>798</v>
      </c>
    </row>
    <row r="42" spans="1:4" x14ac:dyDescent="0.2">
      <c r="A42" s="69" t="s">
        <v>432</v>
      </c>
      <c r="B42" s="71" t="s">
        <v>355</v>
      </c>
      <c r="C42" s="71">
        <v>0.86199999999999999</v>
      </c>
      <c r="D42" s="71" t="s">
        <v>799</v>
      </c>
    </row>
    <row r="43" spans="1:4" x14ac:dyDescent="0.2">
      <c r="A43" s="69" t="s">
        <v>433</v>
      </c>
      <c r="B43" s="71" t="s">
        <v>356</v>
      </c>
      <c r="C43" s="71">
        <v>1.0609999999999999</v>
      </c>
      <c r="D43" s="71" t="s">
        <v>800</v>
      </c>
    </row>
    <row r="44" spans="1:4" x14ac:dyDescent="0.2">
      <c r="A44" s="69" t="s">
        <v>434</v>
      </c>
      <c r="B44" s="71" t="s">
        <v>357</v>
      </c>
      <c r="C44" s="71">
        <v>1.2470000000000001</v>
      </c>
      <c r="D44" s="71" t="s">
        <v>801</v>
      </c>
    </row>
    <row r="45" spans="1:4" x14ac:dyDescent="0.2">
      <c r="A45" s="69" t="s">
        <v>203</v>
      </c>
      <c r="B45" s="71" t="s">
        <v>342</v>
      </c>
      <c r="C45" s="71">
        <v>0.97699999999999998</v>
      </c>
      <c r="D45" s="71" t="s">
        <v>802</v>
      </c>
    </row>
    <row r="46" spans="1:4" x14ac:dyDescent="0.2">
      <c r="A46" s="69" t="s">
        <v>435</v>
      </c>
      <c r="B46" s="71" t="s">
        <v>358</v>
      </c>
      <c r="C46" s="71">
        <v>1.3320000000000001</v>
      </c>
      <c r="D46" s="71" t="s">
        <v>803</v>
      </c>
    </row>
    <row r="47" spans="1:4" x14ac:dyDescent="0.2">
      <c r="A47" s="69" t="s">
        <v>436</v>
      </c>
      <c r="B47" s="71" t="s">
        <v>359</v>
      </c>
      <c r="C47" s="71">
        <v>1.377</v>
      </c>
      <c r="D47" s="71" t="s">
        <v>804</v>
      </c>
    </row>
    <row r="48" spans="1:4" x14ac:dyDescent="0.2">
      <c r="A48" s="69" t="s">
        <v>437</v>
      </c>
      <c r="B48" s="71" t="s">
        <v>331</v>
      </c>
      <c r="C48" s="71">
        <v>1.2030000000000001</v>
      </c>
      <c r="D48" s="71" t="s">
        <v>805</v>
      </c>
    </row>
    <row r="49" spans="1:4" x14ac:dyDescent="0.2">
      <c r="A49" s="69" t="s">
        <v>438</v>
      </c>
      <c r="B49" s="71" t="s">
        <v>360</v>
      </c>
      <c r="C49" s="71">
        <v>5.31</v>
      </c>
      <c r="D49" s="71" t="s">
        <v>806</v>
      </c>
    </row>
    <row r="50" spans="1:4" x14ac:dyDescent="0.2">
      <c r="A50" s="69" t="s">
        <v>439</v>
      </c>
      <c r="B50" s="71" t="s">
        <v>331</v>
      </c>
      <c r="C50" s="71">
        <v>1.2949999999999999</v>
      </c>
      <c r="D50" s="71" t="s">
        <v>807</v>
      </c>
    </row>
    <row r="51" spans="1:4" x14ac:dyDescent="0.2">
      <c r="A51" s="69" t="s">
        <v>440</v>
      </c>
      <c r="B51" s="71" t="s">
        <v>344</v>
      </c>
      <c r="C51" s="71">
        <v>1.4039999999999999</v>
      </c>
      <c r="D51" s="71" t="s">
        <v>808</v>
      </c>
    </row>
    <row r="52" spans="1:4" x14ac:dyDescent="0.2">
      <c r="A52" s="69" t="s">
        <v>441</v>
      </c>
      <c r="B52" s="71" t="s">
        <v>350</v>
      </c>
      <c r="C52" s="71">
        <v>1.284</v>
      </c>
      <c r="D52" s="71" t="s">
        <v>809</v>
      </c>
    </row>
    <row r="53" spans="1:4" x14ac:dyDescent="0.2">
      <c r="A53" s="69" t="s">
        <v>442</v>
      </c>
      <c r="B53" s="71" t="s">
        <v>361</v>
      </c>
      <c r="C53" s="71">
        <v>1.036</v>
      </c>
      <c r="D53" s="71" t="s">
        <v>810</v>
      </c>
    </row>
    <row r="54" spans="1:4" x14ac:dyDescent="0.2">
      <c r="A54" s="69" t="s">
        <v>443</v>
      </c>
      <c r="B54" s="71" t="s">
        <v>362</v>
      </c>
      <c r="C54" s="71">
        <v>1.46</v>
      </c>
      <c r="D54" s="71" t="s">
        <v>811</v>
      </c>
    </row>
    <row r="55" spans="1:4" x14ac:dyDescent="0.2">
      <c r="A55" s="69" t="s">
        <v>444</v>
      </c>
      <c r="B55" s="71" t="s">
        <v>363</v>
      </c>
      <c r="C55" s="71">
        <v>1.3140000000000001</v>
      </c>
      <c r="D55" s="71" t="s">
        <v>812</v>
      </c>
    </row>
    <row r="56" spans="1:4" x14ac:dyDescent="0.2">
      <c r="A56" s="69" t="s">
        <v>445</v>
      </c>
      <c r="B56" s="71" t="s">
        <v>349</v>
      </c>
      <c r="C56" s="71">
        <v>1.103</v>
      </c>
      <c r="D56" s="71" t="s">
        <v>813</v>
      </c>
    </row>
    <row r="57" spans="1:4" x14ac:dyDescent="0.2">
      <c r="A57" s="69" t="s">
        <v>446</v>
      </c>
      <c r="B57" s="71" t="s">
        <v>331</v>
      </c>
      <c r="C57" s="71">
        <v>1.3959999999999999</v>
      </c>
      <c r="D57" s="71" t="s">
        <v>814</v>
      </c>
    </row>
    <row r="58" spans="1:4" x14ac:dyDescent="0.2">
      <c r="A58" s="69" t="s">
        <v>447</v>
      </c>
      <c r="B58" s="71" t="s">
        <v>364</v>
      </c>
      <c r="C58" s="71">
        <v>0.84399999999999997</v>
      </c>
      <c r="D58" s="71" t="s">
        <v>815</v>
      </c>
    </row>
    <row r="59" spans="1:4" x14ac:dyDescent="0.2">
      <c r="A59" s="69" t="s">
        <v>195</v>
      </c>
      <c r="B59" s="71" t="s">
        <v>337</v>
      </c>
      <c r="C59" s="71">
        <v>1.907</v>
      </c>
      <c r="D59" s="71" t="s">
        <v>816</v>
      </c>
    </row>
    <row r="60" spans="1:4" x14ac:dyDescent="0.2">
      <c r="A60" s="69" t="s">
        <v>448</v>
      </c>
      <c r="B60" s="71" t="s">
        <v>365</v>
      </c>
      <c r="C60" s="71">
        <v>1.0580000000000001</v>
      </c>
      <c r="D60" s="71" t="s">
        <v>817</v>
      </c>
    </row>
    <row r="61" spans="1:4" x14ac:dyDescent="0.2">
      <c r="A61" s="69" t="s">
        <v>449</v>
      </c>
      <c r="B61" s="71" t="s">
        <v>366</v>
      </c>
      <c r="C61" s="71">
        <v>5.4119999999999999</v>
      </c>
      <c r="D61" s="71" t="s">
        <v>818</v>
      </c>
    </row>
    <row r="62" spans="1:4" x14ac:dyDescent="0.2">
      <c r="A62" s="69" t="s">
        <v>202</v>
      </c>
      <c r="B62" s="71" t="s">
        <v>331</v>
      </c>
      <c r="C62" s="71">
        <v>1.65</v>
      </c>
      <c r="D62" s="71" t="s">
        <v>819</v>
      </c>
    </row>
    <row r="63" spans="1:4" x14ac:dyDescent="0.2">
      <c r="A63" s="69" t="s">
        <v>450</v>
      </c>
      <c r="B63" s="71" t="s">
        <v>367</v>
      </c>
      <c r="C63" s="71">
        <v>1.204</v>
      </c>
      <c r="D63" s="71" t="s">
        <v>820</v>
      </c>
    </row>
    <row r="64" spans="1:4" x14ac:dyDescent="0.2">
      <c r="A64" s="69" t="s">
        <v>451</v>
      </c>
      <c r="B64" s="71" t="s">
        <v>368</v>
      </c>
      <c r="C64" s="71">
        <v>1.046</v>
      </c>
      <c r="D64" s="71" t="s">
        <v>821</v>
      </c>
    </row>
    <row r="65" spans="1:4" x14ac:dyDescent="0.2">
      <c r="A65" s="69" t="s">
        <v>452</v>
      </c>
      <c r="B65" s="71" t="s">
        <v>369</v>
      </c>
      <c r="C65" s="71">
        <v>1.347</v>
      </c>
      <c r="D65" s="71" t="s">
        <v>822</v>
      </c>
    </row>
    <row r="66" spans="1:4" x14ac:dyDescent="0.2">
      <c r="A66" s="69" t="s">
        <v>453</v>
      </c>
      <c r="B66" s="71" t="s">
        <v>370</v>
      </c>
      <c r="C66" s="71">
        <v>1.3</v>
      </c>
      <c r="D66" s="71" t="s">
        <v>823</v>
      </c>
    </row>
    <row r="67" spans="1:4" x14ac:dyDescent="0.2">
      <c r="A67" s="69" t="s">
        <v>454</v>
      </c>
      <c r="B67" s="71" t="s">
        <v>371</v>
      </c>
      <c r="C67" s="71">
        <v>1.264</v>
      </c>
      <c r="D67" s="71" t="s">
        <v>824</v>
      </c>
    </row>
    <row r="68" spans="1:4" x14ac:dyDescent="0.2">
      <c r="A68" s="69" t="s">
        <v>455</v>
      </c>
      <c r="B68" s="71" t="s">
        <v>372</v>
      </c>
      <c r="C68" s="71">
        <v>3.1339999999999999</v>
      </c>
      <c r="D68" s="71" t="s">
        <v>825</v>
      </c>
    </row>
    <row r="69" spans="1:4" x14ac:dyDescent="0.2">
      <c r="A69" s="69" t="s">
        <v>456</v>
      </c>
      <c r="B69" s="71" t="s">
        <v>373</v>
      </c>
      <c r="C69" s="71">
        <v>1.365</v>
      </c>
      <c r="D69" s="71" t="s">
        <v>826</v>
      </c>
    </row>
    <row r="70" spans="1:4" x14ac:dyDescent="0.2">
      <c r="A70" s="69" t="s">
        <v>457</v>
      </c>
      <c r="B70" s="71" t="s">
        <v>330</v>
      </c>
      <c r="C70" s="71">
        <v>1.3280000000000001</v>
      </c>
      <c r="D70" s="71" t="s">
        <v>827</v>
      </c>
    </row>
    <row r="71" spans="1:4" x14ac:dyDescent="0.2">
      <c r="A71" s="69" t="s">
        <v>458</v>
      </c>
      <c r="B71" s="71" t="s">
        <v>374</v>
      </c>
      <c r="C71" s="71">
        <v>1.0840000000000001</v>
      </c>
      <c r="D71" s="71" t="s">
        <v>828</v>
      </c>
    </row>
    <row r="72" spans="1:4" x14ac:dyDescent="0.2">
      <c r="A72" s="69" t="s">
        <v>459</v>
      </c>
      <c r="B72" s="71" t="s">
        <v>331</v>
      </c>
      <c r="C72" s="71">
        <v>0.90100000000000002</v>
      </c>
      <c r="D72" s="71" t="s">
        <v>829</v>
      </c>
    </row>
    <row r="73" spans="1:4" x14ac:dyDescent="0.2">
      <c r="A73" s="69" t="s">
        <v>460</v>
      </c>
      <c r="B73" s="71" t="s">
        <v>375</v>
      </c>
      <c r="C73" s="71">
        <v>1.2809999999999999</v>
      </c>
      <c r="D73" s="71" t="s">
        <v>830</v>
      </c>
    </row>
    <row r="74" spans="1:4" x14ac:dyDescent="0.2">
      <c r="A74" s="69" t="s">
        <v>461</v>
      </c>
      <c r="B74" s="71" t="s">
        <v>376</v>
      </c>
      <c r="C74" s="71">
        <v>5.2220000000000004</v>
      </c>
      <c r="D74" s="71" t="s">
        <v>831</v>
      </c>
    </row>
    <row r="75" spans="1:4" x14ac:dyDescent="0.2">
      <c r="A75" s="69" t="s">
        <v>462</v>
      </c>
      <c r="B75" s="71" t="s">
        <v>377</v>
      </c>
      <c r="C75" s="71">
        <v>5.7439999999999998</v>
      </c>
      <c r="D75" s="71" t="s">
        <v>832</v>
      </c>
    </row>
    <row r="76" spans="1:4" x14ac:dyDescent="0.2">
      <c r="A76" s="69" t="s">
        <v>463</v>
      </c>
      <c r="B76" s="71" t="s">
        <v>378</v>
      </c>
      <c r="C76" s="71">
        <v>5.67</v>
      </c>
      <c r="D76" s="71" t="s">
        <v>833</v>
      </c>
    </row>
    <row r="77" spans="1:4" x14ac:dyDescent="0.2">
      <c r="A77" s="69" t="s">
        <v>464</v>
      </c>
      <c r="B77" s="71" t="s">
        <v>339</v>
      </c>
      <c r="C77" s="71">
        <v>0.89800000000000002</v>
      </c>
      <c r="D77" s="71" t="s">
        <v>834</v>
      </c>
    </row>
    <row r="78" spans="1:4" x14ac:dyDescent="0.2">
      <c r="A78" s="69" t="s">
        <v>465</v>
      </c>
      <c r="B78" s="71" t="s">
        <v>379</v>
      </c>
      <c r="C78" s="71">
        <v>1.329</v>
      </c>
      <c r="D78" s="71" t="s">
        <v>835</v>
      </c>
    </row>
    <row r="79" spans="1:4" x14ac:dyDescent="0.2">
      <c r="A79" s="69" t="s">
        <v>466</v>
      </c>
      <c r="B79" s="71" t="s">
        <v>380</v>
      </c>
      <c r="C79" s="71">
        <v>1.1479999999999999</v>
      </c>
      <c r="D79" s="71" t="s">
        <v>836</v>
      </c>
    </row>
    <row r="80" spans="1:4" x14ac:dyDescent="0.2">
      <c r="A80" s="69" t="s">
        <v>467</v>
      </c>
      <c r="B80" s="71" t="s">
        <v>331</v>
      </c>
      <c r="C80" s="71">
        <v>1.2969999999999999</v>
      </c>
      <c r="D80" s="71" t="s">
        <v>837</v>
      </c>
    </row>
    <row r="81" spans="1:4" x14ac:dyDescent="0.2">
      <c r="A81" s="69" t="s">
        <v>212</v>
      </c>
      <c r="B81" s="71" t="s">
        <v>381</v>
      </c>
      <c r="C81" s="71">
        <v>0.92700000000000005</v>
      </c>
      <c r="D81" s="71" t="s">
        <v>838</v>
      </c>
    </row>
    <row r="82" spans="1:4" x14ac:dyDescent="0.2">
      <c r="A82" s="69" t="s">
        <v>468</v>
      </c>
      <c r="B82" s="71" t="s">
        <v>331</v>
      </c>
      <c r="C82" s="71">
        <v>0.92</v>
      </c>
      <c r="D82" s="71" t="s">
        <v>839</v>
      </c>
    </row>
    <row r="83" spans="1:4" x14ac:dyDescent="0.2">
      <c r="A83" s="69" t="s">
        <v>469</v>
      </c>
      <c r="B83" s="71" t="s">
        <v>382</v>
      </c>
      <c r="C83" s="71">
        <v>0.91</v>
      </c>
      <c r="D83" s="71" t="s">
        <v>840</v>
      </c>
    </row>
    <row r="84" spans="1:4" x14ac:dyDescent="0.2">
      <c r="A84" s="69" t="s">
        <v>208</v>
      </c>
      <c r="B84" s="71" t="s">
        <v>383</v>
      </c>
      <c r="C84" s="71">
        <v>1.371</v>
      </c>
      <c r="D84" s="71" t="s">
        <v>841</v>
      </c>
    </row>
    <row r="85" spans="1:4" x14ac:dyDescent="0.2">
      <c r="A85" s="69" t="s">
        <v>470</v>
      </c>
      <c r="B85" s="71" t="s">
        <v>384</v>
      </c>
      <c r="C85" s="71">
        <v>1.502</v>
      </c>
      <c r="D85" s="71" t="s">
        <v>842</v>
      </c>
    </row>
    <row r="86" spans="1:4" x14ac:dyDescent="0.2">
      <c r="A86" s="69" t="s">
        <v>471</v>
      </c>
      <c r="B86" s="71" t="s">
        <v>385</v>
      </c>
      <c r="C86" s="71">
        <v>1.7889999999999999</v>
      </c>
      <c r="D86" s="71" t="s">
        <v>843</v>
      </c>
    </row>
    <row r="87" spans="1:4" x14ac:dyDescent="0.2">
      <c r="A87" s="69" t="s">
        <v>472</v>
      </c>
      <c r="B87" s="71" t="s">
        <v>386</v>
      </c>
      <c r="C87" s="71">
        <v>1.212</v>
      </c>
      <c r="D87" s="71" t="s">
        <v>844</v>
      </c>
    </row>
    <row r="88" spans="1:4" x14ac:dyDescent="0.2">
      <c r="A88" s="69" t="s">
        <v>219</v>
      </c>
      <c r="B88" s="71" t="s">
        <v>344</v>
      </c>
      <c r="C88" s="71">
        <v>1.153</v>
      </c>
      <c r="D88" s="71" t="s">
        <v>845</v>
      </c>
    </row>
    <row r="89" spans="1:4" x14ac:dyDescent="0.2">
      <c r="A89" s="69" t="s">
        <v>473</v>
      </c>
      <c r="B89" s="71" t="s">
        <v>349</v>
      </c>
      <c r="C89" s="71">
        <v>0.82799999999999996</v>
      </c>
      <c r="D89" s="71" t="s">
        <v>846</v>
      </c>
    </row>
    <row r="90" spans="1:4" x14ac:dyDescent="0.2">
      <c r="A90" s="69" t="s">
        <v>474</v>
      </c>
      <c r="B90" s="71" t="s">
        <v>387</v>
      </c>
      <c r="C90" s="71">
        <v>1.4119999999999999</v>
      </c>
      <c r="D90" s="71" t="s">
        <v>847</v>
      </c>
    </row>
    <row r="91" spans="1:4" x14ac:dyDescent="0.2">
      <c r="A91" s="69" t="s">
        <v>291</v>
      </c>
      <c r="B91" s="71" t="s">
        <v>331</v>
      </c>
      <c r="C91" s="71">
        <v>1.198</v>
      </c>
      <c r="D91" s="71" t="s">
        <v>848</v>
      </c>
    </row>
    <row r="92" spans="1:4" x14ac:dyDescent="0.2">
      <c r="A92" s="69" t="s">
        <v>475</v>
      </c>
      <c r="B92" s="71" t="s">
        <v>388</v>
      </c>
      <c r="C92" s="71">
        <v>1.4450000000000001</v>
      </c>
      <c r="D92" s="71" t="s">
        <v>849</v>
      </c>
    </row>
    <row r="93" spans="1:4" x14ac:dyDescent="0.2">
      <c r="A93" s="69" t="s">
        <v>476</v>
      </c>
      <c r="B93" s="71" t="s">
        <v>389</v>
      </c>
      <c r="C93" s="71">
        <v>0.96299999999999997</v>
      </c>
      <c r="D93" s="71" t="s">
        <v>850</v>
      </c>
    </row>
    <row r="94" spans="1:4" x14ac:dyDescent="0.2">
      <c r="A94" s="69" t="s">
        <v>477</v>
      </c>
      <c r="B94" s="71" t="s">
        <v>344</v>
      </c>
      <c r="C94" s="71">
        <v>1.194</v>
      </c>
      <c r="D94" s="71" t="s">
        <v>851</v>
      </c>
    </row>
    <row r="95" spans="1:4" x14ac:dyDescent="0.2">
      <c r="A95" s="69" t="s">
        <v>478</v>
      </c>
      <c r="B95" s="71" t="s">
        <v>390</v>
      </c>
      <c r="C95" s="71">
        <v>1.286</v>
      </c>
      <c r="D95" s="71" t="s">
        <v>852</v>
      </c>
    </row>
    <row r="96" spans="1:4" x14ac:dyDescent="0.2">
      <c r="A96" s="69" t="s">
        <v>479</v>
      </c>
      <c r="B96" s="71" t="s">
        <v>391</v>
      </c>
      <c r="C96" s="71">
        <v>1.373</v>
      </c>
      <c r="D96" s="71" t="s">
        <v>853</v>
      </c>
    </row>
    <row r="97" spans="1:4" x14ac:dyDescent="0.2">
      <c r="A97" s="69" t="s">
        <v>480</v>
      </c>
      <c r="B97" s="71" t="s">
        <v>392</v>
      </c>
      <c r="C97" s="71">
        <v>1.3049999999999999</v>
      </c>
      <c r="D97" s="71" t="s">
        <v>854</v>
      </c>
    </row>
    <row r="98" spans="1:4" x14ac:dyDescent="0.2">
      <c r="A98" s="69" t="s">
        <v>481</v>
      </c>
      <c r="B98" s="71" t="s">
        <v>349</v>
      </c>
      <c r="C98" s="71">
        <v>1.1240000000000001</v>
      </c>
      <c r="D98" s="71" t="s">
        <v>855</v>
      </c>
    </row>
    <row r="99" spans="1:4" x14ac:dyDescent="0.2">
      <c r="A99" s="69" t="s">
        <v>482</v>
      </c>
      <c r="B99" s="71" t="s">
        <v>349</v>
      </c>
      <c r="C99" s="71">
        <v>0.94699999999999995</v>
      </c>
      <c r="D99" s="71" t="s">
        <v>856</v>
      </c>
    </row>
    <row r="100" spans="1:4" x14ac:dyDescent="0.2">
      <c r="A100" s="69" t="s">
        <v>192</v>
      </c>
      <c r="B100" s="71" t="s">
        <v>349</v>
      </c>
      <c r="C100" s="71">
        <v>1.0589999999999999</v>
      </c>
      <c r="D100" s="71" t="s">
        <v>857</v>
      </c>
    </row>
    <row r="101" spans="1:4" x14ac:dyDescent="0.2">
      <c r="A101" s="69" t="s">
        <v>188</v>
      </c>
      <c r="B101" s="71" t="s">
        <v>349</v>
      </c>
      <c r="C101" s="71">
        <v>1.4990000000000001</v>
      </c>
      <c r="D101" s="71" t="s">
        <v>858</v>
      </c>
    </row>
    <row r="102" spans="1:4" x14ac:dyDescent="0.2">
      <c r="A102" s="69" t="s">
        <v>483</v>
      </c>
      <c r="B102" s="71" t="s">
        <v>349</v>
      </c>
      <c r="C102" s="71">
        <v>1.2350000000000001</v>
      </c>
      <c r="D102" s="71" t="s">
        <v>859</v>
      </c>
    </row>
    <row r="103" spans="1:4" x14ac:dyDescent="0.2">
      <c r="A103" s="69" t="s">
        <v>484</v>
      </c>
      <c r="B103" s="71" t="s">
        <v>349</v>
      </c>
      <c r="C103" s="71">
        <v>1.155</v>
      </c>
      <c r="D103" s="71" t="s">
        <v>860</v>
      </c>
    </row>
    <row r="104" spans="1:4" x14ac:dyDescent="0.2">
      <c r="A104" s="69" t="s">
        <v>194</v>
      </c>
      <c r="B104" s="71" t="s">
        <v>485</v>
      </c>
      <c r="C104" s="71">
        <v>1.677</v>
      </c>
      <c r="D104" s="71" t="s">
        <v>861</v>
      </c>
    </row>
    <row r="105" spans="1:4" x14ac:dyDescent="0.2">
      <c r="A105" s="69" t="s">
        <v>486</v>
      </c>
      <c r="B105" s="71" t="s">
        <v>487</v>
      </c>
      <c r="C105" s="71">
        <v>1.1220000000000001</v>
      </c>
      <c r="D105" s="71" t="s">
        <v>862</v>
      </c>
    </row>
    <row r="106" spans="1:4" x14ac:dyDescent="0.2">
      <c r="A106" s="69" t="s">
        <v>211</v>
      </c>
      <c r="B106" s="71" t="s">
        <v>488</v>
      </c>
      <c r="C106" s="71">
        <v>1.17</v>
      </c>
      <c r="D106" s="71" t="s">
        <v>863</v>
      </c>
    </row>
    <row r="107" spans="1:4" x14ac:dyDescent="0.2">
      <c r="A107" s="69" t="s">
        <v>489</v>
      </c>
      <c r="B107" s="71" t="s">
        <v>490</v>
      </c>
      <c r="C107" s="71">
        <v>1.244</v>
      </c>
      <c r="D107" s="71" t="s">
        <v>864</v>
      </c>
    </row>
    <row r="108" spans="1:4" x14ac:dyDescent="0.2">
      <c r="A108" s="69" t="s">
        <v>491</v>
      </c>
      <c r="B108" s="71" t="s">
        <v>492</v>
      </c>
      <c r="C108" s="71">
        <v>1.1759999999999999</v>
      </c>
      <c r="D108" s="71" t="s">
        <v>865</v>
      </c>
    </row>
    <row r="109" spans="1:4" x14ac:dyDescent="0.2">
      <c r="A109" s="69" t="s">
        <v>256</v>
      </c>
      <c r="B109" s="71" t="s">
        <v>493</v>
      </c>
      <c r="C109" s="71">
        <v>1.0049999999999999</v>
      </c>
      <c r="D109" s="71" t="s">
        <v>866</v>
      </c>
    </row>
    <row r="110" spans="1:4" x14ac:dyDescent="0.2">
      <c r="A110" s="69" t="s">
        <v>146</v>
      </c>
      <c r="B110" s="71" t="s">
        <v>494</v>
      </c>
      <c r="C110" s="71">
        <v>2.7770000000000001</v>
      </c>
      <c r="D110" s="71" t="s">
        <v>867</v>
      </c>
    </row>
    <row r="111" spans="1:4" x14ac:dyDescent="0.2">
      <c r="A111" s="69" t="s">
        <v>223</v>
      </c>
      <c r="B111" s="71" t="s">
        <v>495</v>
      </c>
      <c r="C111" s="71">
        <v>2.7429999999999999</v>
      </c>
      <c r="D111" s="71" t="s">
        <v>868</v>
      </c>
    </row>
    <row r="112" spans="1:4" x14ac:dyDescent="0.2">
      <c r="A112" s="69" t="s">
        <v>496</v>
      </c>
      <c r="B112" s="71" t="s">
        <v>497</v>
      </c>
      <c r="C112" s="71">
        <v>1.282</v>
      </c>
      <c r="D112" s="71" t="s">
        <v>869</v>
      </c>
    </row>
    <row r="113" spans="1:4" x14ac:dyDescent="0.2">
      <c r="A113" s="69" t="s">
        <v>138</v>
      </c>
      <c r="B113" s="71" t="s">
        <v>498</v>
      </c>
      <c r="C113" s="71">
        <v>2.411</v>
      </c>
      <c r="D113" s="71" t="s">
        <v>870</v>
      </c>
    </row>
    <row r="114" spans="1:4" x14ac:dyDescent="0.2">
      <c r="A114" s="69" t="s">
        <v>499</v>
      </c>
      <c r="B114" s="71" t="s">
        <v>500</v>
      </c>
      <c r="C114" s="71">
        <v>0.89300000000000002</v>
      </c>
      <c r="D114" s="71" t="s">
        <v>871</v>
      </c>
    </row>
    <row r="115" spans="1:4" x14ac:dyDescent="0.2">
      <c r="A115" s="69" t="s">
        <v>221</v>
      </c>
      <c r="B115" s="71" t="s">
        <v>501</v>
      </c>
      <c r="C115" s="71">
        <v>1.0620000000000001</v>
      </c>
      <c r="D115" s="71" t="s">
        <v>872</v>
      </c>
    </row>
    <row r="116" spans="1:4" x14ac:dyDescent="0.2">
      <c r="A116" s="69" t="s">
        <v>140</v>
      </c>
      <c r="B116" s="71" t="s">
        <v>502</v>
      </c>
      <c r="C116" s="71">
        <v>4.2969999999999997</v>
      </c>
      <c r="D116" s="71" t="s">
        <v>873</v>
      </c>
    </row>
    <row r="117" spans="1:4" x14ac:dyDescent="0.2">
      <c r="A117" s="69" t="s">
        <v>503</v>
      </c>
      <c r="B117" s="71" t="s">
        <v>344</v>
      </c>
      <c r="C117" s="71">
        <v>1.194</v>
      </c>
      <c r="D117" s="71" t="s">
        <v>874</v>
      </c>
    </row>
    <row r="118" spans="1:4" x14ac:dyDescent="0.2">
      <c r="A118" s="69" t="s">
        <v>145</v>
      </c>
      <c r="B118" s="71" t="s">
        <v>504</v>
      </c>
      <c r="C118" s="71">
        <v>1.234</v>
      </c>
      <c r="D118" s="71" t="s">
        <v>875</v>
      </c>
    </row>
    <row r="119" spans="1:4" x14ac:dyDescent="0.2">
      <c r="A119" s="69" t="s">
        <v>303</v>
      </c>
      <c r="B119" s="71" t="s">
        <v>344</v>
      </c>
      <c r="C119" s="71">
        <v>2.2050000000000001</v>
      </c>
      <c r="D119" s="71" t="s">
        <v>876</v>
      </c>
    </row>
    <row r="120" spans="1:4" x14ac:dyDescent="0.2">
      <c r="A120" s="69" t="s">
        <v>143</v>
      </c>
      <c r="B120" s="71" t="s">
        <v>505</v>
      </c>
      <c r="C120" s="71">
        <v>1.208</v>
      </c>
      <c r="D120" s="71" t="s">
        <v>877</v>
      </c>
    </row>
    <row r="121" spans="1:4" x14ac:dyDescent="0.2">
      <c r="A121" s="69" t="s">
        <v>142</v>
      </c>
      <c r="B121" s="71" t="s">
        <v>506</v>
      </c>
      <c r="C121" s="71">
        <v>1.2909999999999999</v>
      </c>
      <c r="D121" s="71" t="s">
        <v>878</v>
      </c>
    </row>
    <row r="122" spans="1:4" x14ac:dyDescent="0.2">
      <c r="A122" s="69" t="s">
        <v>235</v>
      </c>
      <c r="B122" s="71" t="s">
        <v>507</v>
      </c>
      <c r="C122" s="71">
        <v>1.732</v>
      </c>
      <c r="D122" s="71" t="s">
        <v>879</v>
      </c>
    </row>
    <row r="123" spans="1:4" x14ac:dyDescent="0.2">
      <c r="A123" s="69" t="s">
        <v>206</v>
      </c>
      <c r="B123" s="71" t="s">
        <v>368</v>
      </c>
      <c r="C123" s="71">
        <v>0.82699999999999996</v>
      </c>
      <c r="D123" s="71" t="s">
        <v>880</v>
      </c>
    </row>
    <row r="124" spans="1:4" x14ac:dyDescent="0.2">
      <c r="A124" s="69" t="s">
        <v>508</v>
      </c>
      <c r="B124" s="71" t="s">
        <v>509</v>
      </c>
      <c r="C124" s="71">
        <v>1.4379999999999999</v>
      </c>
      <c r="D124" s="71" t="s">
        <v>881</v>
      </c>
    </row>
    <row r="125" spans="1:4" x14ac:dyDescent="0.2">
      <c r="A125" s="69" t="s">
        <v>284</v>
      </c>
      <c r="B125" s="71" t="s">
        <v>356</v>
      </c>
      <c r="C125" s="71">
        <v>1.1439999999999999</v>
      </c>
      <c r="D125" s="71" t="s">
        <v>882</v>
      </c>
    </row>
    <row r="126" spans="1:4" x14ac:dyDescent="0.2">
      <c r="A126" s="69" t="s">
        <v>510</v>
      </c>
      <c r="B126" s="71" t="s">
        <v>511</v>
      </c>
      <c r="C126" s="71">
        <v>1.4079999999999999</v>
      </c>
      <c r="D126" s="71" t="s">
        <v>883</v>
      </c>
    </row>
    <row r="127" spans="1:4" x14ac:dyDescent="0.2">
      <c r="A127" s="69" t="s">
        <v>218</v>
      </c>
      <c r="B127" s="71" t="s">
        <v>512</v>
      </c>
      <c r="C127" s="71">
        <v>1.498</v>
      </c>
      <c r="D127" s="71" t="s">
        <v>884</v>
      </c>
    </row>
    <row r="128" spans="1:4" x14ac:dyDescent="0.2">
      <c r="A128" s="69" t="s">
        <v>179</v>
      </c>
      <c r="B128" s="71" t="s">
        <v>342</v>
      </c>
      <c r="C128" s="71">
        <v>1.056</v>
      </c>
      <c r="D128" s="71" t="s">
        <v>885</v>
      </c>
    </row>
    <row r="129" spans="1:4" x14ac:dyDescent="0.2">
      <c r="A129" s="69" t="s">
        <v>283</v>
      </c>
      <c r="B129" s="71" t="s">
        <v>513</v>
      </c>
      <c r="C129" s="71">
        <v>1.7589999999999999</v>
      </c>
      <c r="D129" s="71" t="s">
        <v>886</v>
      </c>
    </row>
    <row r="130" spans="1:4" x14ac:dyDescent="0.2">
      <c r="A130" s="69" t="s">
        <v>243</v>
      </c>
      <c r="B130" s="71" t="s">
        <v>514</v>
      </c>
      <c r="C130" s="71">
        <v>1.274</v>
      </c>
      <c r="D130" s="71" t="s">
        <v>887</v>
      </c>
    </row>
    <row r="131" spans="1:4" x14ac:dyDescent="0.2">
      <c r="A131" s="69" t="s">
        <v>191</v>
      </c>
      <c r="B131" s="71" t="s">
        <v>515</v>
      </c>
      <c r="C131" s="71">
        <v>1.254</v>
      </c>
      <c r="D131" s="71" t="s">
        <v>888</v>
      </c>
    </row>
    <row r="132" spans="1:4" x14ac:dyDescent="0.2">
      <c r="A132" s="69" t="s">
        <v>260</v>
      </c>
      <c r="B132" s="71" t="s">
        <v>368</v>
      </c>
      <c r="C132" s="71">
        <v>0.85399999999999998</v>
      </c>
      <c r="D132" s="71" t="s">
        <v>889</v>
      </c>
    </row>
    <row r="133" spans="1:4" x14ac:dyDescent="0.2">
      <c r="A133" s="69" t="s">
        <v>307</v>
      </c>
      <c r="B133" s="71" t="s">
        <v>516</v>
      </c>
      <c r="C133" s="71">
        <v>2.0270000000000001</v>
      </c>
      <c r="D133" s="71" t="s">
        <v>890</v>
      </c>
    </row>
    <row r="134" spans="1:4" x14ac:dyDescent="0.2">
      <c r="A134" s="69" t="s">
        <v>190</v>
      </c>
      <c r="B134" s="71" t="s">
        <v>517</v>
      </c>
      <c r="C134" s="71">
        <v>1.105</v>
      </c>
      <c r="D134" s="71" t="s">
        <v>891</v>
      </c>
    </row>
    <row r="135" spans="1:4" x14ac:dyDescent="0.2">
      <c r="A135" s="69" t="s">
        <v>238</v>
      </c>
      <c r="B135" s="71" t="s">
        <v>518</v>
      </c>
      <c r="C135" s="71">
        <v>1.167</v>
      </c>
      <c r="D135" s="71" t="s">
        <v>892</v>
      </c>
    </row>
    <row r="136" spans="1:4" x14ac:dyDescent="0.2">
      <c r="A136" s="69" t="s">
        <v>214</v>
      </c>
      <c r="B136" s="71" t="s">
        <v>342</v>
      </c>
      <c r="C136" s="71">
        <v>1.3180000000000001</v>
      </c>
      <c r="D136" s="71" t="s">
        <v>893</v>
      </c>
    </row>
    <row r="137" spans="1:4" x14ac:dyDescent="0.2">
      <c r="A137" s="69" t="s">
        <v>519</v>
      </c>
      <c r="B137" s="71" t="s">
        <v>331</v>
      </c>
      <c r="C137" s="71">
        <v>1.48</v>
      </c>
      <c r="D137" s="71" t="s">
        <v>894</v>
      </c>
    </row>
    <row r="138" spans="1:4" x14ac:dyDescent="0.2">
      <c r="A138" s="69" t="s">
        <v>189</v>
      </c>
      <c r="B138" s="71" t="s">
        <v>520</v>
      </c>
      <c r="C138" s="71">
        <v>2.2599999999999998</v>
      </c>
      <c r="D138" s="71" t="s">
        <v>895</v>
      </c>
    </row>
    <row r="139" spans="1:4" x14ac:dyDescent="0.2">
      <c r="A139" s="69" t="s">
        <v>521</v>
      </c>
      <c r="B139" s="71" t="s">
        <v>368</v>
      </c>
      <c r="C139" s="71">
        <v>1.046</v>
      </c>
      <c r="D139" s="71" t="s">
        <v>896</v>
      </c>
    </row>
    <row r="140" spans="1:4" x14ac:dyDescent="0.2">
      <c r="A140" s="69" t="s">
        <v>210</v>
      </c>
      <c r="B140" s="71" t="s">
        <v>522</v>
      </c>
      <c r="C140" s="71">
        <v>1.6120000000000001</v>
      </c>
      <c r="D140" s="71" t="s">
        <v>897</v>
      </c>
    </row>
    <row r="141" spans="1:4" x14ac:dyDescent="0.2">
      <c r="A141" s="69" t="s">
        <v>186</v>
      </c>
      <c r="B141" s="71" t="s">
        <v>342</v>
      </c>
      <c r="C141" s="71">
        <v>1.0229999999999999</v>
      </c>
      <c r="D141" s="71" t="s">
        <v>898</v>
      </c>
    </row>
    <row r="142" spans="1:4" x14ac:dyDescent="0.2">
      <c r="A142" s="69" t="s">
        <v>523</v>
      </c>
      <c r="B142" s="71" t="s">
        <v>350</v>
      </c>
      <c r="C142" s="71">
        <v>1.2250000000000001</v>
      </c>
      <c r="D142" s="71" t="s">
        <v>899</v>
      </c>
    </row>
    <row r="143" spans="1:4" x14ac:dyDescent="0.2">
      <c r="A143" s="69" t="s">
        <v>285</v>
      </c>
      <c r="B143" s="71" t="s">
        <v>330</v>
      </c>
      <c r="C143" s="71">
        <v>2.2240000000000002</v>
      </c>
      <c r="D143" s="71" t="s">
        <v>900</v>
      </c>
    </row>
    <row r="144" spans="1:4" x14ac:dyDescent="0.2">
      <c r="A144" s="69" t="s">
        <v>288</v>
      </c>
      <c r="B144" s="71" t="s">
        <v>330</v>
      </c>
      <c r="C144" s="71">
        <v>2.0680000000000001</v>
      </c>
      <c r="D144" s="71" t="s">
        <v>901</v>
      </c>
    </row>
    <row r="145" spans="1:4" x14ac:dyDescent="0.2">
      <c r="A145" s="69" t="s">
        <v>255</v>
      </c>
      <c r="B145" s="71" t="s">
        <v>330</v>
      </c>
      <c r="C145" s="71">
        <v>4.851</v>
      </c>
      <c r="D145" s="71" t="s">
        <v>902</v>
      </c>
    </row>
    <row r="146" spans="1:4" x14ac:dyDescent="0.2">
      <c r="A146" s="69" t="s">
        <v>259</v>
      </c>
      <c r="B146" s="71" t="s">
        <v>524</v>
      </c>
      <c r="C146" s="71">
        <v>1.3540000000000001</v>
      </c>
      <c r="D146" s="71" t="s">
        <v>903</v>
      </c>
    </row>
    <row r="147" spans="1:4" x14ac:dyDescent="0.2">
      <c r="A147" s="69" t="s">
        <v>228</v>
      </c>
      <c r="B147" s="71" t="s">
        <v>368</v>
      </c>
      <c r="C147" s="71">
        <v>1.1679999999999999</v>
      </c>
      <c r="D147" s="71" t="s">
        <v>904</v>
      </c>
    </row>
    <row r="148" spans="1:4" x14ac:dyDescent="0.2">
      <c r="A148" s="69" t="s">
        <v>249</v>
      </c>
      <c r="B148" s="71" t="s">
        <v>344</v>
      </c>
      <c r="C148" s="71">
        <v>1.034</v>
      </c>
      <c r="D148" s="71" t="s">
        <v>905</v>
      </c>
    </row>
    <row r="149" spans="1:4" x14ac:dyDescent="0.2">
      <c r="A149" s="69" t="s">
        <v>220</v>
      </c>
      <c r="B149" s="71" t="s">
        <v>344</v>
      </c>
      <c r="C149" s="71">
        <v>1.1599999999999999</v>
      </c>
      <c r="D149" s="71" t="s">
        <v>906</v>
      </c>
    </row>
    <row r="150" spans="1:4" x14ac:dyDescent="0.2">
      <c r="A150" s="69" t="s">
        <v>247</v>
      </c>
      <c r="B150" s="71" t="s">
        <v>525</v>
      </c>
      <c r="C150" s="71">
        <v>1.645</v>
      </c>
      <c r="D150" s="71" t="s">
        <v>907</v>
      </c>
    </row>
    <row r="151" spans="1:4" x14ac:dyDescent="0.2">
      <c r="A151" s="69" t="s">
        <v>231</v>
      </c>
      <c r="B151" s="71" t="s">
        <v>526</v>
      </c>
      <c r="C151" s="71">
        <v>1.4950000000000001</v>
      </c>
      <c r="D151" s="71" t="s">
        <v>908</v>
      </c>
    </row>
    <row r="152" spans="1:4" x14ac:dyDescent="0.2">
      <c r="A152" s="69" t="s">
        <v>204</v>
      </c>
      <c r="B152" s="71" t="s">
        <v>349</v>
      </c>
      <c r="C152" s="71">
        <v>3.2090000000000001</v>
      </c>
      <c r="D152" s="71" t="s">
        <v>909</v>
      </c>
    </row>
    <row r="153" spans="1:4" x14ac:dyDescent="0.2">
      <c r="A153" s="69" t="s">
        <v>198</v>
      </c>
      <c r="B153" s="71" t="s">
        <v>527</v>
      </c>
      <c r="C153" s="71">
        <v>1.8560000000000001</v>
      </c>
      <c r="D153" s="71" t="s">
        <v>910</v>
      </c>
    </row>
    <row r="154" spans="1:4" x14ac:dyDescent="0.2">
      <c r="A154" s="69" t="s">
        <v>304</v>
      </c>
      <c r="B154" s="71" t="s">
        <v>528</v>
      </c>
      <c r="C154" s="71">
        <v>1.121</v>
      </c>
      <c r="D154" s="71" t="s">
        <v>911</v>
      </c>
    </row>
    <row r="155" spans="1:4" x14ac:dyDescent="0.2">
      <c r="A155" s="69" t="s">
        <v>301</v>
      </c>
      <c r="B155" s="71" t="s">
        <v>529</v>
      </c>
      <c r="C155" s="71">
        <v>1.4570000000000001</v>
      </c>
      <c r="D155" s="71" t="s">
        <v>912</v>
      </c>
    </row>
    <row r="156" spans="1:4" x14ac:dyDescent="0.2">
      <c r="A156" s="69" t="s">
        <v>298</v>
      </c>
      <c r="B156" s="71" t="s">
        <v>529</v>
      </c>
      <c r="C156" s="71">
        <v>1.651</v>
      </c>
      <c r="D156" s="71" t="s">
        <v>913</v>
      </c>
    </row>
    <row r="157" spans="1:4" x14ac:dyDescent="0.2">
      <c r="A157" s="69" t="s">
        <v>530</v>
      </c>
      <c r="B157" s="71" t="s">
        <v>531</v>
      </c>
      <c r="C157" s="71">
        <v>1.085</v>
      </c>
      <c r="D157" s="71" t="s">
        <v>914</v>
      </c>
    </row>
    <row r="158" spans="1:4" x14ac:dyDescent="0.2">
      <c r="A158" s="69" t="s">
        <v>240</v>
      </c>
      <c r="B158" s="71" t="s">
        <v>532</v>
      </c>
      <c r="C158" s="71">
        <v>0.95199999999999996</v>
      </c>
      <c r="D158" s="71" t="s">
        <v>915</v>
      </c>
    </row>
    <row r="159" spans="1:4" x14ac:dyDescent="0.2">
      <c r="A159" s="69" t="s">
        <v>533</v>
      </c>
      <c r="B159" s="71" t="s">
        <v>534</v>
      </c>
      <c r="C159" s="71">
        <v>1.073</v>
      </c>
      <c r="D159" s="71" t="s">
        <v>916</v>
      </c>
    </row>
    <row r="160" spans="1:4" x14ac:dyDescent="0.2">
      <c r="A160" s="69" t="s">
        <v>207</v>
      </c>
      <c r="B160" s="71" t="s">
        <v>342</v>
      </c>
      <c r="C160" s="71">
        <v>1.7609999999999999</v>
      </c>
      <c r="D160" s="71" t="s">
        <v>917</v>
      </c>
    </row>
    <row r="161" spans="1:4" x14ac:dyDescent="0.2">
      <c r="A161" s="69" t="s">
        <v>244</v>
      </c>
      <c r="B161" s="71" t="s">
        <v>535</v>
      </c>
      <c r="C161" s="71">
        <v>1.5669999999999999</v>
      </c>
      <c r="D161" s="71" t="s">
        <v>918</v>
      </c>
    </row>
    <row r="162" spans="1:4" x14ac:dyDescent="0.2">
      <c r="A162" s="69" t="s">
        <v>536</v>
      </c>
      <c r="B162" s="71" t="s">
        <v>375</v>
      </c>
      <c r="C162" s="71">
        <v>1.1299999999999999</v>
      </c>
      <c r="D162" s="71" t="s">
        <v>919</v>
      </c>
    </row>
    <row r="163" spans="1:4" x14ac:dyDescent="0.2">
      <c r="A163" s="69" t="s">
        <v>239</v>
      </c>
      <c r="B163" s="71" t="s">
        <v>339</v>
      </c>
      <c r="C163" s="71">
        <v>1.377</v>
      </c>
      <c r="D163" s="71" t="s">
        <v>920</v>
      </c>
    </row>
    <row r="164" spans="1:4" x14ac:dyDescent="0.2">
      <c r="A164" s="69" t="s">
        <v>242</v>
      </c>
      <c r="B164" s="71" t="s">
        <v>535</v>
      </c>
      <c r="C164" s="71">
        <v>1.645</v>
      </c>
      <c r="D164" s="71" t="s">
        <v>921</v>
      </c>
    </row>
    <row r="165" spans="1:4" x14ac:dyDescent="0.2">
      <c r="A165" s="69" t="s">
        <v>537</v>
      </c>
      <c r="B165" s="71" t="s">
        <v>538</v>
      </c>
      <c r="C165" s="71">
        <v>0.83199999999999996</v>
      </c>
      <c r="D165" s="71" t="s">
        <v>922</v>
      </c>
    </row>
    <row r="166" spans="1:4" x14ac:dyDescent="0.2">
      <c r="A166" s="69" t="s">
        <v>262</v>
      </c>
      <c r="B166" s="71" t="s">
        <v>539</v>
      </c>
      <c r="C166" s="71">
        <v>1.4870000000000001</v>
      </c>
      <c r="D166" s="71" t="s">
        <v>923</v>
      </c>
    </row>
    <row r="167" spans="1:4" x14ac:dyDescent="0.2">
      <c r="A167" s="69" t="s">
        <v>196</v>
      </c>
      <c r="B167" s="71" t="s">
        <v>540</v>
      </c>
      <c r="C167" s="71">
        <v>0.74099999999999999</v>
      </c>
      <c r="D167" s="71" t="s">
        <v>924</v>
      </c>
    </row>
    <row r="168" spans="1:4" x14ac:dyDescent="0.2">
      <c r="A168" s="69" t="s">
        <v>246</v>
      </c>
      <c r="B168" s="71" t="s">
        <v>541</v>
      </c>
      <c r="C168" s="71">
        <v>1.8129999999999999</v>
      </c>
      <c r="D168" s="71" t="s">
        <v>925</v>
      </c>
    </row>
    <row r="169" spans="1:4" x14ac:dyDescent="0.2">
      <c r="A169" s="69" t="s">
        <v>253</v>
      </c>
      <c r="B169" s="71" t="s">
        <v>339</v>
      </c>
      <c r="C169" s="71">
        <v>2.2309999999999999</v>
      </c>
      <c r="D169" s="71" t="s">
        <v>926</v>
      </c>
    </row>
    <row r="170" spans="1:4" x14ac:dyDescent="0.2">
      <c r="A170" s="69" t="s">
        <v>542</v>
      </c>
      <c r="B170" s="71" t="s">
        <v>543</v>
      </c>
      <c r="C170" s="71">
        <v>0.88300000000000001</v>
      </c>
      <c r="D170" s="71" t="s">
        <v>927</v>
      </c>
    </row>
    <row r="171" spans="1:4" x14ac:dyDescent="0.2">
      <c r="A171" s="69" t="s">
        <v>225</v>
      </c>
      <c r="B171" s="71" t="s">
        <v>544</v>
      </c>
      <c r="C171" s="71">
        <v>1.667</v>
      </c>
      <c r="D171" s="71" t="s">
        <v>928</v>
      </c>
    </row>
    <row r="172" spans="1:4" x14ac:dyDescent="0.2">
      <c r="A172" s="69" t="s">
        <v>545</v>
      </c>
      <c r="B172" s="71" t="s">
        <v>546</v>
      </c>
      <c r="C172" s="71">
        <v>2.4409999999999998</v>
      </c>
      <c r="D172" s="71" t="s">
        <v>929</v>
      </c>
    </row>
    <row r="173" spans="1:4" x14ac:dyDescent="0.2">
      <c r="A173" s="69" t="s">
        <v>261</v>
      </c>
      <c r="B173" s="71" t="s">
        <v>331</v>
      </c>
      <c r="C173" s="71">
        <v>1.603</v>
      </c>
      <c r="D173" s="71" t="s">
        <v>930</v>
      </c>
    </row>
    <row r="174" spans="1:4" x14ac:dyDescent="0.2">
      <c r="A174" s="69" t="s">
        <v>205</v>
      </c>
      <c r="B174" s="71" t="s">
        <v>546</v>
      </c>
      <c r="C174" s="71">
        <v>2.8170000000000002</v>
      </c>
      <c r="D174" s="71" t="s">
        <v>931</v>
      </c>
    </row>
    <row r="175" spans="1:4" x14ac:dyDescent="0.2">
      <c r="A175" s="69" t="s">
        <v>181</v>
      </c>
      <c r="B175" s="71" t="s">
        <v>547</v>
      </c>
      <c r="C175" s="71">
        <v>1.0089999999999999</v>
      </c>
      <c r="D175" s="71" t="s">
        <v>932</v>
      </c>
    </row>
    <row r="176" spans="1:4" x14ac:dyDescent="0.2">
      <c r="A176" s="69" t="s">
        <v>548</v>
      </c>
      <c r="B176" s="71" t="s">
        <v>549</v>
      </c>
      <c r="C176" s="71">
        <v>9.9990000000000006</v>
      </c>
      <c r="D176" s="71" t="s">
        <v>933</v>
      </c>
    </row>
    <row r="177" spans="1:4" x14ac:dyDescent="0.2">
      <c r="A177" s="69" t="s">
        <v>313</v>
      </c>
      <c r="B177" s="71" t="s">
        <v>550</v>
      </c>
      <c r="C177" s="71">
        <v>7.0000000000000001E-3</v>
      </c>
      <c r="D177" s="71" t="s">
        <v>934</v>
      </c>
    </row>
    <row r="178" spans="1:4" x14ac:dyDescent="0.2">
      <c r="A178" s="69" t="s">
        <v>551</v>
      </c>
      <c r="B178" s="71" t="s">
        <v>552</v>
      </c>
      <c r="C178" s="71">
        <v>9.9949999999999992</v>
      </c>
      <c r="D178" s="71" t="s">
        <v>935</v>
      </c>
    </row>
    <row r="179" spans="1:4" x14ac:dyDescent="0.2">
      <c r="A179" s="69" t="s">
        <v>553</v>
      </c>
      <c r="B179" s="71" t="s">
        <v>554</v>
      </c>
      <c r="C179" s="71">
        <v>7.0000000000000001E-3</v>
      </c>
      <c r="D179" s="71" t="s">
        <v>936</v>
      </c>
    </row>
    <row r="180" spans="1:4" x14ac:dyDescent="0.2">
      <c r="A180" s="69" t="s">
        <v>555</v>
      </c>
      <c r="B180" s="71" t="s">
        <v>556</v>
      </c>
      <c r="C180" s="71">
        <v>0.28699999999999998</v>
      </c>
      <c r="D180" s="71" t="s">
        <v>937</v>
      </c>
    </row>
    <row r="181" spans="1:4" x14ac:dyDescent="0.2">
      <c r="A181" s="69" t="s">
        <v>557</v>
      </c>
      <c r="B181" s="71" t="s">
        <v>374</v>
      </c>
      <c r="C181" s="71">
        <v>1.5640000000000001</v>
      </c>
      <c r="D181" s="71" t="s">
        <v>938</v>
      </c>
    </row>
    <row r="182" spans="1:4" x14ac:dyDescent="0.2">
      <c r="A182" s="69" t="s">
        <v>316</v>
      </c>
      <c r="B182" s="71" t="s">
        <v>558</v>
      </c>
      <c r="C182" s="71">
        <v>0.68300000000000005</v>
      </c>
      <c r="D182" s="71" t="s">
        <v>939</v>
      </c>
    </row>
    <row r="183" spans="1:4" x14ac:dyDescent="0.2">
      <c r="A183" s="69" t="s">
        <v>317</v>
      </c>
      <c r="B183" s="71" t="s">
        <v>559</v>
      </c>
      <c r="C183" s="71">
        <v>9.8979999999999997</v>
      </c>
      <c r="D183" s="71" t="s">
        <v>940</v>
      </c>
    </row>
    <row r="184" spans="1:4" x14ac:dyDescent="0.2">
      <c r="A184" s="69" t="s">
        <v>310</v>
      </c>
      <c r="B184" s="71" t="s">
        <v>560</v>
      </c>
      <c r="C184" s="71">
        <v>2.7010000000000001</v>
      </c>
      <c r="D184" s="71" t="s">
        <v>939</v>
      </c>
    </row>
    <row r="185" spans="1:4" x14ac:dyDescent="0.2">
      <c r="A185" s="69" t="s">
        <v>309</v>
      </c>
      <c r="B185" s="71" t="s">
        <v>561</v>
      </c>
      <c r="C185" s="71">
        <v>0.73099999999999998</v>
      </c>
      <c r="D185" s="71" t="s">
        <v>941</v>
      </c>
    </row>
    <row r="186" spans="1:4" x14ac:dyDescent="0.2">
      <c r="A186" s="69" t="s">
        <v>312</v>
      </c>
      <c r="B186" s="71" t="s">
        <v>560</v>
      </c>
      <c r="C186" s="71">
        <v>6.06</v>
      </c>
      <c r="D186" s="71" t="s">
        <v>942</v>
      </c>
    </row>
    <row r="187" spans="1:4" x14ac:dyDescent="0.2">
      <c r="A187" s="69" t="s">
        <v>562</v>
      </c>
      <c r="B187" s="71" t="s">
        <v>560</v>
      </c>
      <c r="C187" s="71">
        <v>7.8E-2</v>
      </c>
      <c r="D187" s="71" t="s">
        <v>943</v>
      </c>
    </row>
    <row r="188" spans="1:4" x14ac:dyDescent="0.2">
      <c r="A188" s="69" t="s">
        <v>563</v>
      </c>
      <c r="B188" s="71" t="s">
        <v>560</v>
      </c>
      <c r="C188" s="71">
        <v>9.6999999999999993</v>
      </c>
      <c r="D188" s="71" t="s">
        <v>944</v>
      </c>
    </row>
    <row r="189" spans="1:4" x14ac:dyDescent="0.2">
      <c r="A189" s="69" t="s">
        <v>564</v>
      </c>
      <c r="B189" s="71" t="s">
        <v>565</v>
      </c>
      <c r="C189" s="71">
        <v>5.798</v>
      </c>
      <c r="D189" s="71" t="s">
        <v>945</v>
      </c>
    </row>
    <row r="190" spans="1:4" x14ac:dyDescent="0.2">
      <c r="A190" s="69" t="s">
        <v>314</v>
      </c>
      <c r="B190" s="71" t="s">
        <v>566</v>
      </c>
      <c r="C190" s="71">
        <v>0.30099999999999999</v>
      </c>
      <c r="D190" s="71" t="s">
        <v>946</v>
      </c>
    </row>
    <row r="191" spans="1:4" x14ac:dyDescent="0.2">
      <c r="A191" s="69" t="s">
        <v>315</v>
      </c>
      <c r="B191" s="71" t="s">
        <v>337</v>
      </c>
      <c r="C191" s="71">
        <v>4.1500000000000004</v>
      </c>
      <c r="D191" s="71" t="s">
        <v>778</v>
      </c>
    </row>
    <row r="192" spans="1:4" x14ac:dyDescent="0.2">
      <c r="A192" s="69" t="s">
        <v>308</v>
      </c>
      <c r="B192" s="71" t="s">
        <v>561</v>
      </c>
      <c r="C192" s="71">
        <v>1.8440000000000001</v>
      </c>
      <c r="D192" s="71" t="s">
        <v>947</v>
      </c>
    </row>
    <row r="193" spans="1:4" x14ac:dyDescent="0.2">
      <c r="A193" s="69" t="s">
        <v>567</v>
      </c>
      <c r="B193" s="71" t="s">
        <v>568</v>
      </c>
      <c r="C193" s="71">
        <v>8.6</v>
      </c>
      <c r="D193" s="71" t="s">
        <v>778</v>
      </c>
    </row>
    <row r="194" spans="1:4" x14ac:dyDescent="0.2">
      <c r="A194" s="69" t="s">
        <v>180</v>
      </c>
      <c r="B194" s="71" t="s">
        <v>569</v>
      </c>
      <c r="C194" s="71">
        <v>1.2210000000000001</v>
      </c>
      <c r="D194" s="71" t="s">
        <v>948</v>
      </c>
    </row>
    <row r="195" spans="1:4" x14ac:dyDescent="0.2">
      <c r="A195" s="69" t="s">
        <v>279</v>
      </c>
      <c r="B195" s="71" t="s">
        <v>570</v>
      </c>
      <c r="C195" s="71">
        <v>1.1020000000000001</v>
      </c>
      <c r="D195" s="71" t="s">
        <v>949</v>
      </c>
    </row>
    <row r="196" spans="1:4" x14ac:dyDescent="0.2">
      <c r="A196" s="69" t="s">
        <v>209</v>
      </c>
      <c r="B196" s="71" t="s">
        <v>571</v>
      </c>
      <c r="C196" s="71">
        <v>2.7</v>
      </c>
      <c r="D196" s="71" t="s">
        <v>950</v>
      </c>
    </row>
    <row r="197" spans="1:4" x14ac:dyDescent="0.2">
      <c r="A197" s="69" t="s">
        <v>572</v>
      </c>
      <c r="B197" s="71" t="s">
        <v>570</v>
      </c>
      <c r="C197" s="71">
        <v>1.0029999999999999</v>
      </c>
      <c r="D197" s="71" t="s">
        <v>951</v>
      </c>
    </row>
    <row r="198" spans="1:4" x14ac:dyDescent="0.2">
      <c r="A198" s="69" t="s">
        <v>248</v>
      </c>
      <c r="B198" s="71" t="s">
        <v>332</v>
      </c>
      <c r="C198" s="71">
        <v>0.89500000000000002</v>
      </c>
      <c r="D198" s="71" t="s">
        <v>952</v>
      </c>
    </row>
    <row r="199" spans="1:4" x14ac:dyDescent="0.2">
      <c r="A199" s="69" t="s">
        <v>573</v>
      </c>
      <c r="B199" s="71" t="s">
        <v>574</v>
      </c>
      <c r="C199" s="71">
        <v>0.99099999999999999</v>
      </c>
      <c r="D199" s="71" t="s">
        <v>953</v>
      </c>
    </row>
    <row r="200" spans="1:4" x14ac:dyDescent="0.2">
      <c r="A200" s="69" t="s">
        <v>575</v>
      </c>
      <c r="B200" s="71" t="s">
        <v>576</v>
      </c>
      <c r="C200" s="71">
        <v>4.33</v>
      </c>
      <c r="D200" s="71" t="s">
        <v>954</v>
      </c>
    </row>
    <row r="201" spans="1:4" x14ac:dyDescent="0.2">
      <c r="A201" s="69" t="s">
        <v>577</v>
      </c>
      <c r="B201" s="71" t="s">
        <v>570</v>
      </c>
      <c r="C201" s="71">
        <v>1.1659999999999999</v>
      </c>
      <c r="D201" s="71" t="s">
        <v>955</v>
      </c>
    </row>
    <row r="202" spans="1:4" x14ac:dyDescent="0.2">
      <c r="A202" s="69" t="s">
        <v>269</v>
      </c>
      <c r="B202" s="71" t="s">
        <v>578</v>
      </c>
      <c r="C202" s="71">
        <v>3.31</v>
      </c>
      <c r="D202" s="71" t="s">
        <v>956</v>
      </c>
    </row>
    <row r="203" spans="1:4" x14ac:dyDescent="0.2">
      <c r="A203" s="69" t="s">
        <v>264</v>
      </c>
      <c r="B203" s="71" t="s">
        <v>579</v>
      </c>
      <c r="C203" s="71">
        <v>3.0009999999999999</v>
      </c>
      <c r="D203" s="71" t="s">
        <v>957</v>
      </c>
    </row>
    <row r="204" spans="1:4" x14ac:dyDescent="0.2">
      <c r="A204" s="69" t="s">
        <v>237</v>
      </c>
      <c r="B204" s="71" t="s">
        <v>580</v>
      </c>
      <c r="C204" s="71">
        <v>2.2050000000000001</v>
      </c>
      <c r="D204" s="71" t="s">
        <v>958</v>
      </c>
    </row>
    <row r="205" spans="1:4" x14ac:dyDescent="0.2">
      <c r="A205" s="69" t="s">
        <v>230</v>
      </c>
      <c r="B205" s="71" t="s">
        <v>581</v>
      </c>
      <c r="C205" s="71">
        <v>5.1890000000000001</v>
      </c>
      <c r="D205" s="71" t="s">
        <v>959</v>
      </c>
    </row>
    <row r="206" spans="1:4" x14ac:dyDescent="0.2">
      <c r="A206" s="69" t="s">
        <v>241</v>
      </c>
      <c r="B206" s="71" t="s">
        <v>582</v>
      </c>
      <c r="C206" s="71">
        <v>4.0599999999999996</v>
      </c>
      <c r="D206" s="71" t="s">
        <v>960</v>
      </c>
    </row>
    <row r="207" spans="1:4" x14ac:dyDescent="0.2">
      <c r="A207" s="69" t="s">
        <v>583</v>
      </c>
      <c r="B207" s="71" t="s">
        <v>337</v>
      </c>
      <c r="C207" s="71">
        <v>6.6920000000000002</v>
      </c>
      <c r="D207" s="71" t="s">
        <v>961</v>
      </c>
    </row>
    <row r="208" spans="1:4" x14ac:dyDescent="0.2">
      <c r="A208" s="69" t="s">
        <v>584</v>
      </c>
      <c r="B208" s="71" t="s">
        <v>344</v>
      </c>
      <c r="C208" s="71">
        <v>6.9059999999999997</v>
      </c>
      <c r="D208" s="71" t="s">
        <v>962</v>
      </c>
    </row>
    <row r="209" spans="1:4" x14ac:dyDescent="0.2">
      <c r="A209" s="69" t="s">
        <v>585</v>
      </c>
      <c r="B209" s="71" t="s">
        <v>531</v>
      </c>
      <c r="C209" s="71">
        <v>0.92100000000000004</v>
      </c>
      <c r="D209" s="71" t="s">
        <v>963</v>
      </c>
    </row>
    <row r="210" spans="1:4" x14ac:dyDescent="0.2">
      <c r="A210" s="69" t="s">
        <v>297</v>
      </c>
      <c r="B210" s="71" t="s">
        <v>586</v>
      </c>
      <c r="C210" s="71">
        <v>1.3420000000000001</v>
      </c>
      <c r="D210" s="71" t="s">
        <v>964</v>
      </c>
    </row>
    <row r="211" spans="1:4" x14ac:dyDescent="0.2">
      <c r="A211" s="69" t="s">
        <v>267</v>
      </c>
      <c r="B211" s="71" t="s">
        <v>526</v>
      </c>
      <c r="C211" s="71">
        <v>1.5069999999999999</v>
      </c>
      <c r="D211" s="71" t="s">
        <v>965</v>
      </c>
    </row>
    <row r="212" spans="1:4" x14ac:dyDescent="0.2">
      <c r="A212" s="69" t="s">
        <v>232</v>
      </c>
      <c r="B212" s="71" t="s">
        <v>368</v>
      </c>
      <c r="C212" s="71">
        <v>1.8260000000000001</v>
      </c>
      <c r="D212" s="71" t="s">
        <v>966</v>
      </c>
    </row>
    <row r="213" spans="1:4" x14ac:dyDescent="0.2">
      <c r="A213" s="69" t="s">
        <v>193</v>
      </c>
      <c r="B213" s="71" t="s">
        <v>587</v>
      </c>
      <c r="C213" s="71">
        <v>6.8920000000000003</v>
      </c>
      <c r="D213" s="71" t="s">
        <v>967</v>
      </c>
    </row>
    <row r="214" spans="1:4" x14ac:dyDescent="0.2">
      <c r="A214" s="69" t="s">
        <v>289</v>
      </c>
      <c r="B214" s="71" t="s">
        <v>588</v>
      </c>
      <c r="C214" s="71">
        <v>1.998</v>
      </c>
      <c r="D214" s="71" t="s">
        <v>968</v>
      </c>
    </row>
    <row r="215" spans="1:4" x14ac:dyDescent="0.2">
      <c r="A215" s="69" t="s">
        <v>217</v>
      </c>
      <c r="B215" s="71" t="s">
        <v>576</v>
      </c>
      <c r="C215" s="71">
        <v>0.84599999999999997</v>
      </c>
      <c r="D215" s="71" t="s">
        <v>969</v>
      </c>
    </row>
    <row r="216" spans="1:4" x14ac:dyDescent="0.2">
      <c r="A216" s="69" t="s">
        <v>216</v>
      </c>
      <c r="B216" s="71" t="s">
        <v>589</v>
      </c>
      <c r="C216" s="71">
        <v>5.26</v>
      </c>
      <c r="D216" s="71" t="s">
        <v>970</v>
      </c>
    </row>
    <row r="217" spans="1:4" x14ac:dyDescent="0.2">
      <c r="A217" s="69" t="s">
        <v>590</v>
      </c>
      <c r="B217" s="71" t="s">
        <v>591</v>
      </c>
      <c r="C217" s="71">
        <v>1.069</v>
      </c>
      <c r="D217" s="71" t="s">
        <v>971</v>
      </c>
    </row>
    <row r="218" spans="1:4" x14ac:dyDescent="0.2">
      <c r="A218" s="69" t="s">
        <v>592</v>
      </c>
      <c r="B218" s="71" t="s">
        <v>593</v>
      </c>
      <c r="C218" s="71">
        <v>1.732</v>
      </c>
      <c r="D218" s="71" t="s">
        <v>972</v>
      </c>
    </row>
    <row r="219" spans="1:4" x14ac:dyDescent="0.2">
      <c r="A219" s="69" t="s">
        <v>197</v>
      </c>
      <c r="B219" s="71" t="s">
        <v>594</v>
      </c>
      <c r="C219" s="71">
        <v>5.1280000000000001</v>
      </c>
      <c r="D219" s="71" t="s">
        <v>973</v>
      </c>
    </row>
    <row r="220" spans="1:4" x14ac:dyDescent="0.2">
      <c r="A220" s="69" t="s">
        <v>148</v>
      </c>
      <c r="B220" s="71" t="s">
        <v>546</v>
      </c>
      <c r="C220" s="71">
        <v>2.3290000000000002</v>
      </c>
      <c r="D220" s="71" t="s">
        <v>974</v>
      </c>
    </row>
    <row r="221" spans="1:4" x14ac:dyDescent="0.2">
      <c r="A221" s="69" t="s">
        <v>185</v>
      </c>
      <c r="B221" s="71" t="s">
        <v>377</v>
      </c>
      <c r="C221" s="71">
        <v>5.1289999999999996</v>
      </c>
      <c r="D221" s="71" t="s">
        <v>975</v>
      </c>
    </row>
    <row r="222" spans="1:4" x14ac:dyDescent="0.2">
      <c r="A222" s="69" t="s">
        <v>281</v>
      </c>
      <c r="B222" s="71" t="s">
        <v>595</v>
      </c>
      <c r="C222" s="71">
        <v>1.847</v>
      </c>
      <c r="D222" s="71" t="s">
        <v>976</v>
      </c>
    </row>
    <row r="223" spans="1:4" x14ac:dyDescent="0.2">
      <c r="A223" s="69" t="s">
        <v>286</v>
      </c>
      <c r="B223" s="71" t="s">
        <v>596</v>
      </c>
      <c r="C223" s="71">
        <v>1.3720000000000001</v>
      </c>
      <c r="D223" s="71" t="s">
        <v>977</v>
      </c>
    </row>
    <row r="224" spans="1:4" x14ac:dyDescent="0.2">
      <c r="A224" s="69" t="s">
        <v>213</v>
      </c>
      <c r="B224" s="71" t="s">
        <v>561</v>
      </c>
      <c r="C224" s="71">
        <v>1.194</v>
      </c>
      <c r="D224" s="71" t="s">
        <v>978</v>
      </c>
    </row>
    <row r="225" spans="1:4" x14ac:dyDescent="0.2">
      <c r="A225" s="69" t="s">
        <v>296</v>
      </c>
      <c r="B225" s="71" t="s">
        <v>597</v>
      </c>
      <c r="C225" s="71">
        <v>5.3449999999999998</v>
      </c>
      <c r="D225" s="71" t="s">
        <v>979</v>
      </c>
    </row>
    <row r="226" spans="1:4" x14ac:dyDescent="0.2">
      <c r="A226" s="69" t="s">
        <v>215</v>
      </c>
      <c r="B226" s="71" t="s">
        <v>598</v>
      </c>
      <c r="C226" s="71">
        <v>0.95799999999999996</v>
      </c>
      <c r="D226" s="71" t="s">
        <v>980</v>
      </c>
    </row>
    <row r="227" spans="1:4" x14ac:dyDescent="0.2">
      <c r="A227" s="69" t="s">
        <v>599</v>
      </c>
      <c r="B227" s="71" t="s">
        <v>600</v>
      </c>
      <c r="C227" s="71">
        <v>1.109</v>
      </c>
      <c r="D227" s="71" t="s">
        <v>981</v>
      </c>
    </row>
    <row r="228" spans="1:4" x14ac:dyDescent="0.2">
      <c r="A228" s="69" t="s">
        <v>295</v>
      </c>
      <c r="B228" s="71" t="s">
        <v>601</v>
      </c>
      <c r="C228" s="71">
        <v>4.056</v>
      </c>
      <c r="D228" s="71" t="s">
        <v>982</v>
      </c>
    </row>
    <row r="229" spans="1:4" x14ac:dyDescent="0.2">
      <c r="A229" s="69" t="s">
        <v>234</v>
      </c>
      <c r="B229" s="71" t="s">
        <v>601</v>
      </c>
      <c r="C229" s="71">
        <v>4.25</v>
      </c>
      <c r="D229" s="71" t="s">
        <v>983</v>
      </c>
    </row>
    <row r="230" spans="1:4" x14ac:dyDescent="0.2">
      <c r="A230" s="69" t="s">
        <v>245</v>
      </c>
      <c r="B230" s="71" t="s">
        <v>602</v>
      </c>
      <c r="C230" s="71">
        <v>2.6949999999999998</v>
      </c>
      <c r="D230" s="71" t="s">
        <v>984</v>
      </c>
    </row>
    <row r="231" spans="1:4" x14ac:dyDescent="0.2">
      <c r="A231" s="69" t="s">
        <v>266</v>
      </c>
      <c r="B231" s="71" t="s">
        <v>603</v>
      </c>
      <c r="C231" s="71">
        <v>0.71199999999999997</v>
      </c>
      <c r="D231" s="71" t="s">
        <v>985</v>
      </c>
    </row>
    <row r="232" spans="1:4" x14ac:dyDescent="0.2">
      <c r="A232" s="69" t="s">
        <v>250</v>
      </c>
      <c r="B232" s="71" t="s">
        <v>604</v>
      </c>
      <c r="C232" s="71">
        <v>9.2219999999999995</v>
      </c>
      <c r="D232" s="71" t="s">
        <v>986</v>
      </c>
    </row>
    <row r="233" spans="1:4" x14ac:dyDescent="0.2">
      <c r="A233" s="69" t="s">
        <v>257</v>
      </c>
      <c r="B233" s="71" t="s">
        <v>319</v>
      </c>
      <c r="C233" s="71">
        <v>5.4450000000000003</v>
      </c>
      <c r="D233" s="71" t="s">
        <v>987</v>
      </c>
    </row>
    <row r="234" spans="1:4" x14ac:dyDescent="0.2">
      <c r="A234" s="69" t="s">
        <v>299</v>
      </c>
      <c r="B234" s="71" t="s">
        <v>560</v>
      </c>
      <c r="C234" s="71">
        <v>4.2939999999999996</v>
      </c>
      <c r="D234" s="71" t="s">
        <v>988</v>
      </c>
    </row>
    <row r="235" spans="1:4" x14ac:dyDescent="0.2">
      <c r="A235" s="69" t="s">
        <v>278</v>
      </c>
      <c r="B235" s="71" t="s">
        <v>560</v>
      </c>
      <c r="C235" s="71">
        <v>4.38</v>
      </c>
      <c r="D235" s="71" t="s">
        <v>989</v>
      </c>
    </row>
    <row r="236" spans="1:4" x14ac:dyDescent="0.2">
      <c r="A236" s="69" t="s">
        <v>605</v>
      </c>
      <c r="B236" s="71" t="s">
        <v>319</v>
      </c>
      <c r="C236" s="71">
        <v>1.3939999999999999</v>
      </c>
      <c r="D236" s="71" t="s">
        <v>990</v>
      </c>
    </row>
    <row r="237" spans="1:4" x14ac:dyDescent="0.2">
      <c r="A237" s="69" t="s">
        <v>300</v>
      </c>
      <c r="B237" s="71" t="s">
        <v>606</v>
      </c>
      <c r="C237" s="71">
        <v>2.5960000000000001</v>
      </c>
      <c r="D237" s="71" t="s">
        <v>991</v>
      </c>
    </row>
    <row r="238" spans="1:4" x14ac:dyDescent="0.2">
      <c r="A238" s="69" t="s">
        <v>272</v>
      </c>
      <c r="B238" s="71" t="s">
        <v>607</v>
      </c>
      <c r="C238" s="71">
        <v>2.1280000000000001</v>
      </c>
      <c r="D238" s="71" t="s">
        <v>992</v>
      </c>
    </row>
    <row r="239" spans="1:4" x14ac:dyDescent="0.2">
      <c r="A239" s="69" t="s">
        <v>187</v>
      </c>
      <c r="B239" s="71" t="s">
        <v>321</v>
      </c>
      <c r="C239" s="71">
        <v>3.6139999999999999</v>
      </c>
      <c r="D239" s="71" t="s">
        <v>993</v>
      </c>
    </row>
    <row r="240" spans="1:4" x14ac:dyDescent="0.2">
      <c r="A240" s="69" t="s">
        <v>280</v>
      </c>
      <c r="B240" s="71" t="s">
        <v>608</v>
      </c>
      <c r="C240" s="71">
        <v>6.6660000000000004</v>
      </c>
      <c r="D240" s="71" t="s">
        <v>994</v>
      </c>
    </row>
    <row r="241" spans="1:4" x14ac:dyDescent="0.2">
      <c r="A241" s="69" t="s">
        <v>277</v>
      </c>
      <c r="B241" s="71" t="s">
        <v>576</v>
      </c>
      <c r="C241" s="71">
        <v>3.778</v>
      </c>
      <c r="D241" s="71" t="s">
        <v>995</v>
      </c>
    </row>
    <row r="242" spans="1:4" x14ac:dyDescent="0.2">
      <c r="A242" s="69" t="s">
        <v>293</v>
      </c>
      <c r="B242" s="71" t="s">
        <v>609</v>
      </c>
      <c r="C242" s="71">
        <v>1.52</v>
      </c>
      <c r="D242" s="71" t="s">
        <v>996</v>
      </c>
    </row>
    <row r="243" spans="1:4" x14ac:dyDescent="0.2">
      <c r="A243" s="69" t="s">
        <v>610</v>
      </c>
      <c r="B243" s="71" t="s">
        <v>368</v>
      </c>
      <c r="C243" s="71">
        <v>1.361</v>
      </c>
      <c r="D243" s="71" t="s">
        <v>997</v>
      </c>
    </row>
    <row r="244" spans="1:4" x14ac:dyDescent="0.2">
      <c r="A244" s="69" t="s">
        <v>611</v>
      </c>
      <c r="B244" s="71" t="s">
        <v>380</v>
      </c>
      <c r="C244" s="71">
        <v>1.425</v>
      </c>
      <c r="D244" s="71" t="s">
        <v>998</v>
      </c>
    </row>
    <row r="245" spans="1:4" x14ac:dyDescent="0.2">
      <c r="A245" s="69" t="s">
        <v>612</v>
      </c>
      <c r="B245" s="71" t="s">
        <v>613</v>
      </c>
      <c r="C245" s="71">
        <v>1</v>
      </c>
      <c r="D245" s="71" t="s">
        <v>999</v>
      </c>
    </row>
    <row r="246" spans="1:4" x14ac:dyDescent="0.2">
      <c r="A246" s="69" t="s">
        <v>199</v>
      </c>
      <c r="B246" s="71" t="s">
        <v>381</v>
      </c>
      <c r="C246" s="71">
        <v>1.165</v>
      </c>
      <c r="D246" s="71" t="s">
        <v>1000</v>
      </c>
    </row>
    <row r="247" spans="1:4" x14ac:dyDescent="0.2">
      <c r="A247" s="69" t="s">
        <v>614</v>
      </c>
      <c r="B247" s="71" t="s">
        <v>615</v>
      </c>
      <c r="C247" s="71">
        <v>1.3240000000000001</v>
      </c>
      <c r="D247" s="71" t="s">
        <v>1001</v>
      </c>
    </row>
    <row r="248" spans="1:4" x14ac:dyDescent="0.2">
      <c r="A248" s="69" t="s">
        <v>616</v>
      </c>
      <c r="B248" s="71" t="s">
        <v>617</v>
      </c>
      <c r="C248" s="71">
        <v>1.1539999999999999</v>
      </c>
      <c r="D248" s="71" t="s">
        <v>1002</v>
      </c>
    </row>
    <row r="249" spans="1:4" x14ac:dyDescent="0.2">
      <c r="A249" s="69" t="s">
        <v>618</v>
      </c>
      <c r="B249" s="71" t="s">
        <v>619</v>
      </c>
      <c r="C249" s="71">
        <v>0.876</v>
      </c>
      <c r="D249" s="71" t="s">
        <v>1003</v>
      </c>
    </row>
    <row r="250" spans="1:4" x14ac:dyDescent="0.2">
      <c r="A250" s="69" t="s">
        <v>620</v>
      </c>
      <c r="B250" s="71" t="s">
        <v>621</v>
      </c>
      <c r="C250" s="71">
        <v>0.54200000000000004</v>
      </c>
      <c r="D250" s="71" t="s">
        <v>1004</v>
      </c>
    </row>
    <row r="251" spans="1:4" x14ac:dyDescent="0.2">
      <c r="A251" s="69" t="s">
        <v>622</v>
      </c>
      <c r="B251" s="71" t="s">
        <v>623</v>
      </c>
      <c r="C251" s="71">
        <v>1.006</v>
      </c>
      <c r="D251" s="71" t="s">
        <v>1005</v>
      </c>
    </row>
    <row r="252" spans="1:4" x14ac:dyDescent="0.2">
      <c r="A252" s="69" t="s">
        <v>624</v>
      </c>
      <c r="B252" s="71" t="s">
        <v>625</v>
      </c>
      <c r="C252" s="71">
        <v>1.5640000000000001</v>
      </c>
      <c r="D252" s="71" t="s">
        <v>1006</v>
      </c>
    </row>
    <row r="253" spans="1:4" x14ac:dyDescent="0.2">
      <c r="A253" s="69" t="s">
        <v>626</v>
      </c>
      <c r="B253" s="71" t="s">
        <v>627</v>
      </c>
      <c r="C253" s="71">
        <v>1.4239999999999999</v>
      </c>
      <c r="D253" s="71" t="s">
        <v>1007</v>
      </c>
    </row>
    <row r="254" spans="1:4" x14ac:dyDescent="0.2">
      <c r="A254" s="69" t="s">
        <v>628</v>
      </c>
      <c r="B254" s="71" t="s">
        <v>629</v>
      </c>
      <c r="C254" s="71">
        <v>1.1719999999999999</v>
      </c>
      <c r="D254" s="71" t="s">
        <v>1008</v>
      </c>
    </row>
    <row r="255" spans="1:4" x14ac:dyDescent="0.2">
      <c r="A255" s="69" t="s">
        <v>630</v>
      </c>
      <c r="B255" s="71" t="s">
        <v>631</v>
      </c>
      <c r="C255" s="71">
        <v>1.3740000000000001</v>
      </c>
      <c r="D255" s="71" t="s">
        <v>1009</v>
      </c>
    </row>
    <row r="256" spans="1:4" x14ac:dyDescent="0.2">
      <c r="A256" s="69" t="s">
        <v>632</v>
      </c>
      <c r="B256" s="71" t="s">
        <v>633</v>
      </c>
      <c r="C256" s="71">
        <v>1.42</v>
      </c>
      <c r="D256" s="71" t="s">
        <v>1010</v>
      </c>
    </row>
    <row r="257" spans="1:4" x14ac:dyDescent="0.2">
      <c r="A257" s="69" t="s">
        <v>634</v>
      </c>
      <c r="B257" s="71" t="s">
        <v>635</v>
      </c>
      <c r="C257" s="71">
        <v>1.29</v>
      </c>
      <c r="D257" s="71" t="s">
        <v>1011</v>
      </c>
    </row>
    <row r="258" spans="1:4" x14ac:dyDescent="0.2">
      <c r="A258" s="69" t="s">
        <v>636</v>
      </c>
      <c r="B258" s="71" t="s">
        <v>637</v>
      </c>
      <c r="C258" s="71">
        <v>1.3109999999999999</v>
      </c>
      <c r="D258" s="71" t="s">
        <v>1012</v>
      </c>
    </row>
    <row r="259" spans="1:4" x14ac:dyDescent="0.2">
      <c r="A259" s="69" t="s">
        <v>638</v>
      </c>
      <c r="B259" s="71" t="s">
        <v>639</v>
      </c>
      <c r="C259" s="71">
        <v>1.3149999999999999</v>
      </c>
      <c r="D259" s="71" t="s">
        <v>1013</v>
      </c>
    </row>
    <row r="260" spans="1:4" x14ac:dyDescent="0.2">
      <c r="A260" s="69" t="s">
        <v>640</v>
      </c>
      <c r="B260" s="71" t="s">
        <v>641</v>
      </c>
      <c r="C260" s="71">
        <v>2.7610000000000001</v>
      </c>
      <c r="D260" s="71" t="s">
        <v>1014</v>
      </c>
    </row>
    <row r="261" spans="1:4" x14ac:dyDescent="0.2">
      <c r="A261" s="69" t="s">
        <v>642</v>
      </c>
      <c r="B261" s="71" t="s">
        <v>643</v>
      </c>
      <c r="C261" s="71">
        <v>1.3460000000000001</v>
      </c>
      <c r="D261" s="71" t="s">
        <v>1015</v>
      </c>
    </row>
    <row r="262" spans="1:4" x14ac:dyDescent="0.2">
      <c r="A262" s="69" t="s">
        <v>644</v>
      </c>
      <c r="B262" s="71" t="s">
        <v>645</v>
      </c>
      <c r="C262" s="71">
        <v>0.70299999999999996</v>
      </c>
      <c r="D262" s="71" t="s">
        <v>1016</v>
      </c>
    </row>
    <row r="263" spans="1:4" x14ac:dyDescent="0.2">
      <c r="A263" s="69" t="s">
        <v>646</v>
      </c>
      <c r="B263" s="71" t="s">
        <v>647</v>
      </c>
      <c r="C263" s="71">
        <v>1.0920000000000001</v>
      </c>
      <c r="D263" s="71" t="s">
        <v>1017</v>
      </c>
    </row>
    <row r="264" spans="1:4" x14ac:dyDescent="0.2">
      <c r="A264" s="69" t="s">
        <v>311</v>
      </c>
      <c r="B264" s="71" t="s">
        <v>648</v>
      </c>
      <c r="C264" s="71">
        <v>1.7410000000000001</v>
      </c>
      <c r="D264" s="71" t="s">
        <v>1018</v>
      </c>
    </row>
    <row r="265" spans="1:4" x14ac:dyDescent="0.2">
      <c r="A265" s="69" t="s">
        <v>275</v>
      </c>
      <c r="B265" s="71" t="s">
        <v>649</v>
      </c>
      <c r="C265" s="71">
        <v>1.861</v>
      </c>
      <c r="D265" s="71" t="s">
        <v>1019</v>
      </c>
    </row>
    <row r="266" spans="1:4" x14ac:dyDescent="0.2">
      <c r="A266" s="69" t="s">
        <v>650</v>
      </c>
      <c r="B266" s="71" t="s">
        <v>651</v>
      </c>
      <c r="C266" s="71">
        <v>1.6259999999999999</v>
      </c>
      <c r="D266" s="71" t="s">
        <v>1020</v>
      </c>
    </row>
    <row r="267" spans="1:4" x14ac:dyDescent="0.2">
      <c r="A267" s="69" t="s">
        <v>652</v>
      </c>
      <c r="B267" s="71" t="s">
        <v>357</v>
      </c>
      <c r="C267" s="71">
        <v>6.65</v>
      </c>
      <c r="D267" s="71" t="s">
        <v>1021</v>
      </c>
    </row>
    <row r="268" spans="1:4" x14ac:dyDescent="0.2">
      <c r="A268" s="69" t="s">
        <v>182</v>
      </c>
      <c r="B268" s="71" t="s">
        <v>653</v>
      </c>
      <c r="C268" s="71">
        <v>0.60599999999999998</v>
      </c>
      <c r="D268" s="71" t="s">
        <v>1022</v>
      </c>
    </row>
    <row r="269" spans="1:4" x14ac:dyDescent="0.2">
      <c r="A269" s="69" t="s">
        <v>201</v>
      </c>
      <c r="B269" s="71" t="s">
        <v>654</v>
      </c>
      <c r="C269" s="71">
        <v>0.59299999999999997</v>
      </c>
      <c r="D269" s="71" t="s">
        <v>1023</v>
      </c>
    </row>
    <row r="270" spans="1:4" x14ac:dyDescent="0.2">
      <c r="A270" s="69" t="s">
        <v>655</v>
      </c>
      <c r="B270" s="71" t="s">
        <v>656</v>
      </c>
      <c r="C270" s="71">
        <v>1.51</v>
      </c>
      <c r="D270" s="71" t="s">
        <v>1024</v>
      </c>
    </row>
    <row r="271" spans="1:4" x14ac:dyDescent="0.2">
      <c r="A271" s="69" t="s">
        <v>657</v>
      </c>
      <c r="B271" s="71" t="s">
        <v>658</v>
      </c>
      <c r="C271" s="71">
        <v>1.6419999999999999</v>
      </c>
      <c r="D271" s="71" t="s">
        <v>1025</v>
      </c>
    </row>
    <row r="272" spans="1:4" x14ac:dyDescent="0.2">
      <c r="A272" s="69" t="s">
        <v>233</v>
      </c>
      <c r="B272" s="71" t="s">
        <v>659</v>
      </c>
      <c r="C272" s="71">
        <v>1.032</v>
      </c>
      <c r="D272" s="71" t="s">
        <v>1026</v>
      </c>
    </row>
    <row r="273" spans="1:4" x14ac:dyDescent="0.2">
      <c r="A273" s="69" t="s">
        <v>271</v>
      </c>
      <c r="B273" s="71" t="s">
        <v>349</v>
      </c>
      <c r="C273" s="71">
        <v>1.52</v>
      </c>
      <c r="D273" s="71" t="s">
        <v>1027</v>
      </c>
    </row>
    <row r="274" spans="1:4" x14ac:dyDescent="0.2">
      <c r="A274" s="69" t="s">
        <v>270</v>
      </c>
      <c r="B274" s="71" t="s">
        <v>660</v>
      </c>
      <c r="C274" s="71">
        <v>2.1890000000000001</v>
      </c>
      <c r="D274" s="71" t="s">
        <v>1028</v>
      </c>
    </row>
    <row r="275" spans="1:4" x14ac:dyDescent="0.2">
      <c r="A275" s="69" t="s">
        <v>661</v>
      </c>
      <c r="B275" s="71" t="s">
        <v>662</v>
      </c>
      <c r="C275" s="71">
        <v>1.6830000000000001</v>
      </c>
      <c r="D275" s="71" t="s">
        <v>1029</v>
      </c>
    </row>
    <row r="276" spans="1:4" x14ac:dyDescent="0.2">
      <c r="A276" s="69" t="s">
        <v>254</v>
      </c>
      <c r="B276" s="71" t="s">
        <v>663</v>
      </c>
      <c r="C276" s="71">
        <v>1.478</v>
      </c>
      <c r="D276" s="71" t="s">
        <v>1030</v>
      </c>
    </row>
    <row r="277" spans="1:4" x14ac:dyDescent="0.2">
      <c r="A277" s="69" t="s">
        <v>224</v>
      </c>
      <c r="B277" s="71" t="s">
        <v>664</v>
      </c>
      <c r="C277" s="71">
        <v>1.0389999999999999</v>
      </c>
      <c r="D277" s="71" t="s">
        <v>1031</v>
      </c>
    </row>
    <row r="278" spans="1:4" x14ac:dyDescent="0.2">
      <c r="A278" s="69" t="s">
        <v>149</v>
      </c>
      <c r="B278" s="71" t="s">
        <v>665</v>
      </c>
      <c r="C278" s="71">
        <v>1.5960000000000001</v>
      </c>
      <c r="D278" s="71" t="s">
        <v>1032</v>
      </c>
    </row>
    <row r="279" spans="1:4" x14ac:dyDescent="0.2">
      <c r="A279" s="69" t="s">
        <v>666</v>
      </c>
      <c r="B279" s="71" t="s">
        <v>667</v>
      </c>
      <c r="C279" s="71">
        <v>0.95799999999999996</v>
      </c>
      <c r="D279" s="71" t="s">
        <v>1033</v>
      </c>
    </row>
    <row r="280" spans="1:4" x14ac:dyDescent="0.2">
      <c r="A280" s="69" t="s">
        <v>668</v>
      </c>
      <c r="B280" s="71" t="s">
        <v>669</v>
      </c>
      <c r="C280" s="71">
        <v>1.169</v>
      </c>
      <c r="D280" s="71" t="s">
        <v>1034</v>
      </c>
    </row>
    <row r="281" spans="1:4" x14ac:dyDescent="0.2">
      <c r="A281" s="69" t="s">
        <v>670</v>
      </c>
      <c r="B281" s="71" t="s">
        <v>368</v>
      </c>
      <c r="C281" s="71">
        <v>0.64600000000000002</v>
      </c>
      <c r="D281" s="71" t="s">
        <v>1035</v>
      </c>
    </row>
    <row r="282" spans="1:4" x14ac:dyDescent="0.2">
      <c r="A282" s="69" t="s">
        <v>265</v>
      </c>
      <c r="B282" s="71" t="s">
        <v>368</v>
      </c>
      <c r="C282" s="71">
        <v>1.0740000000000001</v>
      </c>
      <c r="D282" s="71" t="s">
        <v>1036</v>
      </c>
    </row>
    <row r="283" spans="1:4" x14ac:dyDescent="0.2">
      <c r="A283" s="69" t="s">
        <v>287</v>
      </c>
      <c r="B283" s="71" t="s">
        <v>671</v>
      </c>
      <c r="C283" s="71">
        <v>5.6</v>
      </c>
      <c r="D283" s="71" t="s">
        <v>1037</v>
      </c>
    </row>
    <row r="284" spans="1:4" x14ac:dyDescent="0.2">
      <c r="A284" s="69" t="s">
        <v>672</v>
      </c>
      <c r="B284" s="71" t="s">
        <v>673</v>
      </c>
      <c r="C284" s="71">
        <v>2.5840000000000001</v>
      </c>
      <c r="D284" s="71" t="s">
        <v>1038</v>
      </c>
    </row>
    <row r="285" spans="1:4" x14ac:dyDescent="0.2">
      <c r="A285" s="69" t="s">
        <v>674</v>
      </c>
      <c r="B285" s="71" t="s">
        <v>368</v>
      </c>
      <c r="C285" s="71">
        <v>1.127</v>
      </c>
      <c r="D285" s="71" t="s">
        <v>1039</v>
      </c>
    </row>
    <row r="286" spans="1:4" x14ac:dyDescent="0.2">
      <c r="A286" s="69" t="s">
        <v>222</v>
      </c>
      <c r="B286" s="71" t="s">
        <v>368</v>
      </c>
      <c r="C286" s="71">
        <v>1.284</v>
      </c>
      <c r="D286" s="71" t="s">
        <v>1040</v>
      </c>
    </row>
    <row r="287" spans="1:4" x14ac:dyDescent="0.2">
      <c r="A287" s="69" t="s">
        <v>227</v>
      </c>
      <c r="B287" s="71" t="s">
        <v>368</v>
      </c>
      <c r="C287" s="71">
        <v>1.9670000000000001</v>
      </c>
      <c r="D287" s="71" t="s">
        <v>1041</v>
      </c>
    </row>
    <row r="288" spans="1:4" x14ac:dyDescent="0.2">
      <c r="A288" s="69" t="s">
        <v>675</v>
      </c>
      <c r="B288" s="71" t="s">
        <v>676</v>
      </c>
      <c r="C288" s="71">
        <v>3.5739999999999998</v>
      </c>
      <c r="D288" s="71" t="s">
        <v>1042</v>
      </c>
    </row>
    <row r="289" spans="1:4" x14ac:dyDescent="0.2">
      <c r="A289" s="69" t="s">
        <v>263</v>
      </c>
      <c r="B289" s="71" t="s">
        <v>368</v>
      </c>
      <c r="C289" s="71">
        <v>1.921</v>
      </c>
      <c r="D289" s="71" t="s">
        <v>1043</v>
      </c>
    </row>
    <row r="290" spans="1:4" x14ac:dyDescent="0.2">
      <c r="A290" s="69" t="s">
        <v>677</v>
      </c>
      <c r="B290" s="71" t="s">
        <v>526</v>
      </c>
      <c r="C290" s="71">
        <v>1.8380000000000001</v>
      </c>
      <c r="D290" s="71" t="s">
        <v>1044</v>
      </c>
    </row>
    <row r="291" spans="1:4" x14ac:dyDescent="0.2">
      <c r="A291" s="69" t="s">
        <v>678</v>
      </c>
      <c r="B291" s="71" t="s">
        <v>679</v>
      </c>
      <c r="C291" s="71">
        <v>3.5449999999999999</v>
      </c>
      <c r="D291" s="71" t="s">
        <v>1045</v>
      </c>
    </row>
    <row r="292" spans="1:4" x14ac:dyDescent="0.2">
      <c r="A292" s="69" t="s">
        <v>680</v>
      </c>
      <c r="B292" s="71" t="s">
        <v>681</v>
      </c>
      <c r="C292" s="71">
        <v>2.589</v>
      </c>
      <c r="D292" s="71" t="s">
        <v>1046</v>
      </c>
    </row>
    <row r="293" spans="1:4" x14ac:dyDescent="0.2">
      <c r="A293" s="69" t="s">
        <v>682</v>
      </c>
      <c r="B293" s="71" t="s">
        <v>683</v>
      </c>
      <c r="C293" s="71">
        <v>1.726</v>
      </c>
      <c r="D293" s="71" t="s">
        <v>1047</v>
      </c>
    </row>
    <row r="294" spans="1:4" x14ac:dyDescent="0.2">
      <c r="A294" s="69" t="s">
        <v>684</v>
      </c>
      <c r="B294" s="71" t="s">
        <v>332</v>
      </c>
      <c r="C294" s="71">
        <v>1.837</v>
      </c>
      <c r="D294" s="71" t="s">
        <v>1048</v>
      </c>
    </row>
    <row r="295" spans="1:4" x14ac:dyDescent="0.2">
      <c r="A295" s="69" t="s">
        <v>685</v>
      </c>
      <c r="B295" s="71" t="s">
        <v>332</v>
      </c>
      <c r="C295" s="71">
        <v>0.69599999999999995</v>
      </c>
      <c r="D295" s="71" t="s">
        <v>1049</v>
      </c>
    </row>
    <row r="296" spans="1:4" x14ac:dyDescent="0.2">
      <c r="A296" s="69" t="s">
        <v>686</v>
      </c>
      <c r="B296" s="71" t="s">
        <v>332</v>
      </c>
      <c r="C296" s="71">
        <v>2.2290000000000001</v>
      </c>
      <c r="D296" s="71" t="s">
        <v>1050</v>
      </c>
    </row>
    <row r="297" spans="1:4" x14ac:dyDescent="0.2">
      <c r="A297" s="69" t="s">
        <v>687</v>
      </c>
      <c r="B297" s="71" t="s">
        <v>332</v>
      </c>
      <c r="C297" s="71">
        <v>4.8090000000000002</v>
      </c>
      <c r="D297" s="71" t="s">
        <v>1051</v>
      </c>
    </row>
    <row r="298" spans="1:4" x14ac:dyDescent="0.2">
      <c r="A298" s="69" t="s">
        <v>688</v>
      </c>
      <c r="B298" s="71" t="s">
        <v>330</v>
      </c>
      <c r="C298" s="71">
        <v>3.7679999999999998</v>
      </c>
      <c r="D298" s="71" t="s">
        <v>1052</v>
      </c>
    </row>
    <row r="299" spans="1:4" x14ac:dyDescent="0.2">
      <c r="A299" s="69" t="s">
        <v>689</v>
      </c>
      <c r="B299" s="71" t="s">
        <v>690</v>
      </c>
      <c r="C299" s="71">
        <v>2.4</v>
      </c>
      <c r="D299" s="71" t="s">
        <v>1053</v>
      </c>
    </row>
    <row r="300" spans="1:4" x14ac:dyDescent="0.2">
      <c r="A300" s="69" t="s">
        <v>273</v>
      </c>
      <c r="B300" s="71" t="s">
        <v>691</v>
      </c>
      <c r="C300" s="71">
        <v>2.2970000000000002</v>
      </c>
      <c r="D300" s="71" t="s">
        <v>1054</v>
      </c>
    </row>
    <row r="301" spans="1:4" x14ac:dyDescent="0.2">
      <c r="A301" s="69" t="s">
        <v>229</v>
      </c>
      <c r="B301" s="71" t="s">
        <v>330</v>
      </c>
      <c r="C301" s="71">
        <v>6.8109999999999999</v>
      </c>
      <c r="D301" s="71" t="s">
        <v>1055</v>
      </c>
    </row>
    <row r="302" spans="1:4" x14ac:dyDescent="0.2">
      <c r="A302" s="69" t="s">
        <v>184</v>
      </c>
      <c r="B302" s="71" t="s">
        <v>500</v>
      </c>
      <c r="C302" s="71">
        <v>1.528</v>
      </c>
      <c r="D302" s="71" t="s">
        <v>1056</v>
      </c>
    </row>
    <row r="303" spans="1:4" x14ac:dyDescent="0.2">
      <c r="A303" s="69" t="s">
        <v>200</v>
      </c>
      <c r="B303" s="71" t="s">
        <v>380</v>
      </c>
      <c r="C303" s="71">
        <v>5.1139999999999999</v>
      </c>
      <c r="D303" s="71" t="s">
        <v>1057</v>
      </c>
    </row>
    <row r="304" spans="1:4" x14ac:dyDescent="0.2">
      <c r="A304" s="69" t="s">
        <v>282</v>
      </c>
      <c r="B304" s="71" t="s">
        <v>692</v>
      </c>
      <c r="C304" s="71">
        <v>1.88</v>
      </c>
      <c r="D304" s="71" t="s">
        <v>1058</v>
      </c>
    </row>
    <row r="305" spans="1:4" x14ac:dyDescent="0.2">
      <c r="A305" s="69" t="s">
        <v>294</v>
      </c>
      <c r="B305" s="71" t="s">
        <v>693</v>
      </c>
      <c r="C305" s="71">
        <v>5.8179999999999996</v>
      </c>
      <c r="D305" s="71" t="s">
        <v>1059</v>
      </c>
    </row>
    <row r="306" spans="1:4" x14ac:dyDescent="0.2">
      <c r="A306" s="69" t="s">
        <v>183</v>
      </c>
      <c r="B306" s="71" t="s">
        <v>694</v>
      </c>
      <c r="C306" s="71">
        <v>2.65</v>
      </c>
      <c r="D306" s="71" t="s">
        <v>1060</v>
      </c>
    </row>
    <row r="307" spans="1:4" x14ac:dyDescent="0.2">
      <c r="A307" s="69" t="s">
        <v>292</v>
      </c>
      <c r="B307" s="71" t="s">
        <v>695</v>
      </c>
      <c r="C307" s="71">
        <v>2.516</v>
      </c>
      <c r="D307" s="71" t="s">
        <v>1061</v>
      </c>
    </row>
    <row r="308" spans="1:4" x14ac:dyDescent="0.2">
      <c r="A308" s="69" t="s">
        <v>268</v>
      </c>
      <c r="B308" s="71" t="s">
        <v>696</v>
      </c>
      <c r="C308" s="71">
        <v>1.9059999999999999</v>
      </c>
      <c r="D308" s="71" t="s">
        <v>1062</v>
      </c>
    </row>
    <row r="309" spans="1:4" x14ac:dyDescent="0.2">
      <c r="A309" s="69" t="s">
        <v>276</v>
      </c>
      <c r="B309" s="71" t="s">
        <v>697</v>
      </c>
      <c r="C309" s="71">
        <v>2.5630000000000002</v>
      </c>
      <c r="D309" s="71" t="s">
        <v>1063</v>
      </c>
    </row>
    <row r="310" spans="1:4" x14ac:dyDescent="0.2">
      <c r="A310" s="69" t="s">
        <v>290</v>
      </c>
      <c r="B310" s="71" t="s">
        <v>698</v>
      </c>
      <c r="C310" s="71">
        <v>0.70699999999999996</v>
      </c>
      <c r="D310" s="71" t="s">
        <v>1064</v>
      </c>
    </row>
    <row r="311" spans="1:4" x14ac:dyDescent="0.2">
      <c r="A311" s="69" t="s">
        <v>252</v>
      </c>
      <c r="B311" s="71" t="s">
        <v>699</v>
      </c>
      <c r="C311" s="71">
        <v>2.4119999999999999</v>
      </c>
      <c r="D311" s="71" t="s">
        <v>1065</v>
      </c>
    </row>
    <row r="312" spans="1:4" x14ac:dyDescent="0.2">
      <c r="A312" s="69" t="s">
        <v>274</v>
      </c>
      <c r="B312" s="71" t="s">
        <v>700</v>
      </c>
      <c r="C312" s="71">
        <v>1.7689999999999999</v>
      </c>
      <c r="D312" s="71" t="s">
        <v>1066</v>
      </c>
    </row>
    <row r="313" spans="1:4" x14ac:dyDescent="0.2">
      <c r="A313" s="69" t="s">
        <v>258</v>
      </c>
      <c r="B313" s="71" t="s">
        <v>701</v>
      </c>
      <c r="C313" s="71">
        <v>1.4870000000000001</v>
      </c>
      <c r="D313" s="71" t="s">
        <v>1067</v>
      </c>
    </row>
    <row r="314" spans="1:4" x14ac:dyDescent="0.2">
      <c r="A314" s="69" t="s">
        <v>226</v>
      </c>
      <c r="B314" s="71" t="s">
        <v>702</v>
      </c>
      <c r="C314" s="71">
        <v>2.734</v>
      </c>
      <c r="D314" s="71" t="s">
        <v>1068</v>
      </c>
    </row>
    <row r="315" spans="1:4" x14ac:dyDescent="0.2">
      <c r="A315" s="69" t="s">
        <v>251</v>
      </c>
      <c r="B315" s="71" t="s">
        <v>703</v>
      </c>
      <c r="C315" s="71">
        <v>1.5660000000000001</v>
      </c>
      <c r="D315" s="71" t="s">
        <v>1069</v>
      </c>
    </row>
    <row r="316" spans="1:4" x14ac:dyDescent="0.2">
      <c r="A316" s="69" t="s">
        <v>236</v>
      </c>
      <c r="B316" s="71" t="s">
        <v>704</v>
      </c>
      <c r="C316" s="71">
        <v>4.5540000000000003</v>
      </c>
      <c r="D316" s="71" t="s">
        <v>1070</v>
      </c>
    </row>
    <row r="317" spans="1:4" x14ac:dyDescent="0.2">
      <c r="A317" s="69" t="s">
        <v>302</v>
      </c>
      <c r="B317" s="71" t="s">
        <v>705</v>
      </c>
      <c r="C317" s="71">
        <v>7.5359999999999996</v>
      </c>
      <c r="D317" s="71" t="s">
        <v>1071</v>
      </c>
    </row>
    <row r="318" spans="1:4" x14ac:dyDescent="0.2">
      <c r="A318" s="69" t="s">
        <v>706</v>
      </c>
      <c r="B318" s="71" t="s">
        <v>347</v>
      </c>
      <c r="C318" s="71">
        <v>0.90800000000000003</v>
      </c>
      <c r="D318" s="71" t="s">
        <v>1072</v>
      </c>
    </row>
    <row r="319" spans="1:4" x14ac:dyDescent="0.2">
      <c r="A319" s="69" t="s">
        <v>707</v>
      </c>
      <c r="B319" s="71" t="s">
        <v>349</v>
      </c>
      <c r="C319" s="71">
        <v>0.995</v>
      </c>
      <c r="D319" s="71" t="s">
        <v>1073</v>
      </c>
    </row>
    <row r="320" spans="1:4" x14ac:dyDescent="0.2">
      <c r="A320" s="69" t="s">
        <v>708</v>
      </c>
      <c r="B320" s="71" t="s">
        <v>709</v>
      </c>
      <c r="C320" s="71">
        <v>0.94199999999999995</v>
      </c>
      <c r="D320" s="71" t="s">
        <v>1074</v>
      </c>
    </row>
    <row r="321" spans="1:4" x14ac:dyDescent="0.2">
      <c r="A321" s="69" t="s">
        <v>710</v>
      </c>
      <c r="B321" s="71" t="s">
        <v>342</v>
      </c>
      <c r="C321" s="71">
        <v>0.94599999999999995</v>
      </c>
      <c r="D321" s="71" t="s">
        <v>1075</v>
      </c>
    </row>
    <row r="322" spans="1:4" x14ac:dyDescent="0.2">
      <c r="A322" s="69" t="s">
        <v>711</v>
      </c>
      <c r="B322" s="71" t="s">
        <v>361</v>
      </c>
      <c r="C322" s="71">
        <v>0.83599999999999997</v>
      </c>
      <c r="D322" s="71" t="s">
        <v>1076</v>
      </c>
    </row>
    <row r="323" spans="1:4" x14ac:dyDescent="0.2">
      <c r="A323" s="69" t="s">
        <v>712</v>
      </c>
      <c r="B323" s="71" t="s">
        <v>713</v>
      </c>
      <c r="C323" s="71">
        <v>0.93500000000000005</v>
      </c>
      <c r="D323" s="71" t="s">
        <v>1077</v>
      </c>
    </row>
    <row r="324" spans="1:4" x14ac:dyDescent="0.2">
      <c r="A324" s="69" t="s">
        <v>714</v>
      </c>
      <c r="B324" s="71" t="s">
        <v>330</v>
      </c>
      <c r="C324" s="71">
        <v>0.95599999999999996</v>
      </c>
      <c r="D324" s="71" t="s">
        <v>1078</v>
      </c>
    </row>
    <row r="325" spans="1:4" x14ac:dyDescent="0.2">
      <c r="A325" s="69" t="s">
        <v>715</v>
      </c>
      <c r="B325" s="71" t="s">
        <v>500</v>
      </c>
      <c r="C325" s="71">
        <v>0.97199999999999998</v>
      </c>
      <c r="D325" s="71" t="s">
        <v>1079</v>
      </c>
    </row>
    <row r="326" spans="1:4" x14ac:dyDescent="0.2">
      <c r="A326" s="69" t="s">
        <v>716</v>
      </c>
      <c r="B326" s="71" t="s">
        <v>392</v>
      </c>
      <c r="C326" s="71">
        <v>0.85299999999999998</v>
      </c>
      <c r="D326" s="71" t="s">
        <v>1080</v>
      </c>
    </row>
    <row r="327" spans="1:4" x14ac:dyDescent="0.2">
      <c r="A327" s="69" t="s">
        <v>717</v>
      </c>
      <c r="B327" s="71" t="s">
        <v>718</v>
      </c>
      <c r="C327" s="71">
        <v>0</v>
      </c>
      <c r="D327" s="71" t="s">
        <v>778</v>
      </c>
    </row>
    <row r="328" spans="1:4" x14ac:dyDescent="0.2">
      <c r="A328" s="69" t="s">
        <v>719</v>
      </c>
      <c r="B328" s="71" t="s">
        <v>720</v>
      </c>
      <c r="C328" s="71">
        <v>0.85599999999999998</v>
      </c>
      <c r="D328" s="71" t="s">
        <v>1081</v>
      </c>
    </row>
    <row r="329" spans="1:4" x14ac:dyDescent="0.2">
      <c r="A329" s="69" t="s">
        <v>721</v>
      </c>
      <c r="B329" s="71" t="s">
        <v>722</v>
      </c>
      <c r="C329" s="71">
        <v>0.93</v>
      </c>
      <c r="D329" s="71" t="s">
        <v>1082</v>
      </c>
    </row>
    <row r="330" spans="1:4" x14ac:dyDescent="0.2">
      <c r="A330" s="69" t="s">
        <v>723</v>
      </c>
      <c r="B330" s="71" t="s">
        <v>724</v>
      </c>
      <c r="C330" s="71">
        <v>0.82399999999999995</v>
      </c>
      <c r="D330" s="71" t="s">
        <v>1083</v>
      </c>
    </row>
    <row r="331" spans="1:4" x14ac:dyDescent="0.2">
      <c r="A331" s="69" t="s">
        <v>725</v>
      </c>
      <c r="B331" s="71" t="s">
        <v>344</v>
      </c>
      <c r="C331" s="71">
        <v>0.84199999999999997</v>
      </c>
      <c r="D331" s="71" t="s">
        <v>1084</v>
      </c>
    </row>
    <row r="332" spans="1:4" x14ac:dyDescent="0.2">
      <c r="A332" s="69" t="s">
        <v>726</v>
      </c>
      <c r="B332" s="71" t="s">
        <v>342</v>
      </c>
      <c r="C332" s="71">
        <v>0.89600000000000002</v>
      </c>
      <c r="D332" s="71" t="s">
        <v>1085</v>
      </c>
    </row>
    <row r="333" spans="1:4" x14ac:dyDescent="0.2">
      <c r="A333" s="69" t="s">
        <v>727</v>
      </c>
      <c r="B333" s="71" t="s">
        <v>331</v>
      </c>
      <c r="C333" s="71">
        <v>1.028</v>
      </c>
      <c r="D333" s="71" t="s">
        <v>1086</v>
      </c>
    </row>
    <row r="334" spans="1:4" x14ac:dyDescent="0.2">
      <c r="A334" s="69" t="s">
        <v>728</v>
      </c>
      <c r="B334" s="71" t="s">
        <v>729</v>
      </c>
      <c r="C334" s="71">
        <v>0.92700000000000005</v>
      </c>
      <c r="D334" s="71" t="s">
        <v>1087</v>
      </c>
    </row>
    <row r="335" spans="1:4" x14ac:dyDescent="0.2">
      <c r="A335" s="69" t="s">
        <v>730</v>
      </c>
      <c r="B335" s="71" t="s">
        <v>731</v>
      </c>
      <c r="C335" s="71">
        <v>1.0720000000000001</v>
      </c>
      <c r="D335" s="71" t="s">
        <v>1088</v>
      </c>
    </row>
    <row r="336" spans="1:4" x14ac:dyDescent="0.2">
      <c r="A336" s="69" t="s">
        <v>732</v>
      </c>
      <c r="B336" s="71" t="s">
        <v>386</v>
      </c>
      <c r="C336" s="71">
        <v>1.024</v>
      </c>
      <c r="D336" s="71" t="s">
        <v>1089</v>
      </c>
    </row>
    <row r="337" spans="1:4" x14ac:dyDescent="0.2">
      <c r="A337" s="69" t="s">
        <v>733</v>
      </c>
      <c r="B337" s="71" t="s">
        <v>587</v>
      </c>
      <c r="C337" s="71">
        <v>0.95299999999999996</v>
      </c>
      <c r="D337" s="71" t="s">
        <v>1090</v>
      </c>
    </row>
    <row r="338" spans="1:4" x14ac:dyDescent="0.2">
      <c r="A338" s="69" t="s">
        <v>734</v>
      </c>
      <c r="B338" s="71" t="s">
        <v>344</v>
      </c>
      <c r="C338" s="71">
        <v>0.88700000000000001</v>
      </c>
      <c r="D338" s="71" t="s">
        <v>1091</v>
      </c>
    </row>
    <row r="339" spans="1:4" x14ac:dyDescent="0.2">
      <c r="A339" s="69" t="s">
        <v>735</v>
      </c>
      <c r="B339" s="71" t="s">
        <v>392</v>
      </c>
      <c r="C339" s="71">
        <v>1.083</v>
      </c>
      <c r="D339" s="71" t="s">
        <v>1092</v>
      </c>
    </row>
    <row r="340" spans="1:4" x14ac:dyDescent="0.2">
      <c r="A340" s="69" t="s">
        <v>736</v>
      </c>
      <c r="B340" s="71" t="s">
        <v>737</v>
      </c>
      <c r="C340" s="71">
        <v>0.53800000000000003</v>
      </c>
      <c r="D340" s="71" t="s">
        <v>1093</v>
      </c>
    </row>
    <row r="341" spans="1:4" x14ac:dyDescent="0.2">
      <c r="A341" s="69" t="s">
        <v>738</v>
      </c>
      <c r="B341" s="71" t="s">
        <v>369</v>
      </c>
      <c r="C341" s="71">
        <v>3.6190000000000002</v>
      </c>
      <c r="D341" s="71" t="s">
        <v>1094</v>
      </c>
    </row>
    <row r="342" spans="1:4" x14ac:dyDescent="0.2">
      <c r="A342" s="69" t="s">
        <v>739</v>
      </c>
      <c r="B342" s="71" t="s">
        <v>740</v>
      </c>
      <c r="C342" s="71">
        <v>1.0569999999999999</v>
      </c>
      <c r="D342" s="71" t="s">
        <v>1095</v>
      </c>
    </row>
    <row r="343" spans="1:4" x14ac:dyDescent="0.2">
      <c r="A343" s="69" t="s">
        <v>741</v>
      </c>
      <c r="B343" s="71" t="s">
        <v>362</v>
      </c>
      <c r="C343" s="71">
        <v>1.083</v>
      </c>
      <c r="D343" s="71" t="s">
        <v>1096</v>
      </c>
    </row>
    <row r="344" spans="1:4" x14ac:dyDescent="0.2">
      <c r="A344" s="69" t="s">
        <v>742</v>
      </c>
      <c r="B344" s="71" t="s">
        <v>743</v>
      </c>
      <c r="C344" s="71">
        <v>1.284</v>
      </c>
      <c r="D344" s="71" t="s">
        <v>1097</v>
      </c>
    </row>
    <row r="345" spans="1:4" x14ac:dyDescent="0.2">
      <c r="A345" s="69" t="s">
        <v>744</v>
      </c>
      <c r="B345" s="71" t="s">
        <v>745</v>
      </c>
      <c r="C345" s="71">
        <v>1.0269999999999999</v>
      </c>
      <c r="D345" s="71" t="s">
        <v>1098</v>
      </c>
    </row>
    <row r="346" spans="1:4" x14ac:dyDescent="0.2">
      <c r="A346" s="69" t="s">
        <v>746</v>
      </c>
      <c r="B346" s="71" t="s">
        <v>344</v>
      </c>
      <c r="C346" s="71">
        <v>1.4930000000000001</v>
      </c>
      <c r="D346" s="71" t="s">
        <v>1099</v>
      </c>
    </row>
    <row r="347" spans="1:4" x14ac:dyDescent="0.2">
      <c r="A347" s="69" t="s">
        <v>747</v>
      </c>
      <c r="B347" s="71" t="s">
        <v>748</v>
      </c>
      <c r="C347" s="71">
        <v>1.9079999999999999</v>
      </c>
      <c r="D347" s="71" t="s">
        <v>1100</v>
      </c>
    </row>
    <row r="348" spans="1:4" x14ac:dyDescent="0.2">
      <c r="A348" s="69" t="s">
        <v>749</v>
      </c>
      <c r="B348" s="71" t="s">
        <v>750</v>
      </c>
      <c r="C348" s="71">
        <v>1.048</v>
      </c>
      <c r="D348" s="71" t="s">
        <v>1101</v>
      </c>
    </row>
    <row r="349" spans="1:4" x14ac:dyDescent="0.2">
      <c r="A349" s="69" t="s">
        <v>751</v>
      </c>
      <c r="B349" s="71" t="s">
        <v>586</v>
      </c>
      <c r="C349" s="71">
        <v>1.0249999999999999</v>
      </c>
      <c r="D349" s="71" t="s">
        <v>1102</v>
      </c>
    </row>
    <row r="350" spans="1:4" x14ac:dyDescent="0.2">
      <c r="A350" s="69" t="s">
        <v>752</v>
      </c>
      <c r="B350" s="71" t="s">
        <v>344</v>
      </c>
      <c r="C350" s="71">
        <v>1.28</v>
      </c>
      <c r="D350" s="71" t="s">
        <v>1103</v>
      </c>
    </row>
    <row r="351" spans="1:4" x14ac:dyDescent="0.2">
      <c r="A351" s="69" t="s">
        <v>753</v>
      </c>
      <c r="B351" s="71" t="s">
        <v>754</v>
      </c>
      <c r="C351" s="71">
        <v>1.1439999999999999</v>
      </c>
      <c r="D351" s="71" t="s">
        <v>1104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S40"/>
  <sheetViews>
    <sheetView workbookViewId="0">
      <pane ySplit="2" topLeftCell="A3" activePane="bottomLeft" state="frozen"/>
      <selection activeCell="E25" sqref="E25"/>
      <selection pane="bottomLeft" activeCell="B21" sqref="B21"/>
    </sheetView>
  </sheetViews>
  <sheetFormatPr defaultColWidth="8.875" defaultRowHeight="14.25" x14ac:dyDescent="0.2"/>
  <cols>
    <col min="1" max="1" width="8.875" style="8"/>
    <col min="2" max="2" width="27.375" style="4" bestFit="1" customWidth="1"/>
    <col min="3" max="3" width="7.5" style="6" bestFit="1" customWidth="1"/>
    <col min="4" max="4" width="27.125" style="6" bestFit="1" customWidth="1"/>
    <col min="5" max="5" width="9.5" style="5" bestFit="1" customWidth="1"/>
    <col min="6" max="6" width="10.625" style="4" bestFit="1" customWidth="1"/>
    <col min="7" max="7" width="8.625" style="5" customWidth="1"/>
    <col min="8" max="8" width="9.5" style="5" bestFit="1" customWidth="1"/>
    <col min="9" max="12" width="8.625" style="5" customWidth="1"/>
    <col min="13" max="14" width="9" style="3" bestFit="1" customWidth="1"/>
    <col min="15" max="17" width="10" style="3" bestFit="1" customWidth="1"/>
    <col min="18" max="18" width="12.875" bestFit="1" customWidth="1"/>
    <col min="19" max="19" width="9" bestFit="1" customWidth="1"/>
    <col min="20" max="16384" width="8.875" style="1"/>
  </cols>
  <sheetData>
    <row r="1" spans="1:19" x14ac:dyDescent="0.2">
      <c r="A1" s="159" t="s">
        <v>56</v>
      </c>
      <c r="B1" s="164" t="s">
        <v>0</v>
      </c>
      <c r="C1" s="168" t="s">
        <v>1</v>
      </c>
      <c r="D1" s="166" t="s">
        <v>21</v>
      </c>
      <c r="E1" s="161" t="s">
        <v>65</v>
      </c>
      <c r="F1" s="164" t="s">
        <v>3</v>
      </c>
      <c r="G1" s="170"/>
      <c r="H1" s="175" t="s">
        <v>66</v>
      </c>
      <c r="I1" s="170" t="s">
        <v>6</v>
      </c>
      <c r="J1" s="171"/>
      <c r="K1" s="172"/>
      <c r="L1" s="173" t="s">
        <v>60</v>
      </c>
      <c r="M1" s="163" t="s">
        <v>67</v>
      </c>
      <c r="N1" s="163"/>
      <c r="O1" s="163"/>
      <c r="P1" s="163"/>
      <c r="Q1" s="163"/>
    </row>
    <row r="2" spans="1:19" s="7" customFormat="1" ht="15" thickBot="1" x14ac:dyDescent="0.25">
      <c r="A2" s="160"/>
      <c r="B2" s="165"/>
      <c r="C2" s="169"/>
      <c r="D2" s="167"/>
      <c r="E2" s="162"/>
      <c r="F2" s="9" t="s">
        <v>4</v>
      </c>
      <c r="G2" s="10" t="s">
        <v>2</v>
      </c>
      <c r="H2" s="176"/>
      <c r="I2" s="11" t="s">
        <v>5</v>
      </c>
      <c r="J2" s="11" t="s">
        <v>7</v>
      </c>
      <c r="K2" s="11" t="s">
        <v>10</v>
      </c>
      <c r="L2" s="174"/>
      <c r="M2" s="12">
        <v>3</v>
      </c>
      <c r="N2" s="12">
        <v>5</v>
      </c>
      <c r="O2" s="12">
        <v>10</v>
      </c>
      <c r="P2" s="12">
        <v>20</v>
      </c>
      <c r="Q2" s="12">
        <v>30</v>
      </c>
      <c r="R2"/>
      <c r="S2"/>
    </row>
    <row r="3" spans="1:19" s="13" customFormat="1" x14ac:dyDescent="0.2">
      <c r="A3" s="14"/>
      <c r="B3" s="15" t="s">
        <v>62</v>
      </c>
      <c r="C3" s="16" t="s">
        <v>57</v>
      </c>
      <c r="D3" s="16" t="s">
        <v>63</v>
      </c>
      <c r="E3" s="17">
        <v>0</v>
      </c>
      <c r="F3" s="18" t="s">
        <v>8</v>
      </c>
      <c r="G3" s="17">
        <v>0</v>
      </c>
      <c r="H3" s="17">
        <f>E3+G3</f>
        <v>0</v>
      </c>
      <c r="I3" s="19">
        <v>8.0000000000000002E-3</v>
      </c>
      <c r="J3" s="17">
        <v>2.5000000000000001E-3</v>
      </c>
      <c r="K3" s="17"/>
      <c r="L3" s="17">
        <f>SUM(I3:K3)</f>
        <v>1.0500000000000001E-2</v>
      </c>
      <c r="M3" s="19">
        <f t="shared" ref="M3:Q7" si="0">$L3*M$2+$H3</f>
        <v>3.15E-2</v>
      </c>
      <c r="N3" s="17">
        <f t="shared" si="0"/>
        <v>5.2500000000000005E-2</v>
      </c>
      <c r="O3" s="17">
        <f t="shared" si="0"/>
        <v>0.10500000000000001</v>
      </c>
      <c r="P3" s="17">
        <f t="shared" si="0"/>
        <v>0.21000000000000002</v>
      </c>
      <c r="Q3" s="20">
        <f t="shared" si="0"/>
        <v>0.315</v>
      </c>
      <c r="R3"/>
      <c r="S3"/>
    </row>
    <row r="4" spans="1:19" x14ac:dyDescent="0.2">
      <c r="A4" s="21"/>
      <c r="B4" s="37" t="s">
        <v>61</v>
      </c>
      <c r="C4" s="31" t="s">
        <v>18</v>
      </c>
      <c r="D4" s="31" t="s">
        <v>63</v>
      </c>
      <c r="E4" s="32">
        <v>1.2999999999999999E-2</v>
      </c>
      <c r="F4" s="34" t="s">
        <v>8</v>
      </c>
      <c r="G4" s="33">
        <v>0</v>
      </c>
      <c r="H4" s="33">
        <f t="shared" ref="H4:H40" si="1">MAX(E4:E4)+G4</f>
        <v>1.2999999999999999E-2</v>
      </c>
      <c r="I4" s="35">
        <v>8.0000000000000002E-3</v>
      </c>
      <c r="J4" s="33">
        <v>2.5000000000000001E-3</v>
      </c>
      <c r="K4" s="33"/>
      <c r="L4" s="33">
        <f t="shared" ref="L4:L40" si="2">SUM(I4:K4)</f>
        <v>1.0500000000000001E-2</v>
      </c>
      <c r="M4" s="35">
        <f t="shared" si="0"/>
        <v>4.4499999999999998E-2</v>
      </c>
      <c r="N4" s="33">
        <f t="shared" si="0"/>
        <v>6.5500000000000003E-2</v>
      </c>
      <c r="O4" s="33">
        <f t="shared" si="0"/>
        <v>0.11800000000000001</v>
      </c>
      <c r="P4" s="33">
        <f t="shared" si="0"/>
        <v>0.22300000000000003</v>
      </c>
      <c r="Q4" s="36">
        <f t="shared" si="0"/>
        <v>0.32800000000000001</v>
      </c>
    </row>
    <row r="5" spans="1:19" x14ac:dyDescent="0.2">
      <c r="A5" s="21"/>
      <c r="B5" s="22" t="s">
        <v>20</v>
      </c>
      <c r="C5" s="23" t="s">
        <v>22</v>
      </c>
      <c r="D5" s="23" t="s">
        <v>23</v>
      </c>
      <c r="E5" s="24">
        <v>1.6E-2</v>
      </c>
      <c r="F5" s="25" t="s">
        <v>8</v>
      </c>
      <c r="G5" s="26">
        <v>0</v>
      </c>
      <c r="H5" s="26">
        <f t="shared" si="1"/>
        <v>1.6E-2</v>
      </c>
      <c r="I5" s="27">
        <v>8.0000000000000002E-3</v>
      </c>
      <c r="J5" s="26">
        <v>2.5000000000000001E-3</v>
      </c>
      <c r="K5" s="26"/>
      <c r="L5" s="26">
        <f t="shared" si="2"/>
        <v>1.0500000000000001E-2</v>
      </c>
      <c r="M5" s="27">
        <f t="shared" si="0"/>
        <v>4.7500000000000001E-2</v>
      </c>
      <c r="N5" s="26">
        <f t="shared" si="0"/>
        <v>6.8500000000000005E-2</v>
      </c>
      <c r="O5" s="26">
        <f t="shared" si="0"/>
        <v>0.12100000000000001</v>
      </c>
      <c r="P5" s="26">
        <f t="shared" si="0"/>
        <v>0.22600000000000003</v>
      </c>
      <c r="Q5" s="28">
        <f t="shared" si="0"/>
        <v>0.33100000000000002</v>
      </c>
    </row>
    <row r="6" spans="1:19" s="13" customFormat="1" x14ac:dyDescent="0.2">
      <c r="A6" s="29"/>
      <c r="B6" s="30" t="s">
        <v>24</v>
      </c>
      <c r="C6" s="43" t="s">
        <v>25</v>
      </c>
      <c r="D6" s="43" t="s">
        <v>26</v>
      </c>
      <c r="E6" s="44">
        <v>1.2999999999999999E-2</v>
      </c>
      <c r="F6" s="46" t="s">
        <v>8</v>
      </c>
      <c r="G6" s="45">
        <v>0</v>
      </c>
      <c r="H6" s="45">
        <f t="shared" si="1"/>
        <v>1.2999999999999999E-2</v>
      </c>
      <c r="I6" s="47">
        <v>8.0000000000000002E-3</v>
      </c>
      <c r="J6" s="45">
        <v>2.5000000000000001E-3</v>
      </c>
      <c r="K6" s="45"/>
      <c r="L6" s="45">
        <f t="shared" si="2"/>
        <v>1.0500000000000001E-2</v>
      </c>
      <c r="M6" s="47">
        <f t="shared" si="0"/>
        <v>4.4499999999999998E-2</v>
      </c>
      <c r="N6" s="45">
        <f t="shared" si="0"/>
        <v>6.5500000000000003E-2</v>
      </c>
      <c r="O6" s="45">
        <f t="shared" si="0"/>
        <v>0.11800000000000001</v>
      </c>
      <c r="P6" s="45">
        <f t="shared" si="0"/>
        <v>0.22300000000000003</v>
      </c>
      <c r="Q6" s="48">
        <f t="shared" si="0"/>
        <v>0.32800000000000001</v>
      </c>
      <c r="R6"/>
      <c r="S6"/>
    </row>
    <row r="7" spans="1:19" s="13" customFormat="1" x14ac:dyDescent="0.2">
      <c r="A7" s="29"/>
      <c r="B7" s="59" t="s">
        <v>39</v>
      </c>
      <c r="C7" s="60" t="s">
        <v>40</v>
      </c>
      <c r="D7" s="60" t="s">
        <v>41</v>
      </c>
      <c r="E7" s="61"/>
      <c r="F7" s="62"/>
      <c r="G7" s="61"/>
      <c r="H7" s="61">
        <f t="shared" si="1"/>
        <v>0</v>
      </c>
      <c r="I7" s="63">
        <v>6.0000000000000001E-3</v>
      </c>
      <c r="J7" s="61">
        <v>2.5000000000000001E-3</v>
      </c>
      <c r="K7" s="61"/>
      <c r="L7" s="61">
        <f t="shared" si="2"/>
        <v>8.5000000000000006E-3</v>
      </c>
      <c r="M7" s="63">
        <f t="shared" si="0"/>
        <v>2.5500000000000002E-2</v>
      </c>
      <c r="N7" s="61">
        <f t="shared" si="0"/>
        <v>4.2500000000000003E-2</v>
      </c>
      <c r="O7" s="61">
        <f t="shared" si="0"/>
        <v>8.5000000000000006E-2</v>
      </c>
      <c r="P7" s="61">
        <f t="shared" si="0"/>
        <v>0.17</v>
      </c>
      <c r="Q7" s="64">
        <f t="shared" si="0"/>
        <v>0.255</v>
      </c>
      <c r="R7"/>
      <c r="S7"/>
    </row>
    <row r="8" spans="1:19" s="13" customFormat="1" x14ac:dyDescent="0.2">
      <c r="A8" s="29"/>
      <c r="B8" s="22" t="s">
        <v>34</v>
      </c>
      <c r="C8" s="23" t="s">
        <v>35</v>
      </c>
      <c r="D8" s="23" t="s">
        <v>36</v>
      </c>
      <c r="E8" s="26"/>
      <c r="F8" s="25"/>
      <c r="G8" s="26"/>
      <c r="H8" s="26">
        <f t="shared" si="1"/>
        <v>0</v>
      </c>
      <c r="I8" s="27">
        <v>2E-3</v>
      </c>
      <c r="J8" s="26">
        <v>5.0000000000000001E-4</v>
      </c>
      <c r="K8" s="26"/>
      <c r="L8" s="26">
        <f t="shared" si="2"/>
        <v>2.5000000000000001E-3</v>
      </c>
      <c r="M8" s="27">
        <f t="shared" ref="M8:Q14" si="3">$L8*M$2+$H8</f>
        <v>7.4999999999999997E-3</v>
      </c>
      <c r="N8" s="26">
        <f t="shared" si="3"/>
        <v>1.2500000000000001E-2</v>
      </c>
      <c r="O8" s="26">
        <f t="shared" si="3"/>
        <v>2.5000000000000001E-2</v>
      </c>
      <c r="P8" s="26">
        <f t="shared" si="3"/>
        <v>0.05</v>
      </c>
      <c r="Q8" s="28">
        <f t="shared" si="3"/>
        <v>7.4999999999999997E-2</v>
      </c>
      <c r="R8"/>
      <c r="S8"/>
    </row>
    <row r="9" spans="1:19" x14ac:dyDescent="0.2">
      <c r="A9" s="21"/>
      <c r="B9" s="22" t="s">
        <v>42</v>
      </c>
      <c r="C9" s="23" t="s">
        <v>43</v>
      </c>
      <c r="D9" s="23" t="s">
        <v>36</v>
      </c>
      <c r="E9" s="26"/>
      <c r="F9" s="38"/>
      <c r="G9" s="39"/>
      <c r="H9" s="26">
        <f t="shared" si="1"/>
        <v>0</v>
      </c>
      <c r="I9" s="27">
        <v>2E-3</v>
      </c>
      <c r="J9" s="26">
        <v>5.0000000000000001E-4</v>
      </c>
      <c r="K9" s="26"/>
      <c r="L9" s="26">
        <f t="shared" si="2"/>
        <v>2.5000000000000001E-3</v>
      </c>
      <c r="M9" s="27">
        <f t="shared" si="3"/>
        <v>7.4999999999999997E-3</v>
      </c>
      <c r="N9" s="26">
        <f t="shared" si="3"/>
        <v>1.2500000000000001E-2</v>
      </c>
      <c r="O9" s="26">
        <f t="shared" si="3"/>
        <v>2.5000000000000001E-2</v>
      </c>
      <c r="P9" s="26">
        <f t="shared" si="3"/>
        <v>0.05</v>
      </c>
      <c r="Q9" s="28">
        <f t="shared" si="3"/>
        <v>7.4999999999999997E-2</v>
      </c>
    </row>
    <row r="10" spans="1:19" x14ac:dyDescent="0.2">
      <c r="A10" s="21"/>
      <c r="B10" s="59" t="s">
        <v>54</v>
      </c>
      <c r="C10" s="60" t="s">
        <v>55</v>
      </c>
      <c r="D10" s="60" t="s">
        <v>36</v>
      </c>
      <c r="E10" s="61"/>
      <c r="F10" s="62"/>
      <c r="G10" s="61"/>
      <c r="H10" s="61">
        <f t="shared" si="1"/>
        <v>0</v>
      </c>
      <c r="I10" s="63">
        <v>2E-3</v>
      </c>
      <c r="J10" s="61">
        <v>5.0000000000000001E-4</v>
      </c>
      <c r="K10" s="61"/>
      <c r="L10" s="61">
        <f t="shared" si="2"/>
        <v>2.5000000000000001E-3</v>
      </c>
      <c r="M10" s="63">
        <f t="shared" si="3"/>
        <v>7.4999999999999997E-3</v>
      </c>
      <c r="N10" s="61">
        <f t="shared" si="3"/>
        <v>1.2500000000000001E-2</v>
      </c>
      <c r="O10" s="61">
        <f t="shared" si="3"/>
        <v>2.5000000000000001E-2</v>
      </c>
      <c r="P10" s="61">
        <f t="shared" si="3"/>
        <v>0.05</v>
      </c>
      <c r="Q10" s="64">
        <f t="shared" si="3"/>
        <v>7.4999999999999997E-2</v>
      </c>
    </row>
    <row r="11" spans="1:19" x14ac:dyDescent="0.2">
      <c r="A11" s="21"/>
      <c r="B11" s="22" t="s">
        <v>51</v>
      </c>
      <c r="C11" s="23" t="s">
        <v>52</v>
      </c>
      <c r="D11" s="23" t="s">
        <v>53</v>
      </c>
      <c r="E11" s="26"/>
      <c r="F11" s="38"/>
      <c r="G11" s="39"/>
      <c r="H11" s="26">
        <f t="shared" si="1"/>
        <v>0</v>
      </c>
      <c r="I11" s="27">
        <v>2E-3</v>
      </c>
      <c r="J11" s="26">
        <v>5.0000000000000001E-4</v>
      </c>
      <c r="K11" s="26"/>
      <c r="L11" s="26">
        <f t="shared" si="2"/>
        <v>2.5000000000000001E-3</v>
      </c>
      <c r="M11" s="27">
        <f t="shared" si="3"/>
        <v>7.4999999999999997E-3</v>
      </c>
      <c r="N11" s="26">
        <f t="shared" si="3"/>
        <v>1.2500000000000001E-2</v>
      </c>
      <c r="O11" s="26">
        <f t="shared" si="3"/>
        <v>2.5000000000000001E-2</v>
      </c>
      <c r="P11" s="26">
        <f t="shared" si="3"/>
        <v>0.05</v>
      </c>
      <c r="Q11" s="28">
        <f t="shared" si="3"/>
        <v>7.4999999999999997E-2</v>
      </c>
    </row>
    <row r="12" spans="1:19" s="13" customFormat="1" x14ac:dyDescent="0.2">
      <c r="A12" s="29"/>
      <c r="B12" s="59" t="s">
        <v>31</v>
      </c>
      <c r="C12" s="60" t="s">
        <v>32</v>
      </c>
      <c r="D12" s="60" t="s">
        <v>33</v>
      </c>
      <c r="E12" s="61"/>
      <c r="F12" s="62"/>
      <c r="G12" s="61"/>
      <c r="H12" s="61">
        <f t="shared" si="1"/>
        <v>0</v>
      </c>
      <c r="I12" s="63">
        <v>8.0000000000000002E-3</v>
      </c>
      <c r="J12" s="61">
        <v>2E-3</v>
      </c>
      <c r="K12" s="61"/>
      <c r="L12" s="61">
        <f t="shared" si="2"/>
        <v>0.01</v>
      </c>
      <c r="M12" s="63">
        <f t="shared" si="3"/>
        <v>0.03</v>
      </c>
      <c r="N12" s="61">
        <f t="shared" si="3"/>
        <v>0.05</v>
      </c>
      <c r="O12" s="61">
        <f t="shared" si="3"/>
        <v>0.1</v>
      </c>
      <c r="P12" s="61">
        <f t="shared" si="3"/>
        <v>0.2</v>
      </c>
      <c r="Q12" s="64">
        <f t="shared" si="3"/>
        <v>0.3</v>
      </c>
      <c r="R12"/>
      <c r="S12"/>
    </row>
    <row r="13" spans="1:19" s="13" customFormat="1" x14ac:dyDescent="0.2">
      <c r="A13" s="29"/>
      <c r="B13" s="30" t="s">
        <v>48</v>
      </c>
      <c r="C13" s="43" t="s">
        <v>49</v>
      </c>
      <c r="D13" s="43" t="s">
        <v>50</v>
      </c>
      <c r="E13" s="45"/>
      <c r="F13" s="46"/>
      <c r="G13" s="45"/>
      <c r="H13" s="45">
        <f t="shared" si="1"/>
        <v>0</v>
      </c>
      <c r="I13" s="47">
        <v>5.0000000000000001E-3</v>
      </c>
      <c r="J13" s="45">
        <v>1E-3</v>
      </c>
      <c r="K13" s="45"/>
      <c r="L13" s="45">
        <f t="shared" si="2"/>
        <v>6.0000000000000001E-3</v>
      </c>
      <c r="M13" s="47">
        <f t="shared" si="3"/>
        <v>1.8000000000000002E-2</v>
      </c>
      <c r="N13" s="45">
        <f t="shared" si="3"/>
        <v>0.03</v>
      </c>
      <c r="O13" s="45">
        <f t="shared" si="3"/>
        <v>0.06</v>
      </c>
      <c r="P13" s="45">
        <f t="shared" si="3"/>
        <v>0.12</v>
      </c>
      <c r="Q13" s="48">
        <f t="shared" si="3"/>
        <v>0.18</v>
      </c>
      <c r="R13"/>
      <c r="S13"/>
    </row>
    <row r="14" spans="1:19" s="13" customFormat="1" x14ac:dyDescent="0.2">
      <c r="A14" s="29"/>
      <c r="B14" s="59" t="s">
        <v>37</v>
      </c>
      <c r="C14" s="60" t="s">
        <v>38</v>
      </c>
      <c r="D14" s="60" t="s">
        <v>27</v>
      </c>
      <c r="E14" s="61"/>
      <c r="F14" s="62"/>
      <c r="G14" s="61"/>
      <c r="H14" s="61">
        <f t="shared" si="1"/>
        <v>0</v>
      </c>
      <c r="I14" s="63">
        <v>6.0000000000000001E-3</v>
      </c>
      <c r="J14" s="61">
        <v>2E-3</v>
      </c>
      <c r="K14" s="61"/>
      <c r="L14" s="61">
        <f t="shared" si="2"/>
        <v>8.0000000000000002E-3</v>
      </c>
      <c r="M14" s="63">
        <f t="shared" si="3"/>
        <v>2.4E-2</v>
      </c>
      <c r="N14" s="61">
        <f t="shared" si="3"/>
        <v>0.04</v>
      </c>
      <c r="O14" s="61">
        <f t="shared" si="3"/>
        <v>0.08</v>
      </c>
      <c r="P14" s="61">
        <f t="shared" si="3"/>
        <v>0.16</v>
      </c>
      <c r="Q14" s="64">
        <f t="shared" si="3"/>
        <v>0.24</v>
      </c>
      <c r="R14"/>
      <c r="S14"/>
    </row>
    <row r="15" spans="1:19" x14ac:dyDescent="0.2">
      <c r="A15" s="21"/>
      <c r="B15" s="22" t="s">
        <v>16</v>
      </c>
      <c r="C15" s="23" t="s">
        <v>17</v>
      </c>
      <c r="D15" s="23" t="s">
        <v>27</v>
      </c>
      <c r="E15" s="26"/>
      <c r="F15" s="38"/>
      <c r="G15" s="39"/>
      <c r="H15" s="26">
        <f t="shared" si="1"/>
        <v>0</v>
      </c>
      <c r="I15" s="27">
        <v>8.0000000000000002E-3</v>
      </c>
      <c r="J15" s="26">
        <v>2.5000000000000001E-3</v>
      </c>
      <c r="K15" s="26"/>
      <c r="L15" s="26">
        <f t="shared" si="2"/>
        <v>1.0500000000000001E-2</v>
      </c>
      <c r="M15" s="27">
        <f t="shared" ref="M15:Q15" si="4">$L15*M$2+$H15</f>
        <v>3.15E-2</v>
      </c>
      <c r="N15" s="26">
        <f t="shared" si="4"/>
        <v>5.2500000000000005E-2</v>
      </c>
      <c r="O15" s="26">
        <f t="shared" si="4"/>
        <v>0.10500000000000001</v>
      </c>
      <c r="P15" s="26">
        <f t="shared" si="4"/>
        <v>0.21000000000000002</v>
      </c>
      <c r="Q15" s="28">
        <f t="shared" si="4"/>
        <v>0.315</v>
      </c>
    </row>
    <row r="16" spans="1:19" s="13" customFormat="1" x14ac:dyDescent="0.2">
      <c r="A16" s="29"/>
      <c r="B16" s="30" t="s">
        <v>29</v>
      </c>
      <c r="C16" s="43" t="s">
        <v>30</v>
      </c>
      <c r="D16" s="43" t="s">
        <v>59</v>
      </c>
      <c r="E16" s="45"/>
      <c r="F16" s="46"/>
      <c r="G16" s="45"/>
      <c r="H16" s="45">
        <f t="shared" si="1"/>
        <v>0</v>
      </c>
      <c r="I16" s="47">
        <v>5.0000000000000001E-3</v>
      </c>
      <c r="J16" s="45">
        <v>1E-3</v>
      </c>
      <c r="K16" s="45"/>
      <c r="L16" s="45">
        <f t="shared" si="2"/>
        <v>6.0000000000000001E-3</v>
      </c>
      <c r="M16" s="47">
        <f t="shared" ref="M16:Q21" si="5">$L16*M$2+$H16</f>
        <v>1.8000000000000002E-2</v>
      </c>
      <c r="N16" s="45">
        <f t="shared" si="5"/>
        <v>0.03</v>
      </c>
      <c r="O16" s="45">
        <f t="shared" si="5"/>
        <v>0.06</v>
      </c>
      <c r="P16" s="45">
        <f t="shared" si="5"/>
        <v>0.12</v>
      </c>
      <c r="Q16" s="48">
        <f t="shared" si="5"/>
        <v>0.18</v>
      </c>
      <c r="R16"/>
      <c r="S16"/>
    </row>
    <row r="17" spans="1:19" s="13" customFormat="1" x14ac:dyDescent="0.2">
      <c r="A17" s="29"/>
      <c r="B17" s="59" t="s">
        <v>46</v>
      </c>
      <c r="C17" s="60" t="s">
        <v>47</v>
      </c>
      <c r="D17" s="60" t="s">
        <v>28</v>
      </c>
      <c r="E17" s="61"/>
      <c r="F17" s="62"/>
      <c r="G17" s="61"/>
      <c r="H17" s="61">
        <f t="shared" si="1"/>
        <v>0</v>
      </c>
      <c r="I17" s="63">
        <v>5.0000000000000001E-3</v>
      </c>
      <c r="J17" s="61">
        <v>1E-3</v>
      </c>
      <c r="K17" s="61"/>
      <c r="L17" s="61">
        <f t="shared" si="2"/>
        <v>6.0000000000000001E-3</v>
      </c>
      <c r="M17" s="63">
        <f t="shared" si="5"/>
        <v>1.8000000000000002E-2</v>
      </c>
      <c r="N17" s="61">
        <f t="shared" si="5"/>
        <v>0.03</v>
      </c>
      <c r="O17" s="61">
        <f t="shared" si="5"/>
        <v>0.06</v>
      </c>
      <c r="P17" s="61">
        <f t="shared" si="5"/>
        <v>0.12</v>
      </c>
      <c r="Q17" s="64">
        <f t="shared" si="5"/>
        <v>0.18</v>
      </c>
      <c r="R17"/>
      <c r="S17"/>
    </row>
    <row r="18" spans="1:19" x14ac:dyDescent="0.2">
      <c r="A18" s="21"/>
      <c r="B18" s="22" t="s">
        <v>44</v>
      </c>
      <c r="C18" s="23" t="s">
        <v>45</v>
      </c>
      <c r="D18" s="23" t="s">
        <v>28</v>
      </c>
      <c r="E18" s="26"/>
      <c r="F18" s="38"/>
      <c r="G18" s="39"/>
      <c r="H18" s="26">
        <f t="shared" si="1"/>
        <v>0</v>
      </c>
      <c r="I18" s="27">
        <v>5.0000000000000001E-3</v>
      </c>
      <c r="J18" s="26">
        <v>1E-3</v>
      </c>
      <c r="K18" s="26"/>
      <c r="L18" s="26">
        <f t="shared" si="2"/>
        <v>6.0000000000000001E-3</v>
      </c>
      <c r="M18" s="27">
        <f t="shared" si="5"/>
        <v>1.8000000000000002E-2</v>
      </c>
      <c r="N18" s="26">
        <f t="shared" si="5"/>
        <v>0.03</v>
      </c>
      <c r="O18" s="26">
        <f t="shared" si="5"/>
        <v>0.06</v>
      </c>
      <c r="P18" s="26">
        <f t="shared" si="5"/>
        <v>0.12</v>
      </c>
      <c r="Q18" s="28">
        <f t="shared" si="5"/>
        <v>0.18</v>
      </c>
    </row>
    <row r="19" spans="1:19" x14ac:dyDescent="0.2">
      <c r="A19" s="21"/>
      <c r="B19" s="22" t="s">
        <v>19</v>
      </c>
      <c r="C19" s="23" t="s">
        <v>58</v>
      </c>
      <c r="D19" s="23" t="s">
        <v>28</v>
      </c>
      <c r="E19" s="24">
        <v>1.2E-2</v>
      </c>
      <c r="F19" s="38" t="s">
        <v>8</v>
      </c>
      <c r="G19" s="39">
        <v>0</v>
      </c>
      <c r="H19" s="26">
        <f t="shared" si="1"/>
        <v>1.2E-2</v>
      </c>
      <c r="I19" s="27">
        <v>0.01</v>
      </c>
      <c r="J19" s="26">
        <v>2E-3</v>
      </c>
      <c r="K19" s="26"/>
      <c r="L19" s="26">
        <f t="shared" si="2"/>
        <v>1.2E-2</v>
      </c>
      <c r="M19" s="27">
        <f t="shared" si="5"/>
        <v>4.8000000000000001E-2</v>
      </c>
      <c r="N19" s="26">
        <f t="shared" si="5"/>
        <v>7.1999999999999995E-2</v>
      </c>
      <c r="O19" s="26">
        <f t="shared" si="5"/>
        <v>0.13200000000000001</v>
      </c>
      <c r="P19" s="26">
        <f t="shared" si="5"/>
        <v>0.252</v>
      </c>
      <c r="Q19" s="28">
        <f t="shared" si="5"/>
        <v>0.372</v>
      </c>
    </row>
    <row r="20" spans="1:19" s="13" customFormat="1" x14ac:dyDescent="0.2">
      <c r="A20" s="29"/>
      <c r="B20" s="30" t="s">
        <v>11</v>
      </c>
      <c r="C20" s="43" t="s">
        <v>12</v>
      </c>
      <c r="D20" s="43" t="s">
        <v>64</v>
      </c>
      <c r="E20" s="44">
        <v>0.01</v>
      </c>
      <c r="F20" s="46" t="s">
        <v>13</v>
      </c>
      <c r="G20" s="45">
        <v>0</v>
      </c>
      <c r="H20" s="45">
        <f t="shared" si="1"/>
        <v>0.01</v>
      </c>
      <c r="I20" s="47">
        <v>5.0000000000000001E-3</v>
      </c>
      <c r="J20" s="45">
        <v>1E-3</v>
      </c>
      <c r="K20" s="45"/>
      <c r="L20" s="45">
        <f t="shared" si="2"/>
        <v>6.0000000000000001E-3</v>
      </c>
      <c r="M20" s="47">
        <f t="shared" si="5"/>
        <v>2.8000000000000004E-2</v>
      </c>
      <c r="N20" s="45">
        <f t="shared" si="5"/>
        <v>0.04</v>
      </c>
      <c r="O20" s="45">
        <f t="shared" si="5"/>
        <v>6.9999999999999993E-2</v>
      </c>
      <c r="P20" s="45">
        <f t="shared" si="5"/>
        <v>0.13</v>
      </c>
      <c r="Q20" s="48">
        <f t="shared" si="5"/>
        <v>0.19</v>
      </c>
      <c r="R20"/>
      <c r="S20"/>
    </row>
    <row r="21" spans="1:19" x14ac:dyDescent="0.2">
      <c r="A21" s="41"/>
      <c r="B21" s="42" t="s">
        <v>14</v>
      </c>
      <c r="C21" s="54" t="s">
        <v>15</v>
      </c>
      <c r="D21" s="54" t="s">
        <v>64</v>
      </c>
      <c r="E21" s="55">
        <v>0</v>
      </c>
      <c r="F21" s="56" t="s">
        <v>9</v>
      </c>
      <c r="G21" s="55">
        <v>0</v>
      </c>
      <c r="H21" s="55">
        <f t="shared" si="1"/>
        <v>0</v>
      </c>
      <c r="I21" s="57">
        <v>5.0000000000000001E-3</v>
      </c>
      <c r="J21" s="55">
        <v>1E-3</v>
      </c>
      <c r="K21" s="55">
        <v>4.0000000000000001E-3</v>
      </c>
      <c r="L21" s="55">
        <f t="shared" si="2"/>
        <v>0.01</v>
      </c>
      <c r="M21" s="57">
        <f t="shared" si="5"/>
        <v>0.03</v>
      </c>
      <c r="N21" s="55">
        <f t="shared" si="5"/>
        <v>0.05</v>
      </c>
      <c r="O21" s="55">
        <f t="shared" si="5"/>
        <v>0.1</v>
      </c>
      <c r="P21" s="55">
        <f t="shared" si="5"/>
        <v>0.2</v>
      </c>
      <c r="Q21" s="58">
        <f t="shared" si="5"/>
        <v>0.3</v>
      </c>
    </row>
    <row r="22" spans="1:19" x14ac:dyDescent="0.2">
      <c r="B22" s="115" t="s">
        <v>69</v>
      </c>
      <c r="C22" s="116" t="s">
        <v>70</v>
      </c>
      <c r="D22" s="116" t="s">
        <v>68</v>
      </c>
      <c r="E22" s="117"/>
      <c r="F22" s="115"/>
      <c r="G22" s="114"/>
      <c r="H22" s="118">
        <f t="shared" si="1"/>
        <v>0</v>
      </c>
      <c r="I22" s="119">
        <v>1.5E-3</v>
      </c>
      <c r="J22" s="114">
        <v>5.0000000000000001E-4</v>
      </c>
      <c r="K22" s="118"/>
      <c r="L22" s="117">
        <f t="shared" si="2"/>
        <v>2E-3</v>
      </c>
      <c r="M22" s="120">
        <f t="shared" ref="M22:Q37" si="6">$L22*M$2+$H22</f>
        <v>6.0000000000000001E-3</v>
      </c>
      <c r="N22" s="120">
        <f t="shared" si="6"/>
        <v>0.01</v>
      </c>
      <c r="O22" s="120">
        <f t="shared" si="6"/>
        <v>0.02</v>
      </c>
      <c r="P22" s="120">
        <f t="shared" si="6"/>
        <v>0.04</v>
      </c>
      <c r="Q22" s="117">
        <f t="shared" si="6"/>
        <v>0.06</v>
      </c>
    </row>
    <row r="23" spans="1:19" x14ac:dyDescent="0.2">
      <c r="A23" s="21"/>
      <c r="B23" s="22" t="s">
        <v>74</v>
      </c>
      <c r="C23" s="23" t="s">
        <v>71</v>
      </c>
      <c r="D23" s="23" t="s">
        <v>72</v>
      </c>
      <c r="E23" s="26"/>
      <c r="F23" s="25"/>
      <c r="G23" s="26"/>
      <c r="H23" s="26">
        <f t="shared" si="1"/>
        <v>0</v>
      </c>
      <c r="I23" s="27">
        <v>5.0000000000000001E-3</v>
      </c>
      <c r="J23" s="26">
        <v>1.5E-3</v>
      </c>
      <c r="K23" s="26"/>
      <c r="L23" s="26">
        <f t="shared" si="2"/>
        <v>6.5000000000000006E-3</v>
      </c>
      <c r="M23" s="27">
        <f t="shared" si="6"/>
        <v>1.9500000000000003E-2</v>
      </c>
      <c r="N23" s="26">
        <f t="shared" si="6"/>
        <v>3.2500000000000001E-2</v>
      </c>
      <c r="O23" s="26">
        <f t="shared" si="6"/>
        <v>6.5000000000000002E-2</v>
      </c>
      <c r="P23" s="26">
        <f t="shared" si="6"/>
        <v>0.13</v>
      </c>
      <c r="Q23" s="28">
        <f t="shared" si="6"/>
        <v>0.19500000000000001</v>
      </c>
    </row>
    <row r="24" spans="1:19" x14ac:dyDescent="0.2">
      <c r="B24" s="59" t="s">
        <v>85</v>
      </c>
      <c r="C24" s="60" t="s">
        <v>84</v>
      </c>
      <c r="D24" s="60" t="s">
        <v>73</v>
      </c>
      <c r="E24" s="61"/>
      <c r="F24" s="62"/>
      <c r="G24" s="61"/>
      <c r="H24" s="61">
        <f t="shared" si="1"/>
        <v>0</v>
      </c>
      <c r="I24" s="63">
        <v>1.5E-3</v>
      </c>
      <c r="J24" s="61">
        <v>5.0000000000000001E-4</v>
      </c>
      <c r="K24" s="61"/>
      <c r="L24" s="61">
        <f t="shared" si="2"/>
        <v>2E-3</v>
      </c>
      <c r="M24" s="63">
        <f t="shared" si="6"/>
        <v>6.0000000000000001E-3</v>
      </c>
      <c r="N24" s="61">
        <f t="shared" si="6"/>
        <v>0.01</v>
      </c>
      <c r="O24" s="61">
        <f t="shared" si="6"/>
        <v>0.02</v>
      </c>
      <c r="P24" s="61">
        <f t="shared" si="6"/>
        <v>0.04</v>
      </c>
      <c r="Q24" s="64">
        <f t="shared" si="6"/>
        <v>0.06</v>
      </c>
    </row>
    <row r="25" spans="1:19" x14ac:dyDescent="0.2">
      <c r="B25" s="107" t="s">
        <v>76</v>
      </c>
      <c r="C25" s="108" t="s">
        <v>75</v>
      </c>
      <c r="D25" s="108" t="s">
        <v>77</v>
      </c>
      <c r="E25" s="109">
        <v>5.0000000000000001E-4</v>
      </c>
      <c r="F25" s="110"/>
      <c r="G25" s="111">
        <v>1.5E-3</v>
      </c>
      <c r="H25" s="111">
        <f t="shared" si="1"/>
        <v>2E-3</v>
      </c>
      <c r="I25" s="112">
        <v>5.0000000000000001E-3</v>
      </c>
      <c r="J25" s="111">
        <v>1E-3</v>
      </c>
      <c r="K25" s="109"/>
      <c r="L25" s="111">
        <f t="shared" si="2"/>
        <v>6.0000000000000001E-3</v>
      </c>
      <c r="M25" s="112">
        <f t="shared" si="6"/>
        <v>2.0000000000000004E-2</v>
      </c>
      <c r="N25" s="111">
        <f t="shared" si="6"/>
        <v>3.2000000000000001E-2</v>
      </c>
      <c r="O25" s="111">
        <f t="shared" si="6"/>
        <v>6.2E-2</v>
      </c>
      <c r="P25" s="111">
        <f t="shared" si="6"/>
        <v>0.122</v>
      </c>
      <c r="Q25" s="113">
        <f t="shared" si="6"/>
        <v>0.182</v>
      </c>
    </row>
    <row r="26" spans="1:19" x14ac:dyDescent="0.2">
      <c r="A26" s="21"/>
      <c r="B26" s="22" t="s">
        <v>118</v>
      </c>
      <c r="C26" s="23">
        <v>159991</v>
      </c>
      <c r="D26" s="23" t="s">
        <v>119</v>
      </c>
      <c r="E26" s="26"/>
      <c r="F26" s="38"/>
      <c r="G26" s="39"/>
      <c r="H26" s="114">
        <f t="shared" si="1"/>
        <v>0</v>
      </c>
      <c r="I26" s="27">
        <v>2E-3</v>
      </c>
      <c r="J26" s="26">
        <v>1E-3</v>
      </c>
      <c r="K26" s="26"/>
      <c r="L26" s="26">
        <f t="shared" si="2"/>
        <v>3.0000000000000001E-3</v>
      </c>
      <c r="M26" s="27">
        <f t="shared" si="6"/>
        <v>9.0000000000000011E-3</v>
      </c>
      <c r="N26" s="26">
        <f t="shared" si="6"/>
        <v>1.4999999999999999E-2</v>
      </c>
      <c r="O26" s="26">
        <f t="shared" si="6"/>
        <v>0.03</v>
      </c>
      <c r="P26" s="26">
        <f t="shared" si="6"/>
        <v>0.06</v>
      </c>
      <c r="Q26" s="28">
        <f t="shared" si="6"/>
        <v>0.09</v>
      </c>
    </row>
    <row r="27" spans="1:19" x14ac:dyDescent="0.2">
      <c r="A27" s="21"/>
      <c r="B27" s="40" t="s">
        <v>120</v>
      </c>
      <c r="C27" s="49">
        <v>159810</v>
      </c>
      <c r="D27" s="49" t="s">
        <v>68</v>
      </c>
      <c r="E27" s="50"/>
      <c r="F27" s="51"/>
      <c r="G27" s="50"/>
      <c r="H27" s="121">
        <f t="shared" si="1"/>
        <v>0</v>
      </c>
      <c r="I27" s="52">
        <v>1.5E-3</v>
      </c>
      <c r="J27" s="50">
        <v>5.0000000000000001E-4</v>
      </c>
      <c r="K27" s="50"/>
      <c r="L27" s="50">
        <f t="shared" si="2"/>
        <v>2E-3</v>
      </c>
      <c r="M27" s="52">
        <f t="shared" si="6"/>
        <v>6.0000000000000001E-3</v>
      </c>
      <c r="N27" s="50">
        <f t="shared" si="6"/>
        <v>0.01</v>
      </c>
      <c r="O27" s="50">
        <f t="shared" si="6"/>
        <v>0.02</v>
      </c>
      <c r="P27" s="50">
        <f t="shared" si="6"/>
        <v>0.04</v>
      </c>
      <c r="Q27" s="53">
        <f t="shared" si="6"/>
        <v>0.06</v>
      </c>
    </row>
    <row r="28" spans="1:19" x14ac:dyDescent="0.2">
      <c r="A28" s="21"/>
      <c r="B28" s="40" t="s">
        <v>121</v>
      </c>
      <c r="C28" s="49">
        <v>159957</v>
      </c>
      <c r="D28" s="49" t="s">
        <v>68</v>
      </c>
      <c r="E28" s="50">
        <v>5.0000000000000001E-4</v>
      </c>
      <c r="F28" s="51"/>
      <c r="G28" s="50">
        <v>1.5E-3</v>
      </c>
      <c r="H28" s="121">
        <f t="shared" si="1"/>
        <v>2E-3</v>
      </c>
      <c r="I28" s="52">
        <v>5.0000000000000001E-3</v>
      </c>
      <c r="J28" s="50">
        <v>1E-3</v>
      </c>
      <c r="K28" s="50"/>
      <c r="L28" s="50">
        <f t="shared" si="2"/>
        <v>6.0000000000000001E-3</v>
      </c>
      <c r="M28" s="52">
        <f t="shared" si="6"/>
        <v>2.0000000000000004E-2</v>
      </c>
      <c r="N28" s="50">
        <f t="shared" si="6"/>
        <v>3.2000000000000001E-2</v>
      </c>
      <c r="O28" s="50">
        <f t="shared" si="6"/>
        <v>6.2E-2</v>
      </c>
      <c r="P28" s="50">
        <f t="shared" si="6"/>
        <v>0.122</v>
      </c>
      <c r="Q28" s="53">
        <f t="shared" si="6"/>
        <v>0.182</v>
      </c>
    </row>
    <row r="29" spans="1:19" x14ac:dyDescent="0.2">
      <c r="A29" s="21"/>
      <c r="B29" s="22" t="s">
        <v>122</v>
      </c>
      <c r="C29" s="23">
        <v>159958</v>
      </c>
      <c r="D29" s="23" t="s">
        <v>68</v>
      </c>
      <c r="E29" s="26"/>
      <c r="F29" s="38"/>
      <c r="G29" s="39"/>
      <c r="H29" s="114">
        <f t="shared" si="1"/>
        <v>0</v>
      </c>
      <c r="I29" s="27">
        <v>5.0000000000000001E-3</v>
      </c>
      <c r="J29" s="26">
        <v>1E-3</v>
      </c>
      <c r="K29" s="26"/>
      <c r="L29" s="26">
        <f t="shared" si="2"/>
        <v>6.0000000000000001E-3</v>
      </c>
      <c r="M29" s="27">
        <f t="shared" si="6"/>
        <v>1.8000000000000002E-2</v>
      </c>
      <c r="N29" s="26">
        <f t="shared" si="6"/>
        <v>0.03</v>
      </c>
      <c r="O29" s="26">
        <f t="shared" si="6"/>
        <v>0.06</v>
      </c>
      <c r="P29" s="26">
        <f t="shared" si="6"/>
        <v>0.12</v>
      </c>
      <c r="Q29" s="28">
        <f t="shared" si="6"/>
        <v>0.18</v>
      </c>
    </row>
    <row r="30" spans="1:19" x14ac:dyDescent="0.2">
      <c r="A30" s="21"/>
      <c r="B30" s="40" t="s">
        <v>123</v>
      </c>
      <c r="C30" s="49">
        <v>159908</v>
      </c>
      <c r="D30" s="49" t="s">
        <v>68</v>
      </c>
      <c r="E30" s="50">
        <v>5.0000000000000001E-4</v>
      </c>
      <c r="F30" s="51"/>
      <c r="G30" s="50">
        <v>1.5E-3</v>
      </c>
      <c r="H30" s="121">
        <f t="shared" si="1"/>
        <v>2E-3</v>
      </c>
      <c r="I30" s="52">
        <v>5.0000000000000001E-3</v>
      </c>
      <c r="J30" s="50">
        <v>1E-3</v>
      </c>
      <c r="K30" s="50"/>
      <c r="L30" s="50">
        <f t="shared" si="2"/>
        <v>6.0000000000000001E-3</v>
      </c>
      <c r="M30" s="52">
        <f t="shared" si="6"/>
        <v>2.0000000000000004E-2</v>
      </c>
      <c r="N30" s="50">
        <f t="shared" si="6"/>
        <v>3.2000000000000001E-2</v>
      </c>
      <c r="O30" s="50">
        <f t="shared" si="6"/>
        <v>6.2E-2</v>
      </c>
      <c r="P30" s="50">
        <f t="shared" si="6"/>
        <v>0.122</v>
      </c>
      <c r="Q30" s="53">
        <f t="shared" si="6"/>
        <v>0.182</v>
      </c>
    </row>
    <row r="31" spans="1:19" x14ac:dyDescent="0.2">
      <c r="A31" s="21"/>
      <c r="B31" s="22" t="s">
        <v>124</v>
      </c>
      <c r="C31" s="23">
        <v>159808</v>
      </c>
      <c r="D31" s="23" t="s">
        <v>68</v>
      </c>
      <c r="E31" s="26"/>
      <c r="F31" s="38"/>
      <c r="G31" s="39"/>
      <c r="H31" s="114">
        <f t="shared" si="1"/>
        <v>0</v>
      </c>
      <c r="I31" s="27">
        <v>3.0000000000000001E-3</v>
      </c>
      <c r="J31" s="26">
        <v>1E-3</v>
      </c>
      <c r="K31" s="26"/>
      <c r="L31" s="26">
        <f t="shared" si="2"/>
        <v>4.0000000000000001E-3</v>
      </c>
      <c r="M31" s="27">
        <f t="shared" si="6"/>
        <v>1.2E-2</v>
      </c>
      <c r="N31" s="26">
        <f t="shared" si="6"/>
        <v>0.02</v>
      </c>
      <c r="O31" s="26">
        <f t="shared" si="6"/>
        <v>0.04</v>
      </c>
      <c r="P31" s="26">
        <f t="shared" si="6"/>
        <v>0.08</v>
      </c>
      <c r="Q31" s="28">
        <f t="shared" si="6"/>
        <v>0.12</v>
      </c>
    </row>
    <row r="32" spans="1:19" x14ac:dyDescent="0.2">
      <c r="A32" s="21"/>
      <c r="B32" s="40" t="s">
        <v>125</v>
      </c>
      <c r="C32" s="49">
        <v>159821</v>
      </c>
      <c r="D32" s="49" t="s">
        <v>68</v>
      </c>
      <c r="E32" s="50"/>
      <c r="F32" s="51"/>
      <c r="G32" s="50"/>
      <c r="H32" s="121">
        <f t="shared" si="1"/>
        <v>0</v>
      </c>
      <c r="I32" s="52">
        <v>1.5E-3</v>
      </c>
      <c r="J32" s="50">
        <v>5.0000000000000001E-4</v>
      </c>
      <c r="K32" s="50"/>
      <c r="L32" s="50">
        <f t="shared" si="2"/>
        <v>2E-3</v>
      </c>
      <c r="M32" s="52">
        <f t="shared" si="6"/>
        <v>6.0000000000000001E-3</v>
      </c>
      <c r="N32" s="50">
        <f t="shared" si="6"/>
        <v>0.01</v>
      </c>
      <c r="O32" s="50">
        <f t="shared" si="6"/>
        <v>0.02</v>
      </c>
      <c r="P32" s="50">
        <f t="shared" si="6"/>
        <v>0.04</v>
      </c>
      <c r="Q32" s="53">
        <f t="shared" si="6"/>
        <v>0.06</v>
      </c>
    </row>
    <row r="33" spans="1:17" x14ac:dyDescent="0.2">
      <c r="A33" s="21"/>
      <c r="B33" s="22" t="s">
        <v>126</v>
      </c>
      <c r="C33" s="23">
        <v>159915</v>
      </c>
      <c r="D33" s="23" t="s">
        <v>68</v>
      </c>
      <c r="E33" s="26">
        <v>5.0000000000000001E-4</v>
      </c>
      <c r="F33" s="38"/>
      <c r="G33" s="39">
        <v>1.5E-3</v>
      </c>
      <c r="H33" s="114">
        <f t="shared" si="1"/>
        <v>2E-3</v>
      </c>
      <c r="I33" s="27">
        <v>5.0000000000000001E-3</v>
      </c>
      <c r="J33" s="26">
        <v>1E-3</v>
      </c>
      <c r="K33" s="26"/>
      <c r="L33" s="26">
        <f t="shared" si="2"/>
        <v>6.0000000000000001E-3</v>
      </c>
      <c r="M33" s="27">
        <f t="shared" si="6"/>
        <v>2.0000000000000004E-2</v>
      </c>
      <c r="N33" s="26">
        <f t="shared" si="6"/>
        <v>3.2000000000000001E-2</v>
      </c>
      <c r="O33" s="26">
        <f t="shared" si="6"/>
        <v>6.2E-2</v>
      </c>
      <c r="P33" s="26">
        <f t="shared" si="6"/>
        <v>0.122</v>
      </c>
      <c r="Q33" s="28">
        <f t="shared" si="6"/>
        <v>0.182</v>
      </c>
    </row>
    <row r="34" spans="1:17" x14ac:dyDescent="0.2">
      <c r="A34" s="21"/>
      <c r="B34" s="40" t="s">
        <v>127</v>
      </c>
      <c r="C34" s="49">
        <v>159948</v>
      </c>
      <c r="D34" s="49" t="s">
        <v>68</v>
      </c>
      <c r="E34" s="50">
        <v>5.0000000000000001E-4</v>
      </c>
      <c r="F34" s="51"/>
      <c r="G34" s="50">
        <v>1.5E-3</v>
      </c>
      <c r="H34" s="121">
        <f t="shared" si="1"/>
        <v>2E-3</v>
      </c>
      <c r="I34" s="52">
        <v>1.5E-3</v>
      </c>
      <c r="J34" s="50">
        <v>5.0000000000000001E-4</v>
      </c>
      <c r="K34" s="50"/>
      <c r="L34" s="50">
        <f t="shared" si="2"/>
        <v>2E-3</v>
      </c>
      <c r="M34" s="52">
        <f t="shared" si="6"/>
        <v>8.0000000000000002E-3</v>
      </c>
      <c r="N34" s="50">
        <f t="shared" si="6"/>
        <v>1.2E-2</v>
      </c>
      <c r="O34" s="50">
        <f t="shared" si="6"/>
        <v>2.1999999999999999E-2</v>
      </c>
      <c r="P34" s="50">
        <f t="shared" si="6"/>
        <v>4.2000000000000003E-2</v>
      </c>
      <c r="Q34" s="53">
        <f t="shared" si="6"/>
        <v>6.2E-2</v>
      </c>
    </row>
    <row r="35" spans="1:17" x14ac:dyDescent="0.2">
      <c r="A35" s="21"/>
      <c r="B35" s="122" t="s">
        <v>128</v>
      </c>
      <c r="C35" s="43">
        <v>159949</v>
      </c>
      <c r="D35" s="43" t="s">
        <v>68</v>
      </c>
      <c r="E35" s="45"/>
      <c r="F35" s="46"/>
      <c r="G35" s="45"/>
      <c r="H35" s="45">
        <f t="shared" si="1"/>
        <v>0</v>
      </c>
      <c r="I35" s="47">
        <v>5.0000000000000001E-3</v>
      </c>
      <c r="J35" s="45">
        <v>1E-3</v>
      </c>
      <c r="K35" s="45"/>
      <c r="L35" s="45">
        <f t="shared" si="2"/>
        <v>6.0000000000000001E-3</v>
      </c>
      <c r="M35" s="47">
        <f t="shared" si="6"/>
        <v>1.8000000000000002E-2</v>
      </c>
      <c r="N35" s="45">
        <f t="shared" si="6"/>
        <v>0.03</v>
      </c>
      <c r="O35" s="45">
        <f t="shared" si="6"/>
        <v>0.06</v>
      </c>
      <c r="P35" s="45">
        <f t="shared" si="6"/>
        <v>0.12</v>
      </c>
      <c r="Q35" s="48">
        <f t="shared" si="6"/>
        <v>0.18</v>
      </c>
    </row>
    <row r="36" spans="1:17" x14ac:dyDescent="0.2">
      <c r="A36" s="21"/>
      <c r="B36" s="22" t="s">
        <v>129</v>
      </c>
      <c r="C36" s="23">
        <v>159977</v>
      </c>
      <c r="D36" s="23" t="s">
        <v>68</v>
      </c>
      <c r="E36" s="26"/>
      <c r="F36" s="38"/>
      <c r="G36" s="39"/>
      <c r="H36" s="114">
        <f t="shared" si="1"/>
        <v>0</v>
      </c>
      <c r="I36" s="27">
        <v>5.0000000000000001E-3</v>
      </c>
      <c r="J36" s="26">
        <v>1E-3</v>
      </c>
      <c r="K36" s="26"/>
      <c r="L36" s="26">
        <f t="shared" si="2"/>
        <v>6.0000000000000001E-3</v>
      </c>
      <c r="M36" s="27">
        <f t="shared" si="6"/>
        <v>1.8000000000000002E-2</v>
      </c>
      <c r="N36" s="26">
        <f t="shared" si="6"/>
        <v>0.03</v>
      </c>
      <c r="O36" s="26">
        <f t="shared" si="6"/>
        <v>0.06</v>
      </c>
      <c r="P36" s="26">
        <f t="shared" si="6"/>
        <v>0.12</v>
      </c>
      <c r="Q36" s="28">
        <f t="shared" si="6"/>
        <v>0.18</v>
      </c>
    </row>
    <row r="37" spans="1:17" x14ac:dyDescent="0.2">
      <c r="A37" s="21"/>
      <c r="B37" s="22" t="s">
        <v>130</v>
      </c>
      <c r="C37" s="23">
        <v>159814</v>
      </c>
      <c r="D37" s="23" t="s">
        <v>68</v>
      </c>
      <c r="E37" s="26"/>
      <c r="F37" s="38"/>
      <c r="G37" s="39"/>
      <c r="H37" s="114">
        <f t="shared" si="1"/>
        <v>0</v>
      </c>
      <c r="I37" s="27">
        <v>5.0000000000000001E-3</v>
      </c>
      <c r="J37" s="26">
        <v>1E-3</v>
      </c>
      <c r="K37" s="26"/>
      <c r="L37" s="26">
        <f t="shared" si="2"/>
        <v>6.0000000000000001E-3</v>
      </c>
      <c r="M37" s="27">
        <f t="shared" si="6"/>
        <v>1.8000000000000002E-2</v>
      </c>
      <c r="N37" s="26">
        <f t="shared" si="6"/>
        <v>0.03</v>
      </c>
      <c r="O37" s="26">
        <f t="shared" si="6"/>
        <v>0.06</v>
      </c>
      <c r="P37" s="26">
        <f t="shared" si="6"/>
        <v>0.12</v>
      </c>
      <c r="Q37" s="28">
        <f t="shared" si="6"/>
        <v>0.18</v>
      </c>
    </row>
    <row r="38" spans="1:17" x14ac:dyDescent="0.2">
      <c r="A38" s="21"/>
      <c r="B38" s="59" t="s">
        <v>131</v>
      </c>
      <c r="C38" s="60" t="s">
        <v>135</v>
      </c>
      <c r="D38" s="60" t="s">
        <v>119</v>
      </c>
      <c r="E38" s="61"/>
      <c r="F38" s="62"/>
      <c r="G38" s="61"/>
      <c r="H38" s="61">
        <f t="shared" si="1"/>
        <v>0</v>
      </c>
      <c r="I38" s="63">
        <v>1.5E-3</v>
      </c>
      <c r="J38" s="61">
        <v>5.0000000000000001E-4</v>
      </c>
      <c r="K38" s="61"/>
      <c r="L38" s="61">
        <f t="shared" si="2"/>
        <v>2E-3</v>
      </c>
      <c r="M38" s="63">
        <f t="shared" ref="M38:Q40" si="7">$L38*M$2+$H38</f>
        <v>6.0000000000000001E-3</v>
      </c>
      <c r="N38" s="61">
        <f t="shared" si="7"/>
        <v>0.01</v>
      </c>
      <c r="O38" s="61">
        <f t="shared" si="7"/>
        <v>0.02</v>
      </c>
      <c r="P38" s="61">
        <f t="shared" si="7"/>
        <v>0.04</v>
      </c>
      <c r="Q38" s="64">
        <f t="shared" si="7"/>
        <v>0.06</v>
      </c>
    </row>
    <row r="39" spans="1:17" x14ac:dyDescent="0.2">
      <c r="A39" s="21"/>
      <c r="B39" s="22" t="s">
        <v>132</v>
      </c>
      <c r="C39" s="23">
        <v>159955</v>
      </c>
      <c r="D39" s="23" t="s">
        <v>68</v>
      </c>
      <c r="E39" s="26"/>
      <c r="F39" s="38"/>
      <c r="G39" s="39"/>
      <c r="H39" s="114">
        <f t="shared" si="1"/>
        <v>0</v>
      </c>
      <c r="I39" s="27">
        <v>5.0000000000000001E-3</v>
      </c>
      <c r="J39" s="26">
        <v>1E-3</v>
      </c>
      <c r="K39" s="26"/>
      <c r="L39" s="26">
        <f t="shared" si="2"/>
        <v>6.0000000000000001E-3</v>
      </c>
      <c r="M39" s="27">
        <f t="shared" si="7"/>
        <v>1.8000000000000002E-2</v>
      </c>
      <c r="N39" s="26">
        <f t="shared" si="7"/>
        <v>0.03</v>
      </c>
      <c r="O39" s="26">
        <f t="shared" si="7"/>
        <v>0.06</v>
      </c>
      <c r="P39" s="26">
        <f t="shared" si="7"/>
        <v>0.12</v>
      </c>
      <c r="Q39" s="28">
        <f t="shared" si="7"/>
        <v>0.18</v>
      </c>
    </row>
    <row r="40" spans="1:17" x14ac:dyDescent="0.2">
      <c r="A40" s="21"/>
      <c r="B40" s="40" t="s">
        <v>133</v>
      </c>
      <c r="C40" s="49">
        <v>159971</v>
      </c>
      <c r="D40" s="49" t="s">
        <v>68</v>
      </c>
      <c r="E40" s="50"/>
      <c r="F40" s="51"/>
      <c r="G40" s="50"/>
      <c r="H40" s="121">
        <f t="shared" si="1"/>
        <v>0</v>
      </c>
      <c r="I40" s="52">
        <v>3.0000000000000001E-3</v>
      </c>
      <c r="J40" s="50">
        <v>1E-3</v>
      </c>
      <c r="K40" s="50"/>
      <c r="L40" s="50">
        <f t="shared" si="2"/>
        <v>4.0000000000000001E-3</v>
      </c>
      <c r="M40" s="52">
        <f t="shared" si="7"/>
        <v>1.2E-2</v>
      </c>
      <c r="N40" s="50">
        <f t="shared" si="7"/>
        <v>0.02</v>
      </c>
      <c r="O40" s="50">
        <f t="shared" si="7"/>
        <v>0.04</v>
      </c>
      <c r="P40" s="50">
        <f t="shared" si="7"/>
        <v>0.08</v>
      </c>
      <c r="Q40" s="53">
        <f t="shared" si="7"/>
        <v>0.12</v>
      </c>
    </row>
  </sheetData>
  <autoFilter ref="A2:L40" xr:uid="{00000000-0009-0000-0000-000007000000}">
    <sortState xmlns:xlrd2="http://schemas.microsoft.com/office/spreadsheetml/2017/richdata2" ref="A4:L21">
      <sortCondition ref="D2"/>
    </sortState>
  </autoFilter>
  <sortState xmlns:xlrd2="http://schemas.microsoft.com/office/spreadsheetml/2017/richdata2" ref="B3:Q21">
    <sortCondition ref="D3:D21"/>
    <sortCondition ref="O3:O21"/>
  </sortState>
  <mergeCells count="10">
    <mergeCell ref="A1:A2"/>
    <mergeCell ref="E1:E2"/>
    <mergeCell ref="M1:Q1"/>
    <mergeCell ref="B1:B2"/>
    <mergeCell ref="D1:D2"/>
    <mergeCell ref="C1:C2"/>
    <mergeCell ref="I1:K1"/>
    <mergeCell ref="L1:L2"/>
    <mergeCell ref="H1:H2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A4"/>
  <sheetViews>
    <sheetView workbookViewId="0">
      <selection activeCell="C12" sqref="C12"/>
    </sheetView>
  </sheetViews>
  <sheetFormatPr defaultRowHeight="14.25" x14ac:dyDescent="0.2"/>
  <sheetData>
    <row r="1" spans="1:1" x14ac:dyDescent="0.2">
      <c r="A1" t="s">
        <v>157</v>
      </c>
    </row>
    <row r="2" spans="1:1" x14ac:dyDescent="0.2">
      <c r="A2" t="s">
        <v>159</v>
      </c>
    </row>
    <row r="3" spans="1:1" x14ac:dyDescent="0.2">
      <c r="A3" t="s">
        <v>115</v>
      </c>
    </row>
    <row r="4" spans="1:1" x14ac:dyDescent="0.2">
      <c r="A4" t="s">
        <v>758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3 9 1 3 f 3 - 2 8 0 2 - 4 9 4 4 - a 2 8 a - 2 6 9 0 e 1 4 7 5 8 1 5 "   x m l n s = " h t t p : / / s c h e m a s . m i c r o s o f t . c o m / D a t a M a s h u p " > A A A A A B I F A A B Q S w M E F A A C A A g A j p V r U h I T o Q K l A A A A 9 Q A A A B I A H A B D b 2 5 m a W c v U G F j a 2 F n Z S 5 4 b W w g o h g A K K A U A A A A A A A A A A A A A A A A A A A A A A A A A A A A h Y + x D o I w G I R f h X S n r T U m S H 7 K w C r G x M S 4 N q V C I x R D i y W + m o O P 5 C u I U d T N 8 b 6 7 S + 7 u 1 x u k Q 1 M H Z 9 V Z 3 Z o E z T B F g T K y L b Q p E 9 S 7 Q x i h l M N G y K M o V T C G j Y 0 H q x N U O X e K C f H e Y z / H b V c S R u m M 7 P P V V l a q E a E 2 1 g k j F f q 0 i v 8 t x G H 3 G s M Z X l K 8 i B i m Q C Y G u T Z f n 4 1 z n + 4 P h K y v X d 8 p f q n C b A 1 k k k D e F / g D U E s D B B Q A A g A I A I 6 V a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l W t S g M u h 4 w s C A A A J B g A A E w A c A E Z v c m 1 1 b G F z L 1 N l Y 3 R p b 2 4 x L m 0 g o h g A K K A U A A A A A A A A A A A A A A A A A A A A A A A A A A A A z Z N N i 9 N A G M f v h X 6 H I U J J Y U i T t u v b E j x U 7 6 I F D 8 s i a T I 1 X T I z 2 W Q q l m z B B W G L s r S i 7 O I L U n D R i 0 I V Y X H L 6 p d p E v s t n J h t J n T 1 4 l 6 a w + Q / z 5 N 5 n v 9 v M u M j k 3 U o A X f T t 7 Z e L B Q L v m 1 4 y A K X J F f X N F W V g A 4 c x I o F w J / o Z M S n 9 1 B L u W 0 8 Q H I i G p Q w R J g v S z Z j r n + 9 U v G 7 G B t e T 9 n y t h S T Y s U k l X a X W B X E 2 v a 2 4 t s M O z e 2 d Z P s t H d 4 q E T 0 J N t w q I 9 K p m 5 S C 0 F i Y D 6 4 0 H U g M y D D 0 H a h 4 0 L K R 9 M t 0 f Q j q 3 R m s F y G q b u b B j N U 7 o + 7 D N T + R j L d L B Y 6 J J d d J q w K w p U E r J 4 B / i 9 f b c X 5 a h f k q 6 8 4 X / 0 C f L 9 + n o Z P x 9 X z 9 6 9 p t B z E u X C r Q 5 A c Z D c V i i M N x d + H Y q P 6 i 5 s y 3 9 s P n 5 + G o / 3 4 9 Z N w c J j V v I M S s g Z 1 u p j 4 M u 8 G g 0 B K p x o v J M 2 m 7 + P x r t S H Y B G u J u G k 0 M d J P l x L w t H b x 9 H B Z D Y 9 z m f W / m Q G o 9 n J 0 X x v K P U z T + F g P H 9 1 d M 4 Q p g 8 z Q 0 u 2 4 a J m P a m Z y s t C X h H y q p D X h N T U n N b E 7 o T H X 6 P h K B w e x N M X 4 e R H + P k w / v Q h s 9 T 0 D O K 3 q Y c X r v L G O W e Q 4 4 Y A G a Y N m u g R U 2 4 R S 7 4 P w V o Z A t Z z E W A 8 K O i j N 9 + i l 9 9 5 k f j L N H z 3 T P t X u y Z f y l v + z S F c a t 3 o e h 4 i Z k 9 J 1 v B O 4 q g t N 1 v / D V B L A Q I t A B Q A A g A I A I 6 V a 1 I S E 6 E C p Q A A A P U A A A A S A A A A A A A A A A A A A A A A A A A A A A B D b 2 5 m a W c v U G F j a 2 F n Z S 5 4 b W x Q S w E C L Q A U A A I A C A C O l W t S D 8 r p q 6 Q A A A D p A A A A E w A A A A A A A A A A A A A A A A D x A A A A W 0 N v b n R l b n R f V H l w Z X N d L n h t b F B L A Q I t A B Q A A g A I A I 6 V a 1 K A y 6 H j C w I A A A k G A A A T A A A A A A A A A A A A A A A A A O I B A A B G b 3 J t d W x h c y 9 T Z W N 0 a W 9 u M S 5 t U E s F B g A A A A A D A A M A w g A A A D o E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A I w A A A A A A A F 4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J T N E M T E w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d l L T E v 5 p u 0 5 p S 5 5 5 q E 5 7 G 7 5 Z 6 L L n t D b 2 x 1 b W 4 x L D B 9 J n F 1 b 3 Q 7 L C Z x d W 9 0 O 1 N l Y 3 R p b 2 4 x L 3 B h Z 2 U t M S / m m 7 T m l L n n m o T n s b v l n o s u e 0 N v b H V t b j I s M X 0 m c X V v d D s s J n F 1 b 3 Q 7 U 2 V j d G l v b j E v c G F n Z S 0 x L + a b t O a U u e e a h O e x u + W e i y 5 7 Q 2 9 s d W 1 u M y w y f S Z x d W 9 0 O y w m c X V v d D t T Z W N 0 a W 9 u M S 9 w Y W d l L T E v 5 p u 0 5 p S 5 5 5 q E 5 7 G 7 5 Z 6 L L n t D b 2 x 1 b W 4 0 L D N 9 J n F 1 b 3 Q 7 L C Z x d W 9 0 O 1 N l Y 3 R p b 2 4 x L 3 B h Z 2 U t M S / m m 7 T m l L n n m o T n s b v l n o s u e 0 N v b H V t b j U s N H 0 m c X V v d D s s J n F 1 b 3 Q 7 U 2 V j d G l v b j E v c G F n Z S 0 x L + a b t O a U u e e a h O e x u + W e i y 5 7 Q 2 9 s d W 1 u N i w 1 f S Z x d W 9 0 O y w m c X V v d D t T Z W N 0 a W 9 u M S 9 w Y W d l L T E v 5 p u 0 5 p S 5 5 5 q E 5 7 G 7 5 Z 6 L L n t D b 2 x 1 b W 4 3 L D Z 9 J n F 1 b 3 Q 7 L C Z x d W 9 0 O 1 N l Y 3 R p b 2 4 x L 3 B h Z 2 U t M S / m m 7 T m l L n n m o T n s b v l n o s u e 0 N v b H V t b j g s N 3 0 m c X V v d D s s J n F 1 b 3 Q 7 U 2 V j d G l v b j E v c G F n Z S 0 x L + a b t O a U u e e a h O e x u + W e i y 5 7 Q 2 9 s d W 1 u O S w 4 f S Z x d W 9 0 O y w m c X V v d D t T Z W N 0 a W 9 u M S 9 w Y W d l L T E v 5 p u 0 5 p S 5 5 5 q E 5 7 G 7 5 Z 6 L L n t D b 2 x 1 b W 4 x M C w 5 f S Z x d W 9 0 O y w m c X V v d D t T Z W N 0 a W 9 u M S 9 w Y W d l L T E v 5 p u 0 5 p S 5 5 5 q E 5 7 G 7 5 Z 6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B h Z 2 U t M S / m m 7 T m l L n n m o T n s b v l n o s u e 0 N v b H V t b j E s M H 0 m c X V v d D s s J n F 1 b 3 Q 7 U 2 V j d G l v b j E v c G F n Z S 0 x L + a b t O a U u e e a h O e x u + W e i y 5 7 Q 2 9 s d W 1 u M i w x f S Z x d W 9 0 O y w m c X V v d D t T Z W N 0 a W 9 u M S 9 w Y W d l L T E v 5 p u 0 5 p S 5 5 5 q E 5 7 G 7 5 Z 6 L L n t D b 2 x 1 b W 4 z L D J 9 J n F 1 b 3 Q 7 L C Z x d W 9 0 O 1 N l Y 3 R p b 2 4 x L 3 B h Z 2 U t M S / m m 7 T m l L n n m o T n s b v l n o s u e 0 N v b H V t b j Q s M 3 0 m c X V v d D s s J n F 1 b 3 Q 7 U 2 V j d G l v b j E v c G F n Z S 0 x L + a b t O a U u e e a h O e x u + W e i y 5 7 Q 2 9 s d W 1 u N S w 0 f S Z x d W 9 0 O y w m c X V v d D t T Z W N 0 a W 9 u M S 9 w Y W d l L T E v 5 p u 0 5 p S 5 5 5 q E 5 7 G 7 5 Z 6 L L n t D b 2 x 1 b W 4 2 L D V 9 J n F 1 b 3 Q 7 L C Z x d W 9 0 O 1 N l Y 3 R p b 2 4 x L 3 B h Z 2 U t M S / m m 7 T m l L n n m o T n s b v l n o s u e 0 N v b H V t b j c s N n 0 m c X V v d D s s J n F 1 b 3 Q 7 U 2 V j d G l v b j E v c G F n Z S 0 x L + a b t O a U u e e a h O e x u + W e i y 5 7 Q 2 9 s d W 1 u O C w 3 f S Z x d W 9 0 O y w m c X V v d D t T Z W N 0 a W 9 u M S 9 w Y W d l L T E v 5 p u 0 5 p S 5 5 5 q E 5 7 G 7 5 Z 6 L L n t D b 2 x 1 b W 4 5 L D h 9 J n F 1 b 3 Q 7 L C Z x d W 9 0 O 1 N l Y 3 R p b 2 4 x L 3 B h Z 2 U t M S / m m 7 T m l L n n m o T n s b v l n o s u e 0 N v b H V t b j E w L D l 9 J n F 1 b 3 Q 7 L C Z x d W 9 0 O 1 N l Y 3 R p b 2 4 x L 3 B h Z 2 U t M S / m m 7 T m l L n n m o T n s b v l n o s u e 0 N v b H V t b j E x L D E w f S Z x d W 9 0 O 1 0 s J n F 1 b 3 Q 7 U m V s Y X R p b 2 5 z a G l w S W 5 m b y Z x d W 9 0 O z p b X X 0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G a W x s T G F z d F V w Z G F 0 Z W Q i I F Z h b H V l P S J k M j A y M S 0 w M y 0 x M V Q x M D o 0 M j o y N i 4 1 N D k 4 M j Q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C U z R D E x M D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U z R D E x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N E M j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5 a + 8 6 I i q I i A v P j x F b n R y e S B U e X B l P S J G a W x s T G F z d F V w Z G F 0 Z W Q i I F Z h b H V l P S J k M j A y M S 0 w M y 0 x M V Q x M D o 0 M j o 0 M y 4 5 N T A 5 M z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J T N E M j E w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N E M j E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l M 0 Q z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l r 7 z o i K o i I C 8 + P E V u d H J 5 I F R 5 c G U 9 I k Z p b G x M Y X N 0 V X B k Y X R l Z C I g V m F s d W U 9 I m Q y M D I x L T A z L T E x V D E w O j Q y O j U 5 L j U y M D M z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A l M 0 Q z M T A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l M 0 Q z M T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U z R D Q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W v v O i I q i I g L z 4 8 R W 5 0 c n k g V H l w Z T 0 i R m l s b E x h c 3 R V c G R h d G V k I i B W Y W x 1 Z T 0 i Z D I w M j E t M D M t M T F U M T A 6 N D M 6 M T I u O D Y x M T M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C U z R D Q x M D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U z R D Q x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Y l Q k Q l R T U l O E E l Q T A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6 L + 9 5 Y q g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M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V Q x M D o 0 N D o y O C 4 0 N z k z N j M 2 W i I g L z 4 8 R W 5 0 c n k g V H l w Z T 0 i R m l s b E N v b H V t b l R 5 c G V z I i B W Y W x 1 Z T 0 i c 0 J n W V J C Z z 0 9 I i A v P j x F b n R y e S B U e X B l P S J G a W x s Q 2 9 s d W 1 u T m F t Z X M i I F Z h b H V l P S J z W y Z x d W 9 0 O + S 7 o + e g g S Z x d W 9 0 O y w m c X V v d D v l k I 3 n p 7 A m c X V v d D s s J n F 1 b 3 Q 7 5 p y A 5 p a w 5 L u 3 J n F 1 b 3 Q 7 L C Z x d W 9 0 O + a I k O S 6 p O m H j y Z x d W 9 0 O 1 0 i I C 8 + P E V u d H J 5 I F R 5 c G U 9 I k Z p b G x T d G F 0 d X M i I F Z h b H V l P S J z Q 2 9 t c G x l d G U i I C 8 + P E V u d H J 5 I F R 5 c G U 9 I l F 1 Z X J 5 S U Q i I F Z h b H V l P S J z O T J i Z W Q w Z G U t Z j A 2 Y S 0 0 M m Y z L T h j Y W E t Z D c 3 M D U z O D M 1 O W M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/ v e W K o D I v 5 r q Q L n t D b 2 x 1 b W 4 x L D B 9 J n F 1 b 3 Q 7 L C Z x d W 9 0 O 1 N l Y 3 R p b 2 4 x L + i / v e W K o D I v 5 r q Q L n t D b 2 x 1 b W 4 y L D F 9 J n F 1 b 3 Q 7 L C Z x d W 9 0 O 1 N l Y 3 R p b 2 4 x L + i / v e W K o D I v 5 p u 0 5 p S 5 5 5 q E 5 7 G 7 5 Z 6 L M S 5 7 5 p y A 5 p a w 5 L u 3 L D J 9 J n F 1 b 3 Q 7 L C Z x d W 9 0 O 1 N l Y 3 R p b 2 4 x L + i / v e W K o D I v 5 r q Q L n t D b 2 x 1 b W 4 1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i / v e W K o D I v 5 r q Q L n t D b 2 x 1 b W 4 x L D B 9 J n F 1 b 3 Q 7 L C Z x d W 9 0 O 1 N l Y 3 R p b 2 4 x L + i / v e W K o D I v 5 r q Q L n t D b 2 x 1 b W 4 y L D F 9 J n F 1 b 3 Q 7 L C Z x d W 9 0 O 1 N l Y 3 R p b 2 4 x L + i / v e W K o D I v 5 p u 0 5 p S 5 5 5 q E 5 7 G 7 5 Z 6 L M S 5 7 5 p y A 5 p a w 5 L u 3 L D J 9 J n F 1 b 3 Q 7 L C Z x d W 9 0 O 1 N l Y 3 R p b 2 4 x L + i / v e W K o D I v 5 r q Q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k Y l Q k Q l R T U l O E E l Q T A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R i V C R C V F N S U 4 Q S V B M D I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G J U J E J U U 1 J T h B J U E w M i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Y l Q k Q l R T U l O E E l Q T A y L y V F N S V C N y V C M i V F N i U 4 R i U 5 M C V F N S U 4 R i U 5 N i V F N y V C Q i U 5 M y V F N S V C M C V C R S V F N S V B R C U 5 N y V F N y V B Q y V B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R i V C R C V F N S U 4 Q S V B M D I v J U U 2 J T l C J U I 0 J U U 2 J T k 0 J U I 5 J U U 3 J T l B J T g 0 J U U 3 J U I x J U J C J U U 1 J T l F J T h C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0 L / 6 i T l J Q J l W m I c H h 0 7 p A A A A A A I A A A A A A B B m A A A A A Q A A I A A A A D M F N E A 4 t v p m X T 0 E 6 5 N S r W h g d F J L l e Q V U D 7 4 s h 3 3 T 1 u h A A A A A A 6 A A A A A A g A A I A A A A N k T P 5 6 a l C A 2 H O m i e L Y n k U b l 7 o w U k Y q f l J i d y b g i d e z j U A A A A D D N o q i k i r 9 0 e u q 1 J F N 0 K T q Q d g m Q T F p X R q O n + j 4 w Q q f E p d U l M T W b n 7 Q I S y u c c T I m L 7 d Y B A x / u X Y h Q e o d P C 6 2 Z n 0 H K c b R B a l Y i u 9 P 0 a Y 5 j 6 Y R Q A A A A C 7 i O K 4 4 w i J B N 6 N h 1 v Y z P K 6 4 d k 4 l C D 1 e 1 c d c J m k L x L r 2 I g b P g p o D / W K g D g r r C 0 i 6 f S 3 A s r F d W a j n L L V k S Q R o K I M = < / D a t a M a s h u p > 
</file>

<file path=customXml/itemProps1.xml><?xml version="1.0" encoding="utf-8"?>
<ds:datastoreItem xmlns:ds="http://schemas.openxmlformats.org/officeDocument/2006/customXml" ds:itemID="{EF5F1360-85DD-4CF9-827D-18C9F193A9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再平衡</vt:lpstr>
      <vt:lpstr>交易记录</vt:lpstr>
      <vt:lpstr>成本收益表</vt:lpstr>
      <vt:lpstr>最新价</vt:lpstr>
      <vt:lpstr>指数基金费率</vt:lpstr>
      <vt:lpstr>操作规则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2021-03-11T10:47:43Z</dcterms:modified>
</cp:coreProperties>
</file>