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Wu\Desktop\Financial Enginerring and risk management II\"/>
    </mc:Choice>
  </mc:AlternateContent>
  <xr:revisionPtr revIDLastSave="0" documentId="13_ncr:1_{9CECB921-3A15-4654-8801-8752EACDC72E}" xr6:coauthVersionLast="36" xr6:coauthVersionMax="36" xr10:uidLastSave="{00000000-0000-0000-0000-000000000000}"/>
  <bookViews>
    <workbookView xWindow="120" yWindow="30" windowWidth="20960" windowHeight="11760" xr2:uid="{00000000-000D-0000-FFFF-FFFF00000000}"/>
  </bookViews>
  <sheets>
    <sheet name="DemoSheet" sheetId="1" r:id="rId1"/>
    <sheet name="StockPricePath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3" i="1"/>
  <c r="J3" i="1"/>
  <c r="J4" i="1"/>
  <c r="F5" i="1" s="1"/>
  <c r="J5" i="1" s="1"/>
  <c r="F6" i="1" s="1"/>
  <c r="J6" i="1" s="1"/>
  <c r="F7" i="1" s="1"/>
  <c r="J7" i="1" s="1"/>
  <c r="F8" i="1" s="1"/>
  <c r="J8" i="1" s="1"/>
  <c r="F9" i="1" s="1"/>
  <c r="J9" i="1" s="1"/>
  <c r="F10" i="1" s="1"/>
  <c r="J10" i="1" s="1"/>
  <c r="F11" i="1" s="1"/>
  <c r="J11" i="1" s="1"/>
  <c r="F12" i="1" s="1"/>
  <c r="J12" i="1" s="1"/>
  <c r="F13" i="1" s="1"/>
  <c r="J13" i="1" s="1"/>
  <c r="F14" i="1" s="1"/>
  <c r="J14" i="1" s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F32" i="1" s="1"/>
  <c r="J32" i="1" s="1"/>
  <c r="F33" i="1" s="1"/>
  <c r="J33" i="1" s="1"/>
  <c r="F34" i="1" s="1"/>
  <c r="J34" i="1" s="1"/>
  <c r="F35" i="1" s="1"/>
  <c r="J35" i="1" s="1"/>
  <c r="F36" i="1" s="1"/>
  <c r="J36" i="1" s="1"/>
  <c r="F37" i="1" s="1"/>
  <c r="J37" i="1" s="1"/>
  <c r="F38" i="1" s="1"/>
  <c r="J38" i="1" s="1"/>
  <c r="F39" i="1" s="1"/>
  <c r="J39" i="1" s="1"/>
  <c r="F40" i="1" s="1"/>
  <c r="J40" i="1" s="1"/>
  <c r="F41" i="1" s="1"/>
  <c r="J41" i="1" s="1"/>
  <c r="F42" i="1" s="1"/>
  <c r="J42" i="1" s="1"/>
  <c r="F43" i="1" s="1"/>
  <c r="J43" i="1" s="1"/>
  <c r="F44" i="1" s="1"/>
  <c r="J44" i="1" s="1"/>
  <c r="F45" i="1" s="1"/>
  <c r="J45" i="1" s="1"/>
  <c r="F46" i="1" s="1"/>
  <c r="J46" i="1" s="1"/>
  <c r="F47" i="1" s="1"/>
  <c r="J47" i="1" s="1"/>
  <c r="F48" i="1" s="1"/>
  <c r="J48" i="1" s="1"/>
  <c r="F49" i="1" s="1"/>
  <c r="J49" i="1" s="1"/>
  <c r="F50" i="1" s="1"/>
  <c r="J50" i="1" s="1"/>
  <c r="F51" i="1" s="1"/>
  <c r="J51" i="1" s="1"/>
  <c r="J2" i="1"/>
  <c r="H3" i="1"/>
  <c r="I3" i="1" s="1"/>
  <c r="H4" i="1"/>
  <c r="H5" i="1"/>
  <c r="H6" i="1"/>
  <c r="H7" i="1"/>
  <c r="H8" i="1"/>
  <c r="H9" i="1"/>
  <c r="I9" i="1" s="1"/>
  <c r="H10" i="1"/>
  <c r="H11" i="1"/>
  <c r="I11" i="1" s="1"/>
  <c r="H12" i="1"/>
  <c r="H13" i="1"/>
  <c r="I13" i="1" s="1"/>
  <c r="H14" i="1"/>
  <c r="H15" i="1"/>
  <c r="H16" i="1"/>
  <c r="I16" i="1" s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H30" i="1"/>
  <c r="H31" i="1"/>
  <c r="H32" i="1"/>
  <c r="I32" i="1" s="1"/>
  <c r="H33" i="1"/>
  <c r="I33" i="1" s="1"/>
  <c r="H34" i="1"/>
  <c r="H35" i="1"/>
  <c r="H36" i="1"/>
  <c r="H37" i="1"/>
  <c r="H38" i="1"/>
  <c r="H39" i="1"/>
  <c r="H40" i="1"/>
  <c r="H41" i="1"/>
  <c r="I41" i="1" s="1"/>
  <c r="H42" i="1"/>
  <c r="H43" i="1"/>
  <c r="I43" i="1" s="1"/>
  <c r="H44" i="1"/>
  <c r="H45" i="1"/>
  <c r="H46" i="1"/>
  <c r="H47" i="1"/>
  <c r="H48" i="1"/>
  <c r="I48" i="1" s="1"/>
  <c r="H49" i="1"/>
  <c r="I49" i="1" s="1"/>
  <c r="H50" i="1"/>
  <c r="H51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2" i="1"/>
  <c r="I27" i="1"/>
  <c r="I29" i="1"/>
  <c r="I31" i="1"/>
  <c r="I37" i="1"/>
  <c r="I51" i="1"/>
  <c r="I4" i="1"/>
  <c r="I5" i="1"/>
  <c r="I6" i="1"/>
  <c r="I7" i="1"/>
  <c r="I8" i="1"/>
  <c r="I10" i="1"/>
  <c r="I12" i="1"/>
  <c r="I14" i="1"/>
  <c r="I15" i="1"/>
  <c r="I18" i="1"/>
  <c r="I19" i="1"/>
  <c r="I20" i="1"/>
  <c r="I22" i="1"/>
  <c r="I23" i="1"/>
  <c r="I24" i="1"/>
  <c r="I26" i="1"/>
  <c r="I28" i="1"/>
  <c r="I30" i="1"/>
  <c r="I34" i="1"/>
  <c r="I35" i="1"/>
  <c r="I36" i="1"/>
  <c r="I38" i="1"/>
  <c r="I39" i="1"/>
  <c r="I40" i="1"/>
  <c r="I42" i="1"/>
  <c r="I44" i="1"/>
  <c r="I45" i="1"/>
  <c r="I46" i="1"/>
  <c r="I47" i="1"/>
  <c r="I50" i="1"/>
  <c r="I2" i="1"/>
  <c r="M52" i="1" l="1"/>
  <c r="F52" i="1"/>
  <c r="M6" i="1"/>
  <c r="M47" i="1"/>
  <c r="M36" i="1"/>
  <c r="M8" i="1"/>
  <c r="M46" i="1"/>
  <c r="M35" i="1"/>
  <c r="M7" i="1"/>
  <c r="M22" i="1"/>
  <c r="M14" i="1"/>
  <c r="M41" i="1"/>
  <c r="M27" i="1"/>
  <c r="M15" i="1"/>
  <c r="M40" i="1"/>
  <c r="M13" i="1"/>
  <c r="M51" i="1"/>
  <c r="M24" i="1"/>
  <c r="M32" i="1"/>
  <c r="M42" i="1"/>
  <c r="M34" i="1"/>
  <c r="M26" i="1"/>
  <c r="M18" i="1"/>
  <c r="M10" i="1"/>
  <c r="M31" i="1"/>
  <c r="M25" i="1"/>
  <c r="M38" i="1"/>
  <c r="M39" i="1"/>
  <c r="M11" i="1"/>
  <c r="M50" i="1"/>
  <c r="M23" i="1"/>
  <c r="M30" i="1"/>
  <c r="M49" i="1"/>
  <c r="M33" i="1"/>
  <c r="M17" i="1"/>
  <c r="M48" i="1"/>
  <c r="M37" i="1"/>
  <c r="M9" i="1"/>
  <c r="M20" i="1"/>
  <c r="M19" i="1"/>
  <c r="M21" i="1"/>
  <c r="M28" i="1"/>
  <c r="M45" i="1"/>
  <c r="M43" i="1"/>
  <c r="M29" i="1"/>
  <c r="M16" i="1"/>
  <c r="M5" i="1"/>
  <c r="M44" i="1"/>
  <c r="M12" i="1"/>
  <c r="M4" i="1"/>
  <c r="L4" i="1"/>
  <c r="L5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O54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K52" i="1"/>
  <c r="B52" i="1" s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E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M3" i="1" l="1"/>
  <c r="K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A4" authorId="0" shapeId="0" xr:uid="{00000000-0006-0000-0000-000001000000}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 shapeId="0" xr:uid="{00000000-0006-0000-0000-000002000000}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<sst xmlns="http://schemas.openxmlformats.org/spreadsheetml/2006/main" count="24" uniqueCount="23">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</sst>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$&quot;#,##0_);[Red]\(&quot;$&quot;#,##0\)"/>
    <numFmt numFmtId="177" formatCode="General_)"/>
    <numFmt numFmtId="178" formatCode="0.0%"/>
    <numFmt numFmtId="179" formatCode="0.0000"/>
    <numFmt numFmtId="180" formatCode="0.000"/>
    <numFmt numFmtId="181" formatCode="&quot;$&quot;#,##0;[Red]&quot;$&quot;#,##0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7" fontId="3" fillId="0" borderId="0"/>
  </cellStyleXfs>
  <cellXfs count="39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77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78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77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79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79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81" fontId="0" fillId="0" borderId="9" xfId="0" applyNumberFormat="1" applyBorder="1" applyAlignment="1">
      <alignment horizontal="center"/>
    </xf>
    <xf numFmtId="18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79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10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_Call" xfId="2" xr:uid="{00000000-0005-0000-0000-000001000000}"/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showGridLines="0" tabSelected="1" workbookViewId="0">
      <pane ySplit="11" topLeftCell="A12" activePane="bottomLeft" state="frozen"/>
      <selection pane="bottomLeft" activeCell="F3" sqref="F3"/>
    </sheetView>
  </sheetViews>
  <sheetFormatPr defaultRowHeight="14" x14ac:dyDescent="0.25"/>
  <cols>
    <col min="1" max="1" width="20.81640625" bestFit="1" customWidth="1"/>
    <col min="2" max="2" width="14.453125" customWidth="1"/>
    <col min="5" max="5" width="10.54296875" bestFit="1" customWidth="1"/>
    <col min="6" max="6" width="14.54296875" bestFit="1" customWidth="1"/>
    <col min="7" max="8" width="10.54296875" customWidth="1"/>
    <col min="9" max="9" width="12.54296875" bestFit="1" customWidth="1"/>
    <col min="10" max="10" width="22.26953125" bestFit="1" customWidth="1"/>
    <col min="14" max="14" width="10.81640625" customWidth="1"/>
    <col min="16" max="16" width="18.453125" bestFit="1" customWidth="1"/>
    <col min="17" max="17" width="18" bestFit="1" customWidth="1"/>
  </cols>
  <sheetData>
    <row r="1" spans="1:17" ht="15" thickBot="1" x14ac:dyDescent="0.35">
      <c r="A1" s="37" t="s">
        <v>5</v>
      </c>
      <c r="B1" s="38"/>
      <c r="D1" s="14" t="s">
        <v>10</v>
      </c>
      <c r="E1" s="15" t="s">
        <v>7</v>
      </c>
      <c r="F1" s="15" t="s">
        <v>11</v>
      </c>
      <c r="G1" s="15"/>
      <c r="H1" s="15"/>
      <c r="I1" s="15" t="s">
        <v>8</v>
      </c>
      <c r="J1" s="16" t="s">
        <v>9</v>
      </c>
      <c r="P1" s="14" t="s">
        <v>18</v>
      </c>
      <c r="Q1" s="30" t="s">
        <v>17</v>
      </c>
    </row>
    <row r="2" spans="1:17" ht="15" thickBot="1" x14ac:dyDescent="0.35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f>(0.02+0.09/2)*0.25*(1-D2/50)/(0.15*SQRT(1-D2/50))+LN(E2/50)/(0.15*SQRT(1-D2/50))</f>
        <v>0.10833333333333334</v>
      </c>
      <c r="H2" s="17">
        <f>NORMSDIST(G2)</f>
        <v>0.54313435898599893</v>
      </c>
      <c r="I2" s="22">
        <f>100000*H2</f>
        <v>54313.435898599892</v>
      </c>
      <c r="J2" s="22">
        <f>F2-I2*E2</f>
        <v>-2404856.6733093504</v>
      </c>
      <c r="K2">
        <f>I2*E2+J2</f>
        <v>310815.12162064435</v>
      </c>
      <c r="N2">
        <f>K2-I2*E2</f>
        <v>-2404856.6733093504</v>
      </c>
      <c r="O2" s="14" t="s">
        <v>16</v>
      </c>
      <c r="P2" s="31">
        <v>0.33794342711050412</v>
      </c>
      <c r="Q2" s="32">
        <v>0.24901388231924659</v>
      </c>
    </row>
    <row r="3" spans="1:17" ht="14.5" x14ac:dyDescent="0.3">
      <c r="A3" s="3" t="s">
        <v>1</v>
      </c>
      <c r="B3" s="4">
        <v>0.25</v>
      </c>
      <c r="D3" s="13">
        <v>1</v>
      </c>
      <c r="E3" s="18">
        <v>49.50722616378409</v>
      </c>
      <c r="F3" s="21">
        <f>I2*E3+J2*(1+0.02/4/50)</f>
        <v>283810.39578749333</v>
      </c>
      <c r="G3" s="17">
        <f>(0.02+0.09/2)*0.25*(1-D3/50)/(0.15*SQRT(1-D3/50))+LN(E3/50)/(0.15*SQRT(1-D3/50))</f>
        <v>4.0545075867016861E-2</v>
      </c>
      <c r="H3" s="17">
        <f t="shared" ref="H3:H51" si="0">NORMSDIST(G3)</f>
        <v>0.51617071438930684</v>
      </c>
      <c r="I3" s="22">
        <f t="shared" ref="I3:I51" si="1">100000*H3</f>
        <v>51617.071438930681</v>
      </c>
      <c r="J3" s="22">
        <f t="shared" ref="J3:J51" si="2">F3-I3*E3</f>
        <v>-2271607.6338518481</v>
      </c>
      <c r="K3">
        <f>I3*E3+J3</f>
        <v>283810.39578749333</v>
      </c>
      <c r="L3">
        <f>LN(E3/E2)</f>
        <v>-9.9043634012489622E-3</v>
      </c>
      <c r="M3">
        <f>I2*E3+J2*(1+0.02/4/50)</f>
        <v>283810.39578749333</v>
      </c>
      <c r="N3">
        <f>K3-I3*E3</f>
        <v>-2271607.6338518481</v>
      </c>
      <c r="O3" s="29">
        <v>-9.9043634012489622E-3</v>
      </c>
    </row>
    <row r="4" spans="1:17" ht="14.5" x14ac:dyDescent="0.3">
      <c r="A4" s="3" t="s">
        <v>2</v>
      </c>
      <c r="B4" s="5">
        <v>0.3</v>
      </c>
      <c r="D4" s="13">
        <v>2</v>
      </c>
      <c r="E4" s="18">
        <v>48.005820625822395</v>
      </c>
      <c r="F4" s="21">
        <f t="shared" ref="F4:F52" si="3">I3*E4+J3*(1+0.02/4/50)</f>
        <v>206085.07811233308</v>
      </c>
      <c r="G4" s="17">
        <f>(0.02+0.09/2)*0.25*(1-D4/50)/(0.15*SQRT(1-D4/50))+LN(E4/50)/(0.15*SQRT(1-D4/50))</f>
        <v>-0.17078889530639091</v>
      </c>
      <c r="H4" s="17">
        <f t="shared" si="0"/>
        <v>0.43219488052256105</v>
      </c>
      <c r="I4" s="22">
        <f t="shared" si="1"/>
        <v>43219.488052256107</v>
      </c>
      <c r="J4" s="22">
        <f t="shared" si="2"/>
        <v>-1868701.9128641477</v>
      </c>
      <c r="K4">
        <f>I4*E4+J4</f>
        <v>206085.07811233308</v>
      </c>
      <c r="L4">
        <f>LN(E4/E3)</f>
        <v>-3.0796375432807416E-2</v>
      </c>
      <c r="M4">
        <f>I3*E4+J3*(1+0.02/4/50)</f>
        <v>206085.07811233308</v>
      </c>
      <c r="N4">
        <f>K4-I4*E4</f>
        <v>-1868701.9128641477</v>
      </c>
      <c r="O4" s="29">
        <v>-3.0796375432807416E-2</v>
      </c>
    </row>
    <row r="5" spans="1:17" ht="14.5" x14ac:dyDescent="0.3">
      <c r="A5" s="3" t="s">
        <v>3</v>
      </c>
      <c r="B5" s="6">
        <v>0.02</v>
      </c>
      <c r="D5" s="13">
        <v>3</v>
      </c>
      <c r="E5" s="18">
        <v>47.765454652004081</v>
      </c>
      <c r="F5" s="21">
        <f t="shared" si="3"/>
        <v>195509.71358743729</v>
      </c>
      <c r="G5" s="17">
        <f>(0.02+0.09/2)*0.25*(1-D5/50)/(0.15*SQRT(1-D5/50))+LN(E5/50)/(0.15*SQRT(1-D5/50))</f>
        <v>-0.20934642364408046</v>
      </c>
      <c r="H5" s="17">
        <f t="shared" si="0"/>
        <v>0.41708890686760269</v>
      </c>
      <c r="I5" s="22">
        <f t="shared" si="1"/>
        <v>41708.890686760271</v>
      </c>
      <c r="J5" s="22">
        <f t="shared" si="2"/>
        <v>-1796734.4130964058</v>
      </c>
      <c r="K5">
        <f>I5*E5+J5</f>
        <v>195509.71358743729</v>
      </c>
      <c r="L5">
        <f>LN(E5/E4)</f>
        <v>-5.0195943995902E-3</v>
      </c>
      <c r="M5">
        <f>I4*E5+J4*(1+0.02/4/50)</f>
        <v>195509.71358743729</v>
      </c>
      <c r="N5">
        <f>K5-I5*E5</f>
        <v>-1796734.4130964058</v>
      </c>
      <c r="O5" s="29">
        <v>-5.0195943995902E-3</v>
      </c>
    </row>
    <row r="6" spans="1:17" ht="14.5" x14ac:dyDescent="0.3">
      <c r="A6" s="7" t="s">
        <v>4</v>
      </c>
      <c r="B6" s="8">
        <v>50</v>
      </c>
      <c r="D6" s="13">
        <v>4</v>
      </c>
      <c r="E6" s="18">
        <v>47.946161937698918</v>
      </c>
      <c r="F6" s="21">
        <f t="shared" si="3"/>
        <v>202867.14057147456</v>
      </c>
      <c r="G6" s="17">
        <f>(0.02+0.09/2)*0.25*(1-D6/50)/(0.15*SQRT(1-D6/50))+LN(E6/50)/(0.15*SQRT(1-D6/50))</f>
        <v>-0.18762300955526862</v>
      </c>
      <c r="H6" s="17">
        <f t="shared" si="0"/>
        <v>0.42558609377422096</v>
      </c>
      <c r="I6" s="22">
        <f t="shared" si="1"/>
        <v>42558.609377422094</v>
      </c>
      <c r="J6" s="22">
        <f t="shared" si="2"/>
        <v>-1837654.8364816769</v>
      </c>
      <c r="K6">
        <f>I6*E6+J6</f>
        <v>202867.14057147456</v>
      </c>
      <c r="L6">
        <f>LN(E6/E5)</f>
        <v>3.7760829219278444E-3</v>
      </c>
      <c r="M6">
        <f>I5*E6+J5*(1+0.02/4/50)</f>
        <v>202867.14057147456</v>
      </c>
      <c r="N6">
        <f>K6-I6*E6</f>
        <v>-1837654.8364816769</v>
      </c>
      <c r="O6" s="29">
        <v>3.7760829219278444E-3</v>
      </c>
    </row>
    <row r="7" spans="1:17" ht="15" thickBot="1" x14ac:dyDescent="0.35">
      <c r="A7" s="3" t="s">
        <v>12</v>
      </c>
      <c r="B7" s="24">
        <v>100000</v>
      </c>
      <c r="D7" s="13">
        <v>5</v>
      </c>
      <c r="E7" s="18">
        <v>48.675264962451678</v>
      </c>
      <c r="F7" s="21">
        <f t="shared" si="3"/>
        <v>233712.9859141761</v>
      </c>
      <c r="G7" s="17">
        <f>(0.02+0.09/2)*0.25*(1-D7/50)/(0.15*SQRT(1-D7/50))+LN(E7/50)/(0.15*SQRT(1-D7/50))</f>
        <v>-8.5922672740152459E-2</v>
      </c>
      <c r="H7" s="17">
        <f t="shared" si="0"/>
        <v>0.46576394395983478</v>
      </c>
      <c r="I7" s="22">
        <f t="shared" si="1"/>
        <v>46576.39439598348</v>
      </c>
      <c r="J7" s="22">
        <f t="shared" si="2"/>
        <v>-2033405.3523059695</v>
      </c>
      <c r="K7">
        <f>I7*E7+J7</f>
        <v>233712.9859141761</v>
      </c>
      <c r="L7">
        <f>LN(E7/E6)</f>
        <v>1.5092239628852483E-2</v>
      </c>
      <c r="M7">
        <f>I6*E7+J6*(1+0.02/4/50)</f>
        <v>233712.9859141761</v>
      </c>
      <c r="N7">
        <f>K7-I7*E7</f>
        <v>-2033405.3523059695</v>
      </c>
      <c r="O7" s="29">
        <v>1.5092239628852483E-2</v>
      </c>
    </row>
    <row r="8" spans="1:17" ht="15" thickBot="1" x14ac:dyDescent="0.35">
      <c r="A8" s="25" t="s">
        <v>15</v>
      </c>
      <c r="B8" s="11">
        <v>50</v>
      </c>
      <c r="D8" s="13">
        <v>6</v>
      </c>
      <c r="E8" s="18">
        <v>48.879095610258801</v>
      </c>
      <c r="F8" s="21">
        <f t="shared" si="3"/>
        <v>243003.34202119871</v>
      </c>
      <c r="G8" s="17">
        <f>(0.02+0.09/2)*0.25*(1-D8/50)/(0.15*SQRT(1-D8/50))+LN(E8/50)/(0.15*SQRT(1-D8/50))</f>
        <v>-5.9505691391734353E-2</v>
      </c>
      <c r="H8" s="17">
        <f t="shared" si="0"/>
        <v>0.476274666218576</v>
      </c>
      <c r="I8" s="22">
        <f t="shared" si="1"/>
        <v>47627.466621857602</v>
      </c>
      <c r="J8" s="22">
        <f t="shared" si="2"/>
        <v>-2084984.152662989</v>
      </c>
      <c r="K8">
        <f>I8*E8+J8</f>
        <v>243003.34202119871</v>
      </c>
      <c r="L8">
        <f>LN(E8/E7)</f>
        <v>4.1788177017770354E-3</v>
      </c>
      <c r="M8">
        <f>I7*E8+J7*(1+0.02/4/50)</f>
        <v>243003.34202119871</v>
      </c>
      <c r="N8">
        <f>K8-I8*E8</f>
        <v>-2084984.152662989</v>
      </c>
      <c r="O8" s="29">
        <v>4.1788177017770354E-3</v>
      </c>
    </row>
    <row r="9" spans="1:17" ht="14.5" x14ac:dyDescent="0.3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f t="shared" si="3"/>
        <v>261861.9226950265</v>
      </c>
      <c r="G9" s="17">
        <f>(0.02+0.09/2)*0.25*(1-D9/50)/(0.15*SQRT(1-D9/50))+LN(E9/50)/(0.15*SQRT(1-D9/50))</f>
        <v>-3.8904768543818885E-3</v>
      </c>
      <c r="H9" s="17">
        <f t="shared" si="0"/>
        <v>0.49844792820717554</v>
      </c>
      <c r="I9" s="22">
        <f t="shared" si="1"/>
        <v>49844.792820717557</v>
      </c>
      <c r="J9" s="22">
        <f t="shared" si="2"/>
        <v>-2194461.2300245315</v>
      </c>
      <c r="K9">
        <f>I9*E9+J9</f>
        <v>261861.92269502627</v>
      </c>
      <c r="L9">
        <f>LN(E9/E8)</f>
        <v>8.1570110093929608E-3</v>
      </c>
      <c r="M9">
        <f>I8*E9+J8*(1+0.02/4/50)</f>
        <v>261861.9226950265</v>
      </c>
      <c r="N9">
        <f>K9-I9*E9</f>
        <v>-2194461.2300245315</v>
      </c>
      <c r="O9" s="29">
        <v>8.1570110093929608E-3</v>
      </c>
    </row>
    <row r="10" spans="1:17" ht="15" thickBot="1" x14ac:dyDescent="0.35">
      <c r="A10" s="9" t="s">
        <v>13</v>
      </c>
      <c r="B10" s="20">
        <v>310815.12162064441</v>
      </c>
      <c r="D10" s="13">
        <v>8</v>
      </c>
      <c r="E10" s="18">
        <v>50.190454246104999</v>
      </c>
      <c r="F10" s="21">
        <f t="shared" si="3"/>
        <v>307052.11732727336</v>
      </c>
      <c r="G10" s="17">
        <f>(0.02+0.09/2)*0.25*(1-D10/50)/(0.15*SQRT(1-D10/50))+LN(E10/50)/(0.15*SQRT(1-D10/50))</f>
        <v>0.12694352033679651</v>
      </c>
      <c r="H10" s="17">
        <f t="shared" si="0"/>
        <v>0.55050744949894936</v>
      </c>
      <c r="I10" s="22">
        <f t="shared" si="1"/>
        <v>55050.744949894935</v>
      </c>
      <c r="J10" s="22">
        <f t="shared" si="2"/>
        <v>-2455969.7782944241</v>
      </c>
      <c r="K10">
        <f>I10*E10+J10</f>
        <v>307052.11732727336</v>
      </c>
      <c r="L10">
        <f>LN(E10/E9)</f>
        <v>1.8318030699522477E-2</v>
      </c>
      <c r="M10">
        <f>I9*E10+J9*(1+0.02/4/50)</f>
        <v>307052.11732727336</v>
      </c>
      <c r="N10">
        <f>K10-I10*E10</f>
        <v>-2455969.7782944241</v>
      </c>
      <c r="O10" s="29">
        <v>1.8318030699522477E-2</v>
      </c>
    </row>
    <row r="11" spans="1:17" ht="15" thickBot="1" x14ac:dyDescent="0.35">
      <c r="A11" s="23" t="s">
        <v>14</v>
      </c>
      <c r="B11" s="33">
        <v>55393.577111131512</v>
      </c>
      <c r="D11" s="13">
        <v>9</v>
      </c>
      <c r="E11" s="18">
        <v>49.961241576420598</v>
      </c>
      <c r="F11" s="21">
        <f t="shared" si="3"/>
        <v>294188.19213136379</v>
      </c>
      <c r="G11" s="17">
        <f>(0.02+0.09/2)*0.25*(1-D11/50)/(0.15*SQRT(1-D11/50))+LN(E11/50)/(0.15*SQRT(1-D11/50))</f>
        <v>9.2390923474739733E-2</v>
      </c>
      <c r="H11" s="17">
        <f t="shared" si="0"/>
        <v>0.53680627469869646</v>
      </c>
      <c r="I11" s="22">
        <f t="shared" si="1"/>
        <v>53680.627469869643</v>
      </c>
      <c r="J11" s="22">
        <f t="shared" si="2"/>
        <v>-2387762.6048646332</v>
      </c>
      <c r="K11">
        <f>I11*E11+J11</f>
        <v>294188.19213136379</v>
      </c>
      <c r="L11">
        <f>LN(E11/E10)</f>
        <v>-4.5773177978467427E-3</v>
      </c>
      <c r="M11">
        <f>I10*E11+J10*(1+0.02/4/50)</f>
        <v>294188.19213136379</v>
      </c>
      <c r="N11">
        <f>K11-I11*E11</f>
        <v>-2387762.6048646332</v>
      </c>
      <c r="O11" s="29">
        <v>-4.5773177978467427E-3</v>
      </c>
    </row>
    <row r="12" spans="1:17" x14ac:dyDescent="0.25">
      <c r="D12" s="13">
        <v>10</v>
      </c>
      <c r="E12" s="18">
        <v>50.843417360732154</v>
      </c>
      <c r="F12" s="21">
        <f t="shared" si="3"/>
        <v>341305.16551144607</v>
      </c>
      <c r="G12" s="17">
        <f>(0.02+0.09/2)*0.25*(1-D12/50)/(0.15*SQRT(1-D12/50))+LN(E12/50)/(0.15*SQRT(1-D12/50))</f>
        <v>0.22157686980185493</v>
      </c>
      <c r="H12" s="17">
        <f t="shared" si="0"/>
        <v>0.58767835492560405</v>
      </c>
      <c r="I12" s="22">
        <f t="shared" si="1"/>
        <v>58767.835492560407</v>
      </c>
      <c r="J12" s="22">
        <f t="shared" si="2"/>
        <v>-2646652.4218236511</v>
      </c>
      <c r="K12">
        <f>I12*E12+J12</f>
        <v>341305.16551144607</v>
      </c>
      <c r="L12">
        <f>LN(E12/E11)</f>
        <v>1.7503125657134754E-2</v>
      </c>
      <c r="M12">
        <f>I11*E12+J11*(1+0.02/4/50)</f>
        <v>341305.16551144607</v>
      </c>
      <c r="N12">
        <f>K12-I12*E12</f>
        <v>-2646652.4218236511</v>
      </c>
      <c r="O12" s="29">
        <v>1.7503125657134754E-2</v>
      </c>
    </row>
    <row r="13" spans="1:17" x14ac:dyDescent="0.25">
      <c r="D13" s="13">
        <v>11</v>
      </c>
      <c r="E13" s="18">
        <v>51.472769442634053</v>
      </c>
      <c r="F13" s="21">
        <f t="shared" si="3"/>
        <v>378026.15988537483</v>
      </c>
      <c r="G13" s="17">
        <f>(0.02+0.09/2)*0.25*(1-D13/50)/(0.15*SQRT(1-D13/50))+LN(E13/50)/(0.15*SQRT(1-D13/50))</f>
        <v>0.31481010675874543</v>
      </c>
      <c r="H13" s="17">
        <f t="shared" si="0"/>
        <v>0.62354708122503721</v>
      </c>
      <c r="I13" s="22">
        <f t="shared" si="1"/>
        <v>62354.708122503718</v>
      </c>
      <c r="J13" s="22">
        <f t="shared" si="2"/>
        <v>-2831543.354967</v>
      </c>
      <c r="K13">
        <f>I13*E13+J13</f>
        <v>378026.15988537483</v>
      </c>
      <c r="L13">
        <f>LN(E13/E12)</f>
        <v>1.2302257130831532E-2</v>
      </c>
      <c r="M13">
        <f>I12*E13+J12*(1+0.02/4/50)</f>
        <v>378026.15988537483</v>
      </c>
      <c r="N13">
        <f>K13-I13*E13</f>
        <v>-2831543.354967</v>
      </c>
      <c r="O13" s="29">
        <v>1.2302257130831532E-2</v>
      </c>
    </row>
    <row r="14" spans="1:17" x14ac:dyDescent="0.25">
      <c r="D14" s="13">
        <v>12</v>
      </c>
      <c r="E14" s="18">
        <v>52.021059065238248</v>
      </c>
      <c r="F14" s="21">
        <f t="shared" si="3"/>
        <v>411931.44493396068</v>
      </c>
      <c r="G14" s="17">
        <f>(0.02+0.09/2)*0.25*(1-D14/50)/(0.15*SQRT(1-D14/50))+LN(E14/50)/(0.15*SQRT(1-D14/50))</f>
        <v>0.39746744814252438</v>
      </c>
      <c r="H14" s="17">
        <f t="shared" si="0"/>
        <v>0.65448860681703525</v>
      </c>
      <c r="I14" s="22">
        <f t="shared" si="1"/>
        <v>65448.860681703525</v>
      </c>
      <c r="J14" s="22">
        <f t="shared" si="2"/>
        <v>-2992787.6023414875</v>
      </c>
      <c r="K14">
        <f>I14*E14+J14</f>
        <v>411931.44493396068</v>
      </c>
      <c r="L14">
        <f>LN(E14/E13)</f>
        <v>1.0595699476062034E-2</v>
      </c>
      <c r="M14">
        <f>I13*E14+J13*(1+0.02/4/50)</f>
        <v>411931.44493396068</v>
      </c>
      <c r="N14">
        <f>K14-I14*E14</f>
        <v>-2992787.6023414875</v>
      </c>
      <c r="O14" s="29">
        <v>1.0595699476062034E-2</v>
      </c>
    </row>
    <row r="15" spans="1:17" x14ac:dyDescent="0.25">
      <c r="D15" s="13">
        <v>13</v>
      </c>
      <c r="E15" s="18">
        <v>52.697966436646894</v>
      </c>
      <c r="F15" s="21">
        <f t="shared" si="3"/>
        <v>455934.98241946939</v>
      </c>
      <c r="G15" s="17">
        <f>(0.02+0.09/2)*0.25*(1-D15/50)/(0.15*SQRT(1-D15/50))+LN(E15/50)/(0.15*SQRT(1-D15/50))</f>
        <v>0.50047601340349823</v>
      </c>
      <c r="H15" s="17">
        <f t="shared" si="0"/>
        <v>0.69163002914020277</v>
      </c>
      <c r="I15" s="22">
        <f t="shared" si="1"/>
        <v>69163.002914020282</v>
      </c>
      <c r="J15" s="22">
        <f t="shared" si="2"/>
        <v>-3188814.6238012826</v>
      </c>
      <c r="K15">
        <f>I15*E15+J15</f>
        <v>455934.98241946939</v>
      </c>
      <c r="L15">
        <f>LN(E15/E14)</f>
        <v>1.2928248640737468E-2</v>
      </c>
      <c r="M15">
        <f>I14*E15+J14*(1+0.02/4/50)</f>
        <v>455934.98241946939</v>
      </c>
      <c r="N15">
        <f>K15-I15*E15</f>
        <v>-3188814.6238012826</v>
      </c>
      <c r="O15" s="29">
        <v>1.2928248640737468E-2</v>
      </c>
    </row>
    <row r="16" spans="1:17" x14ac:dyDescent="0.25">
      <c r="D16" s="13">
        <v>14</v>
      </c>
      <c r="E16" s="18">
        <v>51.728482563845247</v>
      </c>
      <c r="F16" s="21">
        <f t="shared" si="3"/>
        <v>388563.68503741315</v>
      </c>
      <c r="G16" s="17">
        <f>(0.02+0.09/2)*0.25*(1-D16/50)/(0.15*SQRT(1-D16/50))+LN(E16/50)/(0.15*SQRT(1-D16/50))</f>
        <v>0.35893953594545136</v>
      </c>
      <c r="H16" s="17">
        <f t="shared" si="0"/>
        <v>0.64017983883718688</v>
      </c>
      <c r="I16" s="22">
        <f t="shared" si="1"/>
        <v>64017.983883718691</v>
      </c>
      <c r="J16" s="22">
        <f t="shared" si="2"/>
        <v>-2922989.4780640551</v>
      </c>
      <c r="K16">
        <f>I16*E16+J16</f>
        <v>388563.68503741315</v>
      </c>
      <c r="L16">
        <f>LN(E16/E15)</f>
        <v>-1.8568317452208504E-2</v>
      </c>
      <c r="M16">
        <f>I15*E16+J15*(1+0.02/4/50)</f>
        <v>388563.68503741315</v>
      </c>
      <c r="N16">
        <f>K16-I16*E16</f>
        <v>-2922989.4780640551</v>
      </c>
      <c r="O16" s="29">
        <v>-1.8568317452208504E-2</v>
      </c>
    </row>
    <row r="17" spans="4:15" x14ac:dyDescent="0.25">
      <c r="D17" s="13">
        <v>15</v>
      </c>
      <c r="E17" s="18">
        <v>52.552502571645881</v>
      </c>
      <c r="F17" s="21">
        <f t="shared" si="3"/>
        <v>441023.48566884967</v>
      </c>
      <c r="G17" s="17">
        <f>(0.02+0.09/2)*0.25*(1-D17/50)/(0.15*SQRT(1-D17/50))+LN(E17/50)/(0.15*SQRT(1-D17/50))</f>
        <v>0.48737210254675567</v>
      </c>
      <c r="H17" s="17">
        <f t="shared" si="0"/>
        <v>0.68700267014293104</v>
      </c>
      <c r="I17" s="22">
        <f t="shared" si="1"/>
        <v>68700.267014293102</v>
      </c>
      <c r="J17" s="22">
        <f t="shared" si="2"/>
        <v>-3169347.4732725471</v>
      </c>
      <c r="K17">
        <f>I17*E17+J17</f>
        <v>441023.48566884967</v>
      </c>
      <c r="L17">
        <f>LN(E17/E16)</f>
        <v>1.5804169054773946E-2</v>
      </c>
      <c r="M17">
        <f>I16*E17+J16*(1+0.02/4/50)</f>
        <v>441023.48566884967</v>
      </c>
      <c r="N17">
        <f>K17-I17*E17</f>
        <v>-3169347.4732725471</v>
      </c>
      <c r="O17" s="29">
        <v>1.5804169054773946E-2</v>
      </c>
    </row>
    <row r="18" spans="4:15" x14ac:dyDescent="0.25">
      <c r="D18" s="13">
        <v>16</v>
      </c>
      <c r="E18" s="18">
        <v>50.925201044894912</v>
      </c>
      <c r="F18" s="21">
        <f t="shared" si="3"/>
        <v>328910.50152096432</v>
      </c>
      <c r="G18" s="17">
        <f>(0.02+0.09/2)*0.25*(1-D18/50)/(0.15*SQRT(1-D18/50))+LN(E18/50)/(0.15*SQRT(1-D18/50))</f>
        <v>0.23756287296966538</v>
      </c>
      <c r="H18" s="17">
        <f t="shared" si="0"/>
        <v>0.59388992537539664</v>
      </c>
      <c r="I18" s="22">
        <f t="shared" si="1"/>
        <v>59388.992537539663</v>
      </c>
      <c r="J18" s="22">
        <f t="shared" si="2"/>
        <v>-2695485.8833070067</v>
      </c>
      <c r="K18">
        <f>I18*E18+J18</f>
        <v>328910.50152096432</v>
      </c>
      <c r="L18">
        <f>LN(E18/E17)</f>
        <v>-3.1454808897936885E-2</v>
      </c>
      <c r="M18">
        <f>I17*E18+J17*(1+0.02/4/50)</f>
        <v>328910.50152096432</v>
      </c>
      <c r="N18">
        <f>K18-I18*E18</f>
        <v>-2695485.8833070067</v>
      </c>
      <c r="O18" s="29">
        <v>-3.1454808897936885E-2</v>
      </c>
    </row>
    <row r="19" spans="4:15" x14ac:dyDescent="0.25">
      <c r="D19" s="13">
        <v>17</v>
      </c>
      <c r="E19" s="18">
        <v>50.188990559861445</v>
      </c>
      <c r="F19" s="21">
        <f t="shared" si="3"/>
        <v>284918.1539309225</v>
      </c>
      <c r="G19" s="17">
        <f>(0.02+0.09/2)*0.25*(1-D19/50)/(0.15*SQRT(1-D19/50))+LN(E19/50)/(0.15*SQRT(1-D19/50))</f>
        <v>0.11896944958165449</v>
      </c>
      <c r="H19" s="17">
        <f t="shared" si="0"/>
        <v>0.54735022022479507</v>
      </c>
      <c r="I19" s="22">
        <f t="shared" si="1"/>
        <v>54735.022022479505</v>
      </c>
      <c r="J19" s="22">
        <f t="shared" si="2"/>
        <v>-2462177.3496491099</v>
      </c>
      <c r="K19">
        <f>I19*E19+J19</f>
        <v>284918.1539309225</v>
      </c>
      <c r="L19">
        <f>LN(E19/E18)</f>
        <v>-1.4562218878677351E-2</v>
      </c>
      <c r="M19">
        <f>I18*E19+J18*(1+0.02/4/50)</f>
        <v>284918.1539309225</v>
      </c>
      <c r="N19">
        <f>K19-I19*E19</f>
        <v>-2462177.3496491099</v>
      </c>
      <c r="O19" s="29">
        <v>-1.4562218878677351E-2</v>
      </c>
    </row>
    <row r="20" spans="4:15" x14ac:dyDescent="0.25">
      <c r="D20" s="13">
        <v>18</v>
      </c>
      <c r="E20" s="18">
        <v>51.96906461002181</v>
      </c>
      <c r="F20" s="21">
        <f t="shared" si="3"/>
        <v>382104.3285331293</v>
      </c>
      <c r="G20" s="17">
        <f>(0.02+0.09/2)*0.25*(1-D20/50)/(0.15*SQRT(1-D20/50))+LN(E20/50)/(0.15*SQRT(1-D20/50))</f>
        <v>0.40854687314647758</v>
      </c>
      <c r="H20" s="17">
        <f t="shared" si="0"/>
        <v>0.65856388733069782</v>
      </c>
      <c r="I20" s="22">
        <f t="shared" si="1"/>
        <v>65856.388733069776</v>
      </c>
      <c r="J20" s="22">
        <f t="shared" si="2"/>
        <v>-3040390.5925184861</v>
      </c>
      <c r="K20">
        <f>I20*E20+J20</f>
        <v>382104.3285331293</v>
      </c>
      <c r="L20">
        <f>LN(E20/E19)</f>
        <v>3.4852939116880956E-2</v>
      </c>
      <c r="M20">
        <f>I19*E20+J19*(1+0.02/4/50)</f>
        <v>382104.3285331293</v>
      </c>
      <c r="N20">
        <f>K20-I20*E20</f>
        <v>-3040390.5925184861</v>
      </c>
      <c r="O20" s="29">
        <v>3.4852939116880956E-2</v>
      </c>
    </row>
    <row r="21" spans="4:15" x14ac:dyDescent="0.25">
      <c r="D21" s="13">
        <v>19</v>
      </c>
      <c r="E21" s="18">
        <v>52.980929207186115</v>
      </c>
      <c r="F21" s="21">
        <f t="shared" si="3"/>
        <v>448438.03772996087</v>
      </c>
      <c r="G21" s="17">
        <f>(0.02+0.09/2)*0.25*(1-D21/50)/(0.15*SQRT(1-D21/50))+LN(E21/50)/(0.15*SQRT(1-D21/50))</f>
        <v>0.57559858697322808</v>
      </c>
      <c r="H21" s="17">
        <f t="shared" si="0"/>
        <v>0.71755673181306423</v>
      </c>
      <c r="I21" s="22">
        <f t="shared" si="1"/>
        <v>71755.673181306425</v>
      </c>
      <c r="J21" s="22">
        <f t="shared" si="2"/>
        <v>-3353244.2033028184</v>
      </c>
      <c r="K21">
        <f>I21*E21+J21</f>
        <v>448438.03772996087</v>
      </c>
      <c r="L21">
        <f>LN(E21/E20)</f>
        <v>1.9283392313881806E-2</v>
      </c>
      <c r="M21">
        <f>I20*E21+J20*(1+0.02/4/50)</f>
        <v>448438.03772996087</v>
      </c>
      <c r="N21">
        <f>K21-I21*E21</f>
        <v>-3353244.2033028184</v>
      </c>
      <c r="O21" s="29">
        <v>1.9283392313881806E-2</v>
      </c>
    </row>
    <row r="22" spans="4:15" x14ac:dyDescent="0.25">
      <c r="D22" s="13">
        <v>20</v>
      </c>
      <c r="E22" s="18">
        <v>52.111637501166399</v>
      </c>
      <c r="F22" s="21">
        <f t="shared" si="3"/>
        <v>385726.10175325954</v>
      </c>
      <c r="G22" s="17">
        <f>(0.02+0.09/2)*0.25*(1-D22/50)/(0.15*SQRT(1-D22/50))+LN(E22/50)/(0.15*SQRT(1-D22/50))</f>
        <v>0.43993034450346802</v>
      </c>
      <c r="H22" s="17">
        <f t="shared" si="0"/>
        <v>0.67000622126782838</v>
      </c>
      <c r="I22" s="22">
        <f t="shared" si="1"/>
        <v>67000.622126782837</v>
      </c>
      <c r="J22" s="22">
        <f t="shared" si="2"/>
        <v>-3105786.030870276</v>
      </c>
      <c r="K22">
        <f>I22*E22+J22</f>
        <v>385726.10175325954</v>
      </c>
      <c r="L22">
        <f>LN(E22/E21)</f>
        <v>-1.6543730158862412E-2</v>
      </c>
      <c r="M22">
        <f>I21*E22+J21*(1+0.02/4/50)</f>
        <v>385726.10175325954</v>
      </c>
      <c r="N22">
        <f>K22-I22*E22</f>
        <v>-3105786.030870276</v>
      </c>
      <c r="O22" s="29">
        <v>-1.6543730158862412E-2</v>
      </c>
    </row>
    <row r="23" spans="4:15" x14ac:dyDescent="0.25">
      <c r="D23" s="13">
        <v>21</v>
      </c>
      <c r="E23" s="18">
        <v>51.120443479193007</v>
      </c>
      <c r="F23" s="21">
        <f t="shared" si="3"/>
        <v>319004.90702960733</v>
      </c>
      <c r="G23" s="17">
        <f>(0.02+0.09/2)*0.25*(1-D23/50)/(0.15*SQRT(1-D23/50))+LN(E23/50)/(0.15*SQRT(1-D23/50))</f>
        <v>0.27650053314799283</v>
      </c>
      <c r="H23" s="17">
        <f t="shared" si="0"/>
        <v>0.60891817489488698</v>
      </c>
      <c r="I23" s="22">
        <f t="shared" si="1"/>
        <v>60891.817489488698</v>
      </c>
      <c r="J23" s="22">
        <f t="shared" si="2"/>
        <v>-2793811.8072871361</v>
      </c>
      <c r="K23">
        <f>I23*E23+J23</f>
        <v>319004.90702960733</v>
      </c>
      <c r="L23">
        <f>LN(E23/E22)</f>
        <v>-1.9203807071014059E-2</v>
      </c>
      <c r="M23">
        <f>I22*E23+J22*(1+0.02/4/50)</f>
        <v>319004.90702960733</v>
      </c>
      <c r="N23">
        <f>K23-I23*E23</f>
        <v>-2793811.8072871361</v>
      </c>
      <c r="O23" s="29">
        <v>-1.9203807071014059E-2</v>
      </c>
    </row>
    <row r="24" spans="4:15" x14ac:dyDescent="0.25">
      <c r="D24" s="13">
        <v>22</v>
      </c>
      <c r="E24" s="18">
        <v>50.343305755812004</v>
      </c>
      <c r="F24" s="21">
        <f t="shared" si="3"/>
        <v>271404.1974325655</v>
      </c>
      <c r="G24" s="17">
        <f>(0.02+0.09/2)*0.25*(1-D24/50)/(0.15*SQRT(1-D24/50))+LN(E24/50)/(0.15*SQRT(1-D24/50))</f>
        <v>0.14202842078536521</v>
      </c>
      <c r="H24" s="17">
        <f t="shared" si="0"/>
        <v>0.55647122164911045</v>
      </c>
      <c r="I24" s="22">
        <f t="shared" si="1"/>
        <v>55647.122164911045</v>
      </c>
      <c r="J24" s="22">
        <f t="shared" si="2"/>
        <v>-2530055.8881465746</v>
      </c>
      <c r="K24">
        <f>I24*E24+J24</f>
        <v>271404.1974325655</v>
      </c>
      <c r="L24">
        <f>LN(E24/E23)</f>
        <v>-1.5318829168680735E-2</v>
      </c>
      <c r="M24">
        <f>I23*E24+J23*(1+0.02/4/50)</f>
        <v>271404.1974325655</v>
      </c>
      <c r="N24">
        <f>K24-I24*E24</f>
        <v>-2530055.8881465746</v>
      </c>
      <c r="O24" s="29">
        <v>-1.5318829168680735E-2</v>
      </c>
    </row>
    <row r="25" spans="4:15" x14ac:dyDescent="0.25">
      <c r="D25" s="13">
        <v>23</v>
      </c>
      <c r="E25" s="18">
        <v>51.901380906284423</v>
      </c>
      <c r="F25" s="21">
        <f t="shared" si="3"/>
        <v>357853.59008420166</v>
      </c>
      <c r="G25" s="17">
        <f>(0.02+0.09/2)*0.25*(1-D25/50)/(0.15*SQRT(1-D25/50))+LN(E25/50)/(0.15*SQRT(1-D25/50))</f>
        <v>0.41820402784841587</v>
      </c>
      <c r="H25" s="17">
        <f t="shared" si="0"/>
        <v>0.66210102444062158</v>
      </c>
      <c r="I25" s="22">
        <f t="shared" si="1"/>
        <v>66210.102444062155</v>
      </c>
      <c r="J25" s="22">
        <f t="shared" si="2"/>
        <v>-3078542.1567091816</v>
      </c>
      <c r="K25">
        <f>I25*E25+J25</f>
        <v>357853.59008420166</v>
      </c>
      <c r="L25">
        <f>LN(E25/E24)</f>
        <v>3.0479740754336859E-2</v>
      </c>
      <c r="M25">
        <f>I24*E25+J24*(1+0.02/4/50)</f>
        <v>357853.59008420166</v>
      </c>
      <c r="N25">
        <f>K25-I25*E25</f>
        <v>-3078542.1567091816</v>
      </c>
      <c r="O25" s="29">
        <v>3.0479740754336859E-2</v>
      </c>
    </row>
    <row r="26" spans="4:15" x14ac:dyDescent="0.25">
      <c r="D26" s="13">
        <v>24</v>
      </c>
      <c r="E26" s="18">
        <v>51.183097142232725</v>
      </c>
      <c r="F26" s="21">
        <f t="shared" si="3"/>
        <v>309988.09426676109</v>
      </c>
      <c r="G26" s="17">
        <f>(0.02+0.09/2)*0.25*(1-D26/50)/(0.15*SQRT(1-D26/50))+LN(E26/50)/(0.15*SQRT(1-D26/50))</f>
        <v>0.29432705050303332</v>
      </c>
      <c r="H26" s="17">
        <f t="shared" si="0"/>
        <v>0.61574599785412265</v>
      </c>
      <c r="I26" s="22">
        <f t="shared" si="1"/>
        <v>61574.599785412262</v>
      </c>
      <c r="J26" s="22">
        <f t="shared" si="2"/>
        <v>-2841590.6280440972</v>
      </c>
      <c r="K26">
        <f>I26*E26+J26</f>
        <v>309988.09426676109</v>
      </c>
      <c r="L26">
        <f>LN(E26/E25)</f>
        <v>-1.3936053276895741E-2</v>
      </c>
      <c r="M26">
        <f>I25*E26+J25*(1+0.02/4/50)</f>
        <v>309988.09426676109</v>
      </c>
      <c r="N26">
        <f>K26-I26*E26</f>
        <v>-2841590.6280440972</v>
      </c>
      <c r="O26" s="29">
        <v>-1.3936053276895741E-2</v>
      </c>
    </row>
    <row r="27" spans="4:15" x14ac:dyDescent="0.25">
      <c r="D27" s="13">
        <v>25</v>
      </c>
      <c r="E27" s="18">
        <v>50.469461137834891</v>
      </c>
      <c r="F27" s="21">
        <f t="shared" si="3"/>
        <v>265762.0838406994</v>
      </c>
      <c r="G27" s="17">
        <f>(0.02+0.09/2)*0.25*(1-D27/50)/(0.15*SQRT(1-D27/50))+LN(E27/50)/(0.15*SQRT(1-D27/50))</f>
        <v>0.16471268037798065</v>
      </c>
      <c r="H27" s="17">
        <f t="shared" si="0"/>
        <v>0.56541493209450122</v>
      </c>
      <c r="I27" s="22">
        <f t="shared" si="1"/>
        <v>56541.49320945012</v>
      </c>
      <c r="J27" s="22">
        <f t="shared" si="2"/>
        <v>-2587856.610368799</v>
      </c>
      <c r="K27">
        <f>I27*E27+J27</f>
        <v>265762.0838406994</v>
      </c>
      <c r="L27">
        <f>LN(E27/E26)</f>
        <v>-1.404092018394067E-2</v>
      </c>
      <c r="M27">
        <f>I26*E27+J26*(1+0.02/4/50)</f>
        <v>265762.0838406994</v>
      </c>
      <c r="N27">
        <f>K27-I27*E27</f>
        <v>-2587856.610368799</v>
      </c>
      <c r="O27" s="29">
        <v>-1.404092018394067E-2</v>
      </c>
    </row>
    <row r="28" spans="4:15" x14ac:dyDescent="0.25">
      <c r="D28" s="13">
        <v>26</v>
      </c>
      <c r="E28" s="18">
        <v>51.073283625557103</v>
      </c>
      <c r="F28" s="21">
        <f t="shared" si="3"/>
        <v>299644.32326892111</v>
      </c>
      <c r="G28" s="17">
        <f>(0.02+0.09/2)*0.25*(1-D28/50)/(0.15*SQRT(1-D28/50))+LN(E28/50)/(0.15*SQRT(1-D28/50))</f>
        <v>0.27942338259972854</v>
      </c>
      <c r="H28" s="17">
        <f t="shared" si="0"/>
        <v>0.61004003564797737</v>
      </c>
      <c r="I28" s="22">
        <f t="shared" si="1"/>
        <v>61004.003564797735</v>
      </c>
      <c r="J28" s="22">
        <f t="shared" si="2"/>
        <v>-2816030.4530904903</v>
      </c>
      <c r="K28">
        <f>I28*E28+J28</f>
        <v>299644.32326892111</v>
      </c>
      <c r="L28">
        <f>LN(E28/E27)</f>
        <v>1.1893111742726992E-2</v>
      </c>
      <c r="M28">
        <f>I27*E28+J27*(1+0.02/4/50)</f>
        <v>299644.32326892111</v>
      </c>
      <c r="N28">
        <f>K28-I28*E28</f>
        <v>-2816030.4530904903</v>
      </c>
      <c r="O28" s="29">
        <v>1.1893111742726992E-2</v>
      </c>
    </row>
    <row r="29" spans="4:15" x14ac:dyDescent="0.25">
      <c r="D29" s="13">
        <v>27</v>
      </c>
      <c r="E29" s="18">
        <v>51.530250603035384</v>
      </c>
      <c r="F29" s="21">
        <f t="shared" si="3"/>
        <v>327239.53534669196</v>
      </c>
      <c r="G29" s="17">
        <f>(0.02+0.09/2)*0.25*(1-D29/50)/(0.15*SQRT(1-D29/50))+LN(E29/50)/(0.15*SQRT(1-D29/50))</f>
        <v>0.36979445352027601</v>
      </c>
      <c r="H29" s="17">
        <f t="shared" si="0"/>
        <v>0.64423217589355675</v>
      </c>
      <c r="I29" s="22">
        <f t="shared" si="1"/>
        <v>64423.217589355678</v>
      </c>
      <c r="J29" s="22">
        <f t="shared" si="2"/>
        <v>-2992505.0116866832</v>
      </c>
      <c r="K29">
        <f>I29*E29+J29</f>
        <v>327239.53534669196</v>
      </c>
      <c r="L29">
        <f>LN(E29/E28)</f>
        <v>8.9074904164304358E-3</v>
      </c>
      <c r="M29">
        <f>I28*E29+J28*(1+0.02/4/50)</f>
        <v>327239.53534669196</v>
      </c>
      <c r="N29">
        <f>K29-I29*E29</f>
        <v>-2992505.0116866832</v>
      </c>
      <c r="O29" s="29">
        <v>8.9074904164304358E-3</v>
      </c>
    </row>
    <row r="30" spans="4:15" x14ac:dyDescent="0.25">
      <c r="D30" s="13">
        <v>28</v>
      </c>
      <c r="E30" s="18">
        <v>52.348300752920601</v>
      </c>
      <c r="F30" s="21">
        <f t="shared" si="3"/>
        <v>379641.7076505837</v>
      </c>
      <c r="G30" s="17">
        <f>(0.02+0.09/2)*0.25*(1-D30/50)/(0.15*SQRT(1-D30/50))+LN(E30/50)/(0.15*SQRT(1-D30/50))</f>
        <v>0.53313710335678566</v>
      </c>
      <c r="H30" s="17">
        <f t="shared" si="0"/>
        <v>0.70303066169572592</v>
      </c>
      <c r="I30" s="22">
        <f t="shared" si="1"/>
        <v>70303.066169572587</v>
      </c>
      <c r="J30" s="22">
        <f t="shared" si="2"/>
        <v>-3300604.3440466798</v>
      </c>
      <c r="K30">
        <f>I30*E30+J30</f>
        <v>379641.7076505837</v>
      </c>
      <c r="L30">
        <f>LN(E30/E29)</f>
        <v>1.5750451863981829E-2</v>
      </c>
      <c r="M30">
        <f>I29*E30+J29*(1+0.02/4/50)</f>
        <v>379641.7076505837</v>
      </c>
      <c r="N30">
        <f>K30-I30*E30</f>
        <v>-3300604.3440466798</v>
      </c>
      <c r="O30" s="29">
        <v>1.5750451863981829E-2</v>
      </c>
    </row>
    <row r="31" spans="4:15" x14ac:dyDescent="0.25">
      <c r="D31" s="13">
        <v>29</v>
      </c>
      <c r="E31" s="18">
        <v>53.127716766476617</v>
      </c>
      <c r="F31" s="21">
        <f t="shared" si="3"/>
        <v>434106.98279083194</v>
      </c>
      <c r="G31" s="17">
        <f>(0.02+0.09/2)*0.25*(1-D31/50)/(0.15*SQRT(1-D31/50))+LN(E31/50)/(0.15*SQRT(1-D31/50))</f>
        <v>0.6943728891887776</v>
      </c>
      <c r="H31" s="17">
        <f t="shared" si="0"/>
        <v>0.75627580448060649</v>
      </c>
      <c r="I31" s="22">
        <f t="shared" si="1"/>
        <v>75627.580448060646</v>
      </c>
      <c r="J31" s="22">
        <f t="shared" si="2"/>
        <v>-3583813.6909876587</v>
      </c>
      <c r="K31">
        <f>I31*E31+J31</f>
        <v>434106.98279083194</v>
      </c>
      <c r="L31">
        <f>LN(E31/E30)</f>
        <v>1.4779287633009855E-2</v>
      </c>
      <c r="M31">
        <f>I30*E31+J30*(1+0.02/4/50)</f>
        <v>434106.98279083194</v>
      </c>
      <c r="N31">
        <f>K31-I31*E31</f>
        <v>-3583813.6909876587</v>
      </c>
      <c r="O31" s="29">
        <v>1.4779287633009855E-2</v>
      </c>
    </row>
    <row r="32" spans="4:15" x14ac:dyDescent="0.25">
      <c r="D32" s="13">
        <v>30</v>
      </c>
      <c r="E32" s="18">
        <v>52.560391426559974</v>
      </c>
      <c r="F32" s="21">
        <f t="shared" si="3"/>
        <v>390843.15863696439</v>
      </c>
      <c r="G32" s="17">
        <f>(0.02+0.09/2)*0.25*(1-D32/50)/(0.15*SQRT(1-D32/50))+LN(E32/50)/(0.15*SQRT(1-D32/50))</f>
        <v>0.594927897111028</v>
      </c>
      <c r="H32" s="17">
        <f t="shared" si="0"/>
        <v>0.72405416564785607</v>
      </c>
      <c r="I32" s="22">
        <f t="shared" si="1"/>
        <v>72405.416564785613</v>
      </c>
      <c r="J32" s="22">
        <f t="shared" si="2"/>
        <v>-3414813.8774112971</v>
      </c>
      <c r="K32">
        <f>I32*E32+J32</f>
        <v>390843.15863696439</v>
      </c>
      <c r="L32">
        <f>LN(E32/E31)</f>
        <v>-1.0735943689196711E-2</v>
      </c>
      <c r="M32">
        <f>I31*E32+J31*(1+0.02/4/50)</f>
        <v>390843.15863696439</v>
      </c>
      <c r="N32">
        <f>K32-I32*E32</f>
        <v>-3414813.8774112971</v>
      </c>
      <c r="O32" s="29">
        <v>-1.0735943689196711E-2</v>
      </c>
    </row>
    <row r="33" spans="4:15" x14ac:dyDescent="0.25">
      <c r="D33" s="13">
        <v>31</v>
      </c>
      <c r="E33" s="18">
        <v>53.604300621578751</v>
      </c>
      <c r="F33" s="21">
        <f t="shared" si="3"/>
        <v>466086.35737036774</v>
      </c>
      <c r="G33" s="17">
        <f>(0.02+0.09/2)*0.25*(1-D33/50)/(0.15*SQRT(1-D33/50))+LN(E33/50)/(0.15*SQRT(1-D33/50))</f>
        <v>0.81955662366429116</v>
      </c>
      <c r="H33" s="17">
        <f t="shared" si="0"/>
        <v>0.79376554506576924</v>
      </c>
      <c r="I33" s="22">
        <f t="shared" si="1"/>
        <v>79376.554506576926</v>
      </c>
      <c r="J33" s="22">
        <f t="shared" si="2"/>
        <v>-3788838.3327053138</v>
      </c>
      <c r="K33">
        <f>I33*E33+J33</f>
        <v>466086.35737036774</v>
      </c>
      <c r="L33">
        <f>LN(E33/E32)</f>
        <v>1.9666478953777298E-2</v>
      </c>
      <c r="M33">
        <f>I32*E33+J32*(1+0.02/4/50)</f>
        <v>466086.35737036774</v>
      </c>
      <c r="N33">
        <f>K33-I33*E33</f>
        <v>-3788838.3327053138</v>
      </c>
      <c r="O33" s="29">
        <v>1.9666478953777298E-2</v>
      </c>
    </row>
    <row r="34" spans="4:15" x14ac:dyDescent="0.25">
      <c r="D34" s="13">
        <v>32</v>
      </c>
      <c r="E34" s="18">
        <v>54.260268461545607</v>
      </c>
      <c r="F34" s="21">
        <f t="shared" si="3"/>
        <v>517775.9405407873</v>
      </c>
      <c r="G34" s="17">
        <f>(0.02+0.09/2)*0.25*(1-D34/50)/(0.15*SQRT(1-D34/50))+LN(E34/50)/(0.15*SQRT(1-D34/50))</f>
        <v>0.97354721642558451</v>
      </c>
      <c r="H34" s="17">
        <f t="shared" si="0"/>
        <v>0.83485929730837616</v>
      </c>
      <c r="I34" s="22">
        <f t="shared" si="1"/>
        <v>83485.929730837612</v>
      </c>
      <c r="J34" s="22">
        <f t="shared" si="2"/>
        <v>-4012193.0194161939</v>
      </c>
      <c r="K34">
        <f>I34*E34+J34</f>
        <v>517775.9405407873</v>
      </c>
      <c r="L34">
        <f>LN(E34/E33)</f>
        <v>1.2162954571170628E-2</v>
      </c>
      <c r="M34">
        <f>I33*E34+J33*(1+0.02/4/50)</f>
        <v>517775.9405407873</v>
      </c>
      <c r="N34">
        <f>K34-I34*E34</f>
        <v>-4012193.0194161939</v>
      </c>
      <c r="O34" s="29">
        <v>1.2162954571170628E-2</v>
      </c>
    </row>
    <row r="35" spans="4:15" x14ac:dyDescent="0.25">
      <c r="D35" s="13">
        <v>33</v>
      </c>
      <c r="E35" s="18">
        <v>55.721883716492059</v>
      </c>
      <c r="F35" s="21">
        <f t="shared" si="3"/>
        <v>639399.02970682504</v>
      </c>
      <c r="G35" s="17">
        <f>(0.02+0.09/2)*0.25*(1-D35/50)/(0.15*SQRT(1-D35/50))+LN(E35/50)/(0.15*SQRT(1-D35/50))</f>
        <v>1.3019595175798928</v>
      </c>
      <c r="H35" s="17">
        <f t="shared" si="0"/>
        <v>0.90353488762799827</v>
      </c>
      <c r="I35" s="22">
        <f t="shared" si="1"/>
        <v>90353.488762799825</v>
      </c>
      <c r="J35" s="22">
        <f t="shared" si="2"/>
        <v>-4395267.5645132791</v>
      </c>
      <c r="K35">
        <f>I35*E35+J35</f>
        <v>639399.02970682457</v>
      </c>
      <c r="L35">
        <f>LN(E35/E34)</f>
        <v>2.6580700262362544E-2</v>
      </c>
      <c r="M35">
        <f>I34*E35+J34*(1+0.02/4/50)</f>
        <v>639399.02970682504</v>
      </c>
      <c r="N35">
        <f>K35-I35*E35</f>
        <v>-4395267.5645132791</v>
      </c>
      <c r="O35" s="29">
        <v>2.6580700262362544E-2</v>
      </c>
    </row>
    <row r="36" spans="4:15" x14ac:dyDescent="0.25">
      <c r="D36" s="13">
        <v>34</v>
      </c>
      <c r="E36" s="18">
        <v>54.819615295764478</v>
      </c>
      <c r="F36" s="21">
        <f t="shared" si="3"/>
        <v>557436.40333713498</v>
      </c>
      <c r="G36" s="17">
        <f>(0.02+0.09/2)*0.25*(1-D36/50)/(0.15*SQRT(1-D36/50))+LN(E36/50)/(0.15*SQRT(1-D36/50))</f>
        <v>1.145808412764338</v>
      </c>
      <c r="H36" s="17">
        <f t="shared" si="0"/>
        <v>0.87406278326546083</v>
      </c>
      <c r="I36" s="22">
        <f t="shared" si="1"/>
        <v>87406.278326546089</v>
      </c>
      <c r="J36" s="22">
        <f t="shared" si="2"/>
        <v>-4234142.1489586383</v>
      </c>
      <c r="K36">
        <f>I36*E36+J36</f>
        <v>557436.40333713498</v>
      </c>
      <c r="L36">
        <f>LN(E36/E35)</f>
        <v>-1.6324881907914233E-2</v>
      </c>
      <c r="M36">
        <f>I35*E36+J35*(1+0.02/4/50)</f>
        <v>557436.40333713498</v>
      </c>
      <c r="N36">
        <f>K36-I36*E36</f>
        <v>-4234142.1489586383</v>
      </c>
      <c r="O36" s="29">
        <v>-1.6324881907914233E-2</v>
      </c>
    </row>
    <row r="37" spans="4:15" x14ac:dyDescent="0.25">
      <c r="D37" s="13">
        <v>35</v>
      </c>
      <c r="E37" s="18">
        <v>54.385390430601383</v>
      </c>
      <c r="F37" s="21">
        <f t="shared" si="3"/>
        <v>519059.00970148668</v>
      </c>
      <c r="G37" s="17">
        <f>(0.02+0.09/2)*0.25*(1-D37/50)/(0.15*SQRT(1-D37/50))+LN(E37/50)/(0.15*SQRT(1-D37/50))</f>
        <v>1.0826351515101451</v>
      </c>
      <c r="H37" s="17">
        <f t="shared" si="0"/>
        <v>0.86051480082857645</v>
      </c>
      <c r="I37" s="22">
        <f t="shared" si="1"/>
        <v>86051.480082857641</v>
      </c>
      <c r="J37" s="22">
        <f t="shared" si="2"/>
        <v>-4160884.3317358447</v>
      </c>
      <c r="K37">
        <f>I37*E37+J37</f>
        <v>519059.00970148668</v>
      </c>
      <c r="L37">
        <f>LN(E37/E36)</f>
        <v>-7.952513728231584E-3</v>
      </c>
      <c r="M37">
        <f>I36*E37+J36*(1+0.02/4/50)</f>
        <v>519059.00970148668</v>
      </c>
      <c r="N37">
        <f>K37-I37*E37</f>
        <v>-4160884.3317358447</v>
      </c>
      <c r="O37" s="29">
        <v>-7.952513728231584E-3</v>
      </c>
    </row>
    <row r="38" spans="4:15" x14ac:dyDescent="0.25">
      <c r="D38" s="13">
        <v>36</v>
      </c>
      <c r="E38" s="18">
        <v>54.533397612974767</v>
      </c>
      <c r="F38" s="21">
        <f t="shared" si="3"/>
        <v>531379.1583744362</v>
      </c>
      <c r="G38" s="17">
        <f>(0.02+0.09/2)*0.25*(1-D38/50)/(0.15*SQRT(1-D38/50))+LN(E38/50)/(0.15*SQRT(1-D38/50))</f>
        <v>1.1507797225907084</v>
      </c>
      <c r="H38" s="17">
        <f t="shared" si="0"/>
        <v>0.87508856553762071</v>
      </c>
      <c r="I38" s="22">
        <f t="shared" si="1"/>
        <v>87508.856553762074</v>
      </c>
      <c r="J38" s="22">
        <f t="shared" si="2"/>
        <v>-4240776.1107286438</v>
      </c>
      <c r="K38">
        <f>I38*E38+J38</f>
        <v>531379.1583744362</v>
      </c>
      <c r="L38">
        <f>LN(E38/E37)</f>
        <v>2.7177546892079916E-3</v>
      </c>
      <c r="M38">
        <f>I37*E38+J37*(1+0.02/4/50)</f>
        <v>531379.1583744362</v>
      </c>
      <c r="N38">
        <f>K38-I38*E38</f>
        <v>-4240776.1107286438</v>
      </c>
      <c r="O38" s="29">
        <v>2.7177546892079916E-3</v>
      </c>
    </row>
    <row r="39" spans="4:15" x14ac:dyDescent="0.25">
      <c r="D39" s="13">
        <v>37</v>
      </c>
      <c r="E39" s="18">
        <v>54.099933327746236</v>
      </c>
      <c r="F39" s="21">
        <f t="shared" si="3"/>
        <v>493023.11680612061</v>
      </c>
      <c r="G39" s="17">
        <f>(0.02+0.09/2)*0.25*(1-D39/50)/(0.15*SQRT(1-D39/50))+LN(E39/50)/(0.15*SQRT(1-D39/50))</f>
        <v>1.0856328726599929</v>
      </c>
      <c r="H39" s="17">
        <f t="shared" si="0"/>
        <v>0.8611792749391608</v>
      </c>
      <c r="I39" s="22">
        <f t="shared" si="1"/>
        <v>86117.927493916082</v>
      </c>
      <c r="J39" s="22">
        <f t="shared" si="2"/>
        <v>-4165951.0189384241</v>
      </c>
      <c r="K39">
        <f>I39*E39+J39</f>
        <v>493023.11680612061</v>
      </c>
      <c r="L39">
        <f>LN(E39/E38)</f>
        <v>-7.98036075936083E-3</v>
      </c>
      <c r="M39">
        <f>I38*E39+J38*(1+0.02/4/50)</f>
        <v>493023.11680612061</v>
      </c>
      <c r="N39">
        <f>K39-I39*E39</f>
        <v>-4165951.0189384241</v>
      </c>
      <c r="O39" s="29">
        <v>-7.98036075936083E-3</v>
      </c>
    </row>
    <row r="40" spans="4:15" x14ac:dyDescent="0.25">
      <c r="D40" s="13">
        <v>38</v>
      </c>
      <c r="E40" s="18">
        <v>53.15321737152712</v>
      </c>
      <c r="F40" s="21">
        <f t="shared" si="3"/>
        <v>411077.3056292152</v>
      </c>
      <c r="G40" s="17">
        <f>(0.02+0.09/2)*0.25*(1-D40/50)/(0.15*SQRT(1-D40/50))+LN(E40/50)/(0.15*SQRT(1-D40/50))</f>
        <v>0.88529500916751347</v>
      </c>
      <c r="H40" s="17">
        <f t="shared" si="0"/>
        <v>0.81200122947417053</v>
      </c>
      <c r="I40" s="22">
        <f t="shared" si="1"/>
        <v>81200.122947417054</v>
      </c>
      <c r="J40" s="22">
        <f t="shared" si="2"/>
        <v>-3904970.4799895706</v>
      </c>
      <c r="K40">
        <f>I40*E40+J40</f>
        <v>411077.3056292152</v>
      </c>
      <c r="L40">
        <f>LN(E40/E39)</f>
        <v>-1.7654316705577527E-2</v>
      </c>
      <c r="M40">
        <f>I39*E40+J39*(1+0.02/4/50)</f>
        <v>411077.3056292152</v>
      </c>
      <c r="N40">
        <f>K40-I40*E40</f>
        <v>-3904970.4799895706</v>
      </c>
      <c r="O40" s="29">
        <v>-1.7654316705577527E-2</v>
      </c>
    </row>
    <row r="41" spans="4:15" x14ac:dyDescent="0.25">
      <c r="D41" s="13">
        <v>39</v>
      </c>
      <c r="E41" s="18">
        <v>53.371662966903962</v>
      </c>
      <c r="F41" s="21">
        <f t="shared" si="3"/>
        <v>428424.6177831376</v>
      </c>
      <c r="G41" s="17">
        <f>(0.02+0.09/2)*0.25*(1-D41/50)/(0.15*SQRT(1-D41/50))+LN(E41/50)/(0.15*SQRT(1-D41/50))</f>
        <v>0.97833464614310683</v>
      </c>
      <c r="H41" s="17">
        <f t="shared" si="0"/>
        <v>0.83604558013683017</v>
      </c>
      <c r="I41" s="22">
        <f t="shared" si="1"/>
        <v>83604.55801368301</v>
      </c>
      <c r="J41" s="22">
        <f t="shared" si="2"/>
        <v>-4033689.675020122</v>
      </c>
      <c r="K41">
        <f>I41*E41+J41</f>
        <v>428424.6177831376</v>
      </c>
      <c r="L41">
        <f>LN(E41/E40)</f>
        <v>4.1013123109745692E-3</v>
      </c>
      <c r="M41">
        <f>I40*E41+J40*(1+0.02/4/50)</f>
        <v>428424.6177831376</v>
      </c>
      <c r="N41">
        <f>K41-I41*E41</f>
        <v>-4033689.675020122</v>
      </c>
      <c r="O41" s="29">
        <v>4.1013123109745692E-3</v>
      </c>
    </row>
    <row r="42" spans="4:15" x14ac:dyDescent="0.25">
      <c r="D42" s="13">
        <v>40</v>
      </c>
      <c r="E42" s="18">
        <v>53.741951239083704</v>
      </c>
      <c r="F42" s="21">
        <f t="shared" si="3"/>
        <v>458979.03614887362</v>
      </c>
      <c r="G42" s="17">
        <f>(0.02+0.09/2)*0.25*(1-D42/50)/(0.15*SQRT(1-D42/50))+LN(E42/50)/(0.15*SQRT(1-D42/50))</f>
        <v>1.1243084846046825</v>
      </c>
      <c r="H42" s="17">
        <f t="shared" si="0"/>
        <v>0.86955890990623164</v>
      </c>
      <c r="I42" s="22">
        <f t="shared" si="1"/>
        <v>86955.890990623157</v>
      </c>
      <c r="J42" s="22">
        <f t="shared" si="2"/>
        <v>-4214200.2174202744</v>
      </c>
      <c r="K42">
        <f>I42*E42+J42</f>
        <v>458979.03614887316</v>
      </c>
      <c r="L42">
        <f>LN(E42/E41)</f>
        <v>6.9139623379117473E-3</v>
      </c>
      <c r="M42">
        <f>I41*E42+J41*(1+0.02/4/50)</f>
        <v>458979.03614887362</v>
      </c>
      <c r="N42">
        <f>K42-I42*E42</f>
        <v>-4214200.2174202744</v>
      </c>
      <c r="O42" s="29">
        <v>6.9139623379117473E-3</v>
      </c>
    </row>
    <row r="43" spans="4:15" x14ac:dyDescent="0.25">
      <c r="D43" s="13">
        <v>41</v>
      </c>
      <c r="E43" s="18">
        <v>52.51496827328215</v>
      </c>
      <c r="F43" s="21">
        <f t="shared" si="3"/>
        <v>351864.21910553984</v>
      </c>
      <c r="G43" s="17">
        <f>(0.02+0.09/2)*0.25*(1-D43/50)/(0.15*SQRT(1-D43/50))+LN(E43/50)/(0.15*SQRT(1-D43/50))</f>
        <v>0.81710483847888016</v>
      </c>
      <c r="H43" s="17">
        <f t="shared" si="0"/>
        <v>0.79306574093922821</v>
      </c>
      <c r="I43" s="22">
        <f t="shared" si="1"/>
        <v>79306.574093922827</v>
      </c>
      <c r="J43" s="22">
        <f t="shared" si="2"/>
        <v>-3812918.0032995176</v>
      </c>
      <c r="K43">
        <f>I43*E43+J43</f>
        <v>351864.21910553984</v>
      </c>
      <c r="L43">
        <f>LN(E43/E42)</f>
        <v>-2.3095672477087364E-2</v>
      </c>
      <c r="M43">
        <f>I42*E43+J42*(1+0.02/4/50)</f>
        <v>351864.21910553984</v>
      </c>
      <c r="N43">
        <f>K43-I43*E43</f>
        <v>-3812918.0032995176</v>
      </c>
      <c r="O43" s="29">
        <v>-2.3095672477087364E-2</v>
      </c>
    </row>
    <row r="44" spans="4:15" x14ac:dyDescent="0.25">
      <c r="D44" s="13">
        <v>42</v>
      </c>
      <c r="E44" s="18">
        <v>50.813611714252026</v>
      </c>
      <c r="F44" s="21">
        <f t="shared" si="3"/>
        <v>216554.16729630576</v>
      </c>
      <c r="G44" s="17">
        <f>(0.02+0.09/2)*0.25*(1-D44/50)/(0.15*SQRT(1-D44/50))+LN(E44/50)/(0.15*SQRT(1-D44/50))</f>
        <v>0.31235433993023781</v>
      </c>
      <c r="H44" s="17">
        <f t="shared" si="0"/>
        <v>0.62261437649220919</v>
      </c>
      <c r="I44" s="22">
        <f t="shared" si="1"/>
        <v>62261.437649220919</v>
      </c>
      <c r="J44" s="22">
        <f t="shared" si="2"/>
        <v>-2947174.3501823186</v>
      </c>
      <c r="K44">
        <f>I44*E44+J44</f>
        <v>216554.16729630576</v>
      </c>
      <c r="L44">
        <f>LN(E44/E43)</f>
        <v>-3.2933973104773751E-2</v>
      </c>
      <c r="M44">
        <f>I43*E44+J43*(1+0.02/4/50)</f>
        <v>216554.16729630576</v>
      </c>
      <c r="N44">
        <f>K44-I44*E44</f>
        <v>-2947174.3501823186</v>
      </c>
      <c r="O44" s="29">
        <v>-3.2933973104773751E-2</v>
      </c>
    </row>
    <row r="45" spans="4:15" x14ac:dyDescent="0.25">
      <c r="D45" s="13">
        <v>43</v>
      </c>
      <c r="E45" s="18">
        <v>51.17826050204161</v>
      </c>
      <c r="F45" s="21">
        <f t="shared" si="3"/>
        <v>238963.00762611255</v>
      </c>
      <c r="G45" s="17">
        <f>(0.02+0.09/2)*0.25*(1-D45/50)/(0.15*SQRT(1-D45/50))+LN(E45/50)/(0.15*SQRT(1-D45/50))</f>
        <v>0.45553497175286578</v>
      </c>
      <c r="H45" s="17">
        <f t="shared" si="0"/>
        <v>0.67563779301618854</v>
      </c>
      <c r="I45" s="22">
        <f t="shared" si="1"/>
        <v>67563.779301618852</v>
      </c>
      <c r="J45" s="22">
        <f t="shared" si="2"/>
        <v>-3218833.6899745842</v>
      </c>
      <c r="K45">
        <f>I45*E45+J45</f>
        <v>238963.00762611255</v>
      </c>
      <c r="L45">
        <f>LN(E45/E44)</f>
        <v>7.1505764840803379E-3</v>
      </c>
      <c r="M45">
        <f>I44*E45+J44*(1+0.02/4/50)</f>
        <v>238963.00762611255</v>
      </c>
      <c r="N45">
        <f>K45-I45*E45</f>
        <v>-3218833.6899745842</v>
      </c>
      <c r="O45" s="29">
        <v>7.1505764840803379E-3</v>
      </c>
    </row>
    <row r="46" spans="4:15" x14ac:dyDescent="0.25">
      <c r="D46" s="13">
        <v>44</v>
      </c>
      <c r="E46" s="18">
        <v>52.256283059631308</v>
      </c>
      <c r="F46" s="21">
        <f t="shared" si="3"/>
        <v>311476.40242027212</v>
      </c>
      <c r="G46" s="17">
        <f>(0.02+0.09/2)*0.25*(1-D46/50)/(0.15*SQRT(1-D46/50))+LN(E46/50)/(0.15*SQRT(1-D46/50))</f>
        <v>0.88694719444776327</v>
      </c>
      <c r="H46" s="17">
        <f t="shared" si="0"/>
        <v>0.81244633448856907</v>
      </c>
      <c r="I46" s="22">
        <f t="shared" si="1"/>
        <v>81244.633448856912</v>
      </c>
      <c r="J46" s="22">
        <f t="shared" si="2"/>
        <v>-3934066.1601591846</v>
      </c>
      <c r="K46">
        <f>I46*E46+J46</f>
        <v>311476.40242027212</v>
      </c>
      <c r="L46">
        <f>LN(E46/E45)</f>
        <v>2.0845291252531463E-2</v>
      </c>
      <c r="M46">
        <f>I45*E46+J45*(1+0.02/4/50)</f>
        <v>311476.40242027212</v>
      </c>
      <c r="N46">
        <f>K46-I46*E46</f>
        <v>-3934066.1601591846</v>
      </c>
      <c r="O46" s="29">
        <v>2.0845291252531463E-2</v>
      </c>
    </row>
    <row r="47" spans="4:15" x14ac:dyDescent="0.25">
      <c r="D47" s="13">
        <v>45</v>
      </c>
      <c r="E47" s="18">
        <v>52.651333014763821</v>
      </c>
      <c r="F47" s="21">
        <f t="shared" si="3"/>
        <v>343178.68460298469</v>
      </c>
      <c r="G47" s="17">
        <f>(0.02+0.09/2)*0.25*(1-D47/50)/(0.15*SQRT(1-D47/50))+LN(E47/50)/(0.15*SQRT(1-D47/50))</f>
        <v>1.1235267103344957</v>
      </c>
      <c r="H47" s="17">
        <f t="shared" si="0"/>
        <v>0.86939306846934705</v>
      </c>
      <c r="I47" s="22">
        <f t="shared" si="1"/>
        <v>86939.306846934705</v>
      </c>
      <c r="J47" s="22">
        <f t="shared" si="2"/>
        <v>-4234291.7122677118</v>
      </c>
      <c r="K47">
        <f>I47*E47+J47</f>
        <v>343178.68460298423</v>
      </c>
      <c r="L47">
        <f>LN(E47/E46)</f>
        <v>7.5314231179725534E-3</v>
      </c>
      <c r="M47">
        <f>I46*E47+J46*(1+0.02/4/50)</f>
        <v>343178.68460298469</v>
      </c>
      <c r="N47">
        <f>K47-I47*E47</f>
        <v>-4234291.7122677118</v>
      </c>
      <c r="O47" s="29">
        <v>7.5314231179725534E-3</v>
      </c>
    </row>
    <row r="48" spans="4:15" x14ac:dyDescent="0.25">
      <c r="D48" s="13">
        <v>46</v>
      </c>
      <c r="E48" s="18">
        <v>52.433773345537482</v>
      </c>
      <c r="F48" s="21">
        <f t="shared" si="3"/>
        <v>323840.76859137043</v>
      </c>
      <c r="G48" s="17">
        <f>(0.02+0.09/2)*0.25*(1-D48/50)/(0.15*SQRT(1-D48/50))+LN(E48/50)/(0.15*SQRT(1-D48/50))</f>
        <v>1.1508848232694897</v>
      </c>
      <c r="H48" s="17">
        <f t="shared" si="0"/>
        <v>0.87511018886586123</v>
      </c>
      <c r="I48" s="22">
        <f t="shared" si="1"/>
        <v>87511.018886586127</v>
      </c>
      <c r="J48" s="22">
        <f t="shared" si="2"/>
        <v>-4264692.1609449368</v>
      </c>
      <c r="K48">
        <f>I48*E48+J48</f>
        <v>323840.76859137043</v>
      </c>
      <c r="L48">
        <f>LN(E48/E47)</f>
        <v>-4.1406434764863454E-3</v>
      </c>
      <c r="M48">
        <f>I47*E48+J47*(1+0.02/4/50)</f>
        <v>323840.76859137043</v>
      </c>
      <c r="N48">
        <f>K48-I48*E48</f>
        <v>-4264692.1609449368</v>
      </c>
      <c r="O48" s="29">
        <v>-4.1406434764863454E-3</v>
      </c>
    </row>
    <row r="49" spans="2:15" x14ac:dyDescent="0.25">
      <c r="D49" s="13">
        <v>47</v>
      </c>
      <c r="E49" s="18">
        <v>51.448214482773281</v>
      </c>
      <c r="F49" s="21">
        <f t="shared" si="3"/>
        <v>237167.03912207577</v>
      </c>
      <c r="G49" s="17">
        <f>(0.02+0.09/2)*0.25*(1-D49/50)/(0.15*SQRT(1-D49/50))+LN(E49/50)/(0.15*SQRT(1-D49/50))</f>
        <v>0.80364362703606662</v>
      </c>
      <c r="H49" s="17">
        <f t="shared" si="0"/>
        <v>0.78919859017348371</v>
      </c>
      <c r="I49" s="22">
        <f t="shared" si="1"/>
        <v>78919.859017348368</v>
      </c>
      <c r="J49" s="22">
        <f t="shared" si="2"/>
        <v>-3823118.7945526922</v>
      </c>
      <c r="K49">
        <f>I49*E49+J49</f>
        <v>237167.03912207577</v>
      </c>
      <c r="L49">
        <f>LN(E49/E48)</f>
        <v>-1.8975155454743455E-2</v>
      </c>
      <c r="M49">
        <f>I48*E49+J48*(1+0.02/4/50)</f>
        <v>237167.03912207577</v>
      </c>
      <c r="N49">
        <f>K49-I49*E49</f>
        <v>-3823118.7945526922</v>
      </c>
      <c r="O49" s="29">
        <v>-1.8975155454743455E-2</v>
      </c>
    </row>
    <row r="50" spans="2:15" x14ac:dyDescent="0.25">
      <c r="D50" s="13">
        <v>48</v>
      </c>
      <c r="E50" s="18">
        <v>51.429425720749599</v>
      </c>
      <c r="F50" s="21">
        <f t="shared" si="3"/>
        <v>235301.92079260107</v>
      </c>
      <c r="G50" s="17">
        <f>(0.02+0.09/2)*0.25*(1-D50/50)/(0.15*SQRT(1-D50/50))+LN(E50/50)/(0.15*SQRT(1-D50/50))</f>
        <v>0.96124960218430056</v>
      </c>
      <c r="H50" s="17">
        <f t="shared" si="0"/>
        <v>0.83178665923195494</v>
      </c>
      <c r="I50" s="22">
        <f t="shared" si="1"/>
        <v>83178.665923195498</v>
      </c>
      <c r="J50" s="22">
        <f t="shared" si="2"/>
        <v>-4042529.0998554276</v>
      </c>
      <c r="K50">
        <f>I50*E50+J50</f>
        <v>235301.92079260107</v>
      </c>
      <c r="L50">
        <f>LN(E50/E49)</f>
        <v>-3.6526425363974291E-4</v>
      </c>
      <c r="M50">
        <f>I49*E50+J49*(1+0.02/4/50)</f>
        <v>235301.92079260107</v>
      </c>
      <c r="N50">
        <f>K50-I50*E50</f>
        <v>-4042529.0998554276</v>
      </c>
      <c r="O50" s="29">
        <v>-3.6526425363974291E-4</v>
      </c>
    </row>
    <row r="51" spans="2:15" x14ac:dyDescent="0.25">
      <c r="D51" s="13">
        <v>49</v>
      </c>
      <c r="E51" s="18">
        <v>53.570821436089929</v>
      </c>
      <c r="F51" s="21">
        <f t="shared" si="3"/>
        <v>413016.10669827089</v>
      </c>
      <c r="G51" s="17">
        <f>(0.02+0.09/2)*0.25*(1-D51/50)/(0.15*SQRT(1-D51/50))+LN(E51/50)/(0.15*SQRT(1-D51/50))</f>
        <v>3.267141544187703</v>
      </c>
      <c r="H51" s="17">
        <f t="shared" si="0"/>
        <v>0.99945680325866271</v>
      </c>
      <c r="I51" s="22">
        <f t="shared" si="1"/>
        <v>99945.680325866269</v>
      </c>
      <c r="J51" s="22">
        <f t="shared" si="2"/>
        <v>-4941156.0873472374</v>
      </c>
      <c r="K51">
        <f>I51*E51+J51</f>
        <v>413016.10669827089</v>
      </c>
      <c r="L51">
        <f>LN(E51/E50)</f>
        <v>4.0794050164213273E-2</v>
      </c>
      <c r="M51">
        <f>I50*E51+J50*(1+0.02/4/50)</f>
        <v>413016.10669827089</v>
      </c>
      <c r="N51">
        <f>K51-I51*E51</f>
        <v>-4941156.0873472374</v>
      </c>
      <c r="O51" s="29">
        <v>4.0794050164213273E-2</v>
      </c>
    </row>
    <row r="52" spans="2:15" x14ac:dyDescent="0.25">
      <c r="B52">
        <f>K52-B7*MAX(0,E52-B6)</f>
        <v>55394.379128462926</v>
      </c>
      <c r="D52" s="13">
        <v>50</v>
      </c>
      <c r="E52" s="18">
        <v>54.407872703516006</v>
      </c>
      <c r="F52" s="21">
        <f t="shared" si="3"/>
        <v>496181.64948006347</v>
      </c>
      <c r="G52" s="26"/>
      <c r="H52" s="26"/>
      <c r="I52" s="27"/>
      <c r="J52" s="28"/>
      <c r="K52">
        <f>I51*E52+J51*(1+0.02/4/50)</f>
        <v>496181.64948006347</v>
      </c>
      <c r="L52">
        <f>LN(E52/E51)</f>
        <v>1.5504318547883592E-2</v>
      </c>
      <c r="M52">
        <f>I51*E52+J51*(1+0.02/4/50)</f>
        <v>496181.64948006347</v>
      </c>
      <c r="O52" s="29">
        <v>1.5504318547883592E-2</v>
      </c>
    </row>
    <row r="53" spans="2:15" x14ac:dyDescent="0.25">
      <c r="D53" s="13"/>
      <c r="E53" s="28"/>
      <c r="F53" s="28"/>
      <c r="G53" s="28"/>
      <c r="H53" s="28"/>
      <c r="I53" s="28"/>
      <c r="J53" s="28"/>
    </row>
    <row r="54" spans="2:15" x14ac:dyDescent="0.25">
      <c r="L54">
        <f>STDEV(L3:L52)*SQRT(200)</f>
        <v>0.24901388231924659</v>
      </c>
      <c r="O54" s="36">
        <f>AVERAGE(O3:O52)*200</f>
        <v>0.33794342711050412</v>
      </c>
    </row>
  </sheetData>
  <mergeCells count="1">
    <mergeCell ref="A1:B1"/>
  </mergeCells>
  <phoneticPr fontId="8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showGridLines="0" workbookViewId="0">
      <pane ySplit="1" topLeftCell="A36" activePane="bottomLeft" state="frozen"/>
      <selection pane="bottomLeft" activeCell="B2" sqref="B2:B52"/>
    </sheetView>
  </sheetViews>
  <sheetFormatPr defaultRowHeight="14" x14ac:dyDescent="0.25"/>
  <cols>
    <col min="2" max="5" width="11" bestFit="1" customWidth="1"/>
  </cols>
  <sheetData>
    <row r="1" spans="1:7" ht="14.5" thickBot="1" x14ac:dyDescent="0.3">
      <c r="A1" s="14" t="s">
        <v>10</v>
      </c>
      <c r="B1" s="15" t="s">
        <v>19</v>
      </c>
      <c r="C1" s="15" t="s">
        <v>20</v>
      </c>
      <c r="D1" s="15" t="s">
        <v>21</v>
      </c>
      <c r="E1" s="15" t="s">
        <v>22</v>
      </c>
    </row>
    <row r="2" spans="1:7" x14ac:dyDescent="0.25">
      <c r="A2" s="13">
        <v>0</v>
      </c>
      <c r="B2" s="34">
        <v>50</v>
      </c>
      <c r="C2" s="34">
        <v>50</v>
      </c>
      <c r="D2" s="34">
        <v>50</v>
      </c>
      <c r="E2" s="19">
        <f>B2</f>
        <v>50</v>
      </c>
    </row>
    <row r="3" spans="1:7" x14ac:dyDescent="0.25">
      <c r="A3" s="13">
        <f>A2+1</f>
        <v>1</v>
      </c>
      <c r="B3" s="35">
        <v>49.672465715244996</v>
      </c>
      <c r="C3" s="34">
        <v>49.177203383731211</v>
      </c>
      <c r="D3" s="35">
        <v>48.669909554736016</v>
      </c>
      <c r="E3" s="18">
        <v>47.64062831369759</v>
      </c>
      <c r="G3">
        <f>LN(B3/B2)</f>
        <v>-6.5722355992921004E-3</v>
      </c>
    </row>
    <row r="4" spans="1:7" x14ac:dyDescent="0.25">
      <c r="A4" s="13">
        <f t="shared" ref="A4:A52" si="0">A3+1</f>
        <v>2</v>
      </c>
      <c r="B4" s="35">
        <v>49.625614473172355</v>
      </c>
      <c r="C4" s="34">
        <v>49.818076106404433</v>
      </c>
      <c r="D4" s="35">
        <v>46.169336956490696</v>
      </c>
      <c r="E4" s="18">
        <v>49.449656477967586</v>
      </c>
      <c r="G4">
        <f t="shared" ref="G4:G52" si="1">LN(B4/B3)</f>
        <v>-9.4364856723084221E-4</v>
      </c>
    </row>
    <row r="5" spans="1:7" x14ac:dyDescent="0.25">
      <c r="A5" s="13">
        <f t="shared" si="0"/>
        <v>3</v>
      </c>
      <c r="B5" s="35">
        <v>49.743893032161658</v>
      </c>
      <c r="C5" s="34">
        <v>51.179054758279193</v>
      </c>
      <c r="D5" s="35">
        <v>47.481015369525075</v>
      </c>
      <c r="E5" s="18">
        <v>49.372705397661939</v>
      </c>
      <c r="G5">
        <f t="shared" si="1"/>
        <v>2.380581685818711E-3</v>
      </c>
    </row>
    <row r="6" spans="1:7" x14ac:dyDescent="0.25">
      <c r="A6" s="13">
        <f t="shared" si="0"/>
        <v>4</v>
      </c>
      <c r="B6" s="35">
        <v>50.215641521980899</v>
      </c>
      <c r="C6" s="34">
        <v>50.332766680037551</v>
      </c>
      <c r="D6" s="35">
        <v>49.034295182217534</v>
      </c>
      <c r="E6" s="18">
        <v>49.947589215200104</v>
      </c>
      <c r="G6">
        <f t="shared" si="1"/>
        <v>9.4388593212010579E-3</v>
      </c>
    </row>
    <row r="7" spans="1:7" x14ac:dyDescent="0.25">
      <c r="A7" s="13">
        <f t="shared" si="0"/>
        <v>5</v>
      </c>
      <c r="B7" s="35">
        <v>48.356971995721089</v>
      </c>
      <c r="C7" s="34">
        <v>52.61925563338847</v>
      </c>
      <c r="D7" s="35">
        <v>48.263273888045177</v>
      </c>
      <c r="E7" s="18">
        <v>47.819475123093028</v>
      </c>
      <c r="G7">
        <f t="shared" si="1"/>
        <v>-3.7716152301214084E-2</v>
      </c>
    </row>
    <row r="8" spans="1:7" x14ac:dyDescent="0.25">
      <c r="A8" s="13">
        <f t="shared" si="0"/>
        <v>6</v>
      </c>
      <c r="B8" s="35">
        <v>48.741614407655327</v>
      </c>
      <c r="C8" s="34">
        <v>54.685272283826414</v>
      </c>
      <c r="D8" s="35">
        <v>47.894760899666252</v>
      </c>
      <c r="E8" s="18">
        <v>44.883728671325834</v>
      </c>
      <c r="G8">
        <f t="shared" si="1"/>
        <v>7.922760529980569E-3</v>
      </c>
    </row>
    <row r="9" spans="1:7" x14ac:dyDescent="0.25">
      <c r="A9" s="13">
        <f t="shared" si="0"/>
        <v>7</v>
      </c>
      <c r="B9" s="35">
        <v>50.075533324711159</v>
      </c>
      <c r="C9" s="34">
        <v>56.008340590920142</v>
      </c>
      <c r="D9" s="35">
        <v>52.309946629148811</v>
      </c>
      <c r="E9" s="18">
        <v>47.05801754039981</v>
      </c>
      <c r="G9">
        <f t="shared" si="1"/>
        <v>2.6999361516201581E-2</v>
      </c>
    </row>
    <row r="10" spans="1:7" x14ac:dyDescent="0.25">
      <c r="A10" s="13">
        <f t="shared" si="0"/>
        <v>8</v>
      </c>
      <c r="B10" s="35">
        <v>49.634212148496175</v>
      </c>
      <c r="C10" s="34">
        <v>56.069324980316836</v>
      </c>
      <c r="D10" s="35">
        <v>53.255408425171183</v>
      </c>
      <c r="E10" s="18">
        <v>45.955042770803338</v>
      </c>
      <c r="G10">
        <f t="shared" si="1"/>
        <v>-8.8521750001647956E-3</v>
      </c>
    </row>
    <row r="11" spans="1:7" x14ac:dyDescent="0.25">
      <c r="A11" s="13">
        <f t="shared" si="0"/>
        <v>9</v>
      </c>
      <c r="B11" s="35">
        <v>48.39204208630683</v>
      </c>
      <c r="C11" s="34">
        <v>56.525448027118088</v>
      </c>
      <c r="D11" s="35">
        <v>53.182812422691619</v>
      </c>
      <c r="E11" s="18">
        <v>47.55576980144096</v>
      </c>
      <c r="G11">
        <f t="shared" si="1"/>
        <v>-2.5344976513666004E-2</v>
      </c>
    </row>
    <row r="12" spans="1:7" x14ac:dyDescent="0.25">
      <c r="A12" s="13">
        <f t="shared" si="0"/>
        <v>10</v>
      </c>
      <c r="B12" s="35">
        <v>48.193660291379288</v>
      </c>
      <c r="C12" s="34">
        <v>56.388090333689135</v>
      </c>
      <c r="D12" s="35">
        <v>55.004762995807113</v>
      </c>
      <c r="E12" s="18">
        <v>47.329459779719372</v>
      </c>
      <c r="G12">
        <f t="shared" si="1"/>
        <v>-4.1078973184487892E-3</v>
      </c>
    </row>
    <row r="13" spans="1:7" x14ac:dyDescent="0.25">
      <c r="A13" s="13">
        <f t="shared" si="0"/>
        <v>11</v>
      </c>
      <c r="B13" s="35">
        <v>48.954316266096534</v>
      </c>
      <c r="C13" s="34">
        <v>55.187382019400445</v>
      </c>
      <c r="D13" s="35">
        <v>54.179705611660175</v>
      </c>
      <c r="E13" s="18">
        <v>46.027517597876155</v>
      </c>
      <c r="G13">
        <f t="shared" si="1"/>
        <v>1.5660058947586996E-2</v>
      </c>
    </row>
    <row r="14" spans="1:7" x14ac:dyDescent="0.25">
      <c r="A14" s="13">
        <f t="shared" si="0"/>
        <v>12</v>
      </c>
      <c r="B14" s="35">
        <v>48.572177652589978</v>
      </c>
      <c r="C14" s="34">
        <v>55.611356879786555</v>
      </c>
      <c r="D14" s="35">
        <v>52.222247206179141</v>
      </c>
      <c r="E14" s="18">
        <v>45.262779462569448</v>
      </c>
      <c r="G14">
        <f t="shared" si="1"/>
        <v>-7.8366514337411455E-3</v>
      </c>
    </row>
    <row r="15" spans="1:7" x14ac:dyDescent="0.25">
      <c r="A15" s="13">
        <f t="shared" si="0"/>
        <v>13</v>
      </c>
      <c r="B15" s="35">
        <v>48.337507756341211</v>
      </c>
      <c r="C15" s="34">
        <v>55.943078537374269</v>
      </c>
      <c r="D15" s="35">
        <v>54.679047427123194</v>
      </c>
      <c r="E15" s="18">
        <v>46.093492043943826</v>
      </c>
      <c r="G15">
        <f t="shared" si="1"/>
        <v>-4.8430732995826458E-3</v>
      </c>
    </row>
    <row r="16" spans="1:7" x14ac:dyDescent="0.25">
      <c r="A16" s="13">
        <f t="shared" si="0"/>
        <v>14</v>
      </c>
      <c r="B16" s="35">
        <v>49.020045514664034</v>
      </c>
      <c r="C16" s="34">
        <v>57.200344882802348</v>
      </c>
      <c r="D16" s="35">
        <v>54.70252699636859</v>
      </c>
      <c r="E16" s="18">
        <v>47.44439265589326</v>
      </c>
      <c r="G16">
        <f t="shared" si="1"/>
        <v>1.402148919565914E-2</v>
      </c>
    </row>
    <row r="17" spans="1:7" x14ac:dyDescent="0.25">
      <c r="A17" s="13">
        <f t="shared" si="0"/>
        <v>15</v>
      </c>
      <c r="B17" s="35">
        <v>48.848217325272635</v>
      </c>
      <c r="C17" s="34">
        <v>56.783299628797472</v>
      </c>
      <c r="D17" s="35">
        <v>56.244611679083491</v>
      </c>
      <c r="E17" s="18">
        <v>46.530334504925413</v>
      </c>
      <c r="G17">
        <f t="shared" si="1"/>
        <v>-3.5114215979703766E-3</v>
      </c>
    </row>
    <row r="18" spans="1:7" x14ac:dyDescent="0.25">
      <c r="A18" s="13">
        <f t="shared" si="0"/>
        <v>16</v>
      </c>
      <c r="B18" s="35">
        <v>49.449221094933286</v>
      </c>
      <c r="C18" s="34">
        <v>54.863529399670036</v>
      </c>
      <c r="D18" s="35">
        <v>56.797634898174024</v>
      </c>
      <c r="E18" s="18">
        <v>45.97499390421887</v>
      </c>
      <c r="G18">
        <f t="shared" si="1"/>
        <v>1.2228421585019208E-2</v>
      </c>
    </row>
    <row r="19" spans="1:7" x14ac:dyDescent="0.25">
      <c r="A19" s="13">
        <f t="shared" si="0"/>
        <v>17</v>
      </c>
      <c r="B19" s="35">
        <v>49.460768098458537</v>
      </c>
      <c r="C19" s="34">
        <v>54.873639390653928</v>
      </c>
      <c r="D19" s="35">
        <v>55.975341768358703</v>
      </c>
      <c r="E19" s="18">
        <v>47.40840026864494</v>
      </c>
      <c r="G19">
        <f t="shared" si="1"/>
        <v>2.3348508420380915E-4</v>
      </c>
    </row>
    <row r="20" spans="1:7" x14ac:dyDescent="0.25">
      <c r="A20" s="13">
        <f t="shared" si="0"/>
        <v>18</v>
      </c>
      <c r="B20" s="35">
        <v>48.4779456956948</v>
      </c>
      <c r="C20" s="34">
        <v>53.033929681753484</v>
      </c>
      <c r="D20" s="35">
        <v>59.58011840480998</v>
      </c>
      <c r="E20" s="18">
        <v>48.826834109534097</v>
      </c>
      <c r="G20">
        <f t="shared" si="1"/>
        <v>-2.0070825062983196E-2</v>
      </c>
    </row>
    <row r="21" spans="1:7" x14ac:dyDescent="0.25">
      <c r="A21" s="13">
        <f t="shared" si="0"/>
        <v>19</v>
      </c>
      <c r="B21" s="35">
        <v>47.870401505064414</v>
      </c>
      <c r="C21" s="34">
        <v>52.669933913836729</v>
      </c>
      <c r="D21" s="35">
        <v>58.860414533346365</v>
      </c>
      <c r="E21" s="18">
        <v>48.490075296250552</v>
      </c>
      <c r="G21">
        <f t="shared" si="1"/>
        <v>-1.2611575825550005E-2</v>
      </c>
    </row>
    <row r="22" spans="1:7" x14ac:dyDescent="0.25">
      <c r="A22" s="13">
        <f t="shared" si="0"/>
        <v>20</v>
      </c>
      <c r="B22" s="35">
        <v>46.505392583838749</v>
      </c>
      <c r="C22" s="34">
        <v>52.526642414850777</v>
      </c>
      <c r="D22" s="35">
        <v>57.76969251766814</v>
      </c>
      <c r="E22" s="18">
        <v>48.779425663980156</v>
      </c>
      <c r="G22">
        <f t="shared" si="1"/>
        <v>-2.892911535969122E-2</v>
      </c>
    </row>
    <row r="23" spans="1:7" x14ac:dyDescent="0.25">
      <c r="A23" s="13">
        <f t="shared" si="0"/>
        <v>21</v>
      </c>
      <c r="B23" s="35">
        <v>48.547953424348307</v>
      </c>
      <c r="C23" s="34">
        <v>51.932710638205215</v>
      </c>
      <c r="D23" s="35">
        <v>56.1747926919466</v>
      </c>
      <c r="E23" s="18">
        <v>47.537936165490201</v>
      </c>
      <c r="G23">
        <f t="shared" si="1"/>
        <v>4.2983764456140244E-2</v>
      </c>
    </row>
    <row r="24" spans="1:7" x14ac:dyDescent="0.25">
      <c r="A24" s="13">
        <f t="shared" si="0"/>
        <v>22</v>
      </c>
      <c r="B24" s="35">
        <v>47.95620894064681</v>
      </c>
      <c r="C24" s="34">
        <v>54.012795749454973</v>
      </c>
      <c r="D24" s="35">
        <v>57.658202824051749</v>
      </c>
      <c r="E24" s="18">
        <v>49.68253369277322</v>
      </c>
      <c r="G24">
        <f t="shared" si="1"/>
        <v>-1.2263759110517612E-2</v>
      </c>
    </row>
    <row r="25" spans="1:7" x14ac:dyDescent="0.25">
      <c r="A25" s="13">
        <f t="shared" si="0"/>
        <v>23</v>
      </c>
      <c r="B25" s="35">
        <v>48.256848585207223</v>
      </c>
      <c r="C25" s="34">
        <v>51.510769702463499</v>
      </c>
      <c r="D25" s="35">
        <v>60.225732091857637</v>
      </c>
      <c r="E25" s="18">
        <v>48.73649899274497</v>
      </c>
      <c r="G25">
        <f t="shared" si="1"/>
        <v>6.2494765424067986E-3</v>
      </c>
    </row>
    <row r="26" spans="1:7" x14ac:dyDescent="0.25">
      <c r="A26" s="13">
        <f t="shared" si="0"/>
        <v>24</v>
      </c>
      <c r="B26" s="35">
        <v>47.736248116816341</v>
      </c>
      <c r="C26" s="34">
        <v>51.92709992353214</v>
      </c>
      <c r="D26" s="35">
        <v>57.678412831982378</v>
      </c>
      <c r="E26" s="18">
        <v>45.879068373694302</v>
      </c>
      <c r="G26">
        <f t="shared" si="1"/>
        <v>-1.0846729408416245E-2</v>
      </c>
    </row>
    <row r="27" spans="1:7" x14ac:dyDescent="0.25">
      <c r="A27" s="13">
        <f t="shared" si="0"/>
        <v>25</v>
      </c>
      <c r="B27" s="35">
        <v>48.801611041234104</v>
      </c>
      <c r="C27" s="34">
        <v>52.240776306307183</v>
      </c>
      <c r="D27" s="35">
        <v>60.368030670611553</v>
      </c>
      <c r="E27" s="18">
        <v>45.243282322273323</v>
      </c>
      <c r="G27">
        <f t="shared" si="1"/>
        <v>2.2072297560327712E-2</v>
      </c>
    </row>
    <row r="28" spans="1:7" x14ac:dyDescent="0.25">
      <c r="A28" s="13">
        <f t="shared" si="0"/>
        <v>26</v>
      </c>
      <c r="B28" s="35">
        <v>48.310825162322757</v>
      </c>
      <c r="C28" s="34">
        <v>52.326767299547164</v>
      </c>
      <c r="D28" s="35">
        <v>61.000989747117231</v>
      </c>
      <c r="E28" s="18">
        <v>45.528372580028908</v>
      </c>
      <c r="G28">
        <f t="shared" si="1"/>
        <v>-1.0107666464067421E-2</v>
      </c>
    </row>
    <row r="29" spans="1:7" x14ac:dyDescent="0.25">
      <c r="A29" s="13">
        <f t="shared" si="0"/>
        <v>27</v>
      </c>
      <c r="B29" s="35">
        <v>49.15790979236899</v>
      </c>
      <c r="C29" s="34">
        <v>50.264426600929255</v>
      </c>
      <c r="D29" s="35">
        <v>63.672238634098292</v>
      </c>
      <c r="E29" s="18">
        <v>45.092399092273006</v>
      </c>
      <c r="G29">
        <f t="shared" si="1"/>
        <v>1.7382106340948059E-2</v>
      </c>
    </row>
    <row r="30" spans="1:7" x14ac:dyDescent="0.25">
      <c r="A30" s="13">
        <f t="shared" si="0"/>
        <v>28</v>
      </c>
      <c r="B30" s="35">
        <v>48.184502988632474</v>
      </c>
      <c r="C30" s="34">
        <v>50.873437971361099</v>
      </c>
      <c r="D30" s="35">
        <v>65.224768387505492</v>
      </c>
      <c r="E30" s="18">
        <v>45.518328988091753</v>
      </c>
      <c r="G30">
        <f t="shared" si="1"/>
        <v>-2.0000310730162365E-2</v>
      </c>
    </row>
    <row r="31" spans="1:7" x14ac:dyDescent="0.25">
      <c r="A31" s="13">
        <f t="shared" si="0"/>
        <v>29</v>
      </c>
      <c r="B31" s="35">
        <v>47.645596459024162</v>
      </c>
      <c r="C31" s="34">
        <v>50.347026637568177</v>
      </c>
      <c r="D31" s="35">
        <v>64.171367455047843</v>
      </c>
      <c r="E31" s="18">
        <v>46.32054563194599</v>
      </c>
      <c r="G31">
        <f t="shared" si="1"/>
        <v>-1.1247243062397006E-2</v>
      </c>
    </row>
    <row r="32" spans="1:7" x14ac:dyDescent="0.25">
      <c r="A32" s="13">
        <f t="shared" si="0"/>
        <v>30</v>
      </c>
      <c r="B32" s="35">
        <v>46.190907018377914</v>
      </c>
      <c r="C32" s="34">
        <v>52.61232816791572</v>
      </c>
      <c r="D32" s="35">
        <v>64.355931148955875</v>
      </c>
      <c r="E32" s="18">
        <v>47.013610042221558</v>
      </c>
      <c r="G32">
        <f t="shared" si="1"/>
        <v>-3.1007250606040572E-2</v>
      </c>
    </row>
    <row r="33" spans="1:7" x14ac:dyDescent="0.25">
      <c r="A33" s="13">
        <f t="shared" si="0"/>
        <v>31</v>
      </c>
      <c r="B33" s="35">
        <v>46.168825079953301</v>
      </c>
      <c r="C33" s="34">
        <v>51.995207310333718</v>
      </c>
      <c r="D33" s="35">
        <v>66.475118235295795</v>
      </c>
      <c r="E33" s="18">
        <v>45.794580373871192</v>
      </c>
      <c r="G33">
        <f t="shared" si="1"/>
        <v>-4.7817243172286364E-4</v>
      </c>
    </row>
    <row r="34" spans="1:7" x14ac:dyDescent="0.25">
      <c r="A34" s="13">
        <f t="shared" si="0"/>
        <v>32</v>
      </c>
      <c r="B34" s="35">
        <v>46.047138328557949</v>
      </c>
      <c r="C34" s="34">
        <v>51.608898025771232</v>
      </c>
      <c r="D34" s="35">
        <v>64.081155236851544</v>
      </c>
      <c r="E34" s="18">
        <v>43.758910656661776</v>
      </c>
      <c r="G34">
        <f t="shared" si="1"/>
        <v>-2.6391704327272058E-3</v>
      </c>
    </row>
    <row r="35" spans="1:7" x14ac:dyDescent="0.25">
      <c r="A35" s="13">
        <f t="shared" si="0"/>
        <v>33</v>
      </c>
      <c r="B35" s="35">
        <v>46.283890366069592</v>
      </c>
      <c r="C35" s="34">
        <v>51.098204918146209</v>
      </c>
      <c r="D35" s="35">
        <v>65.926260307866556</v>
      </c>
      <c r="E35" s="18">
        <v>42.878352000338722</v>
      </c>
      <c r="G35">
        <f t="shared" si="1"/>
        <v>5.1283422212027897E-3</v>
      </c>
    </row>
    <row r="36" spans="1:7" x14ac:dyDescent="0.25">
      <c r="A36" s="13">
        <f t="shared" si="0"/>
        <v>34</v>
      </c>
      <c r="B36" s="35">
        <v>44.471715953409266</v>
      </c>
      <c r="C36" s="34">
        <v>50.68745061805911</v>
      </c>
      <c r="D36" s="35">
        <v>65.474087559712913</v>
      </c>
      <c r="E36" s="18">
        <v>41.824473284639133</v>
      </c>
      <c r="G36">
        <f t="shared" si="1"/>
        <v>-3.9940569746782152E-2</v>
      </c>
    </row>
    <row r="37" spans="1:7" x14ac:dyDescent="0.25">
      <c r="A37" s="13">
        <f t="shared" si="0"/>
        <v>35</v>
      </c>
      <c r="B37" s="35">
        <v>44.022586501290881</v>
      </c>
      <c r="C37" s="34">
        <v>49.912454144425212</v>
      </c>
      <c r="D37" s="35">
        <v>65.695142010620415</v>
      </c>
      <c r="E37" s="18">
        <v>44.190814525110447</v>
      </c>
      <c r="G37">
        <f t="shared" si="1"/>
        <v>-1.0150558757974907E-2</v>
      </c>
    </row>
    <row r="38" spans="1:7" x14ac:dyDescent="0.25">
      <c r="A38" s="13">
        <f t="shared" si="0"/>
        <v>36</v>
      </c>
      <c r="B38" s="35">
        <v>43.001732807217408</v>
      </c>
      <c r="C38" s="34">
        <v>50.155477153125524</v>
      </c>
      <c r="D38" s="35">
        <v>62.346014594209088</v>
      </c>
      <c r="E38" s="18">
        <v>43.010856575610127</v>
      </c>
      <c r="G38">
        <f t="shared" si="1"/>
        <v>-2.346241906060758E-2</v>
      </c>
    </row>
    <row r="39" spans="1:7" x14ac:dyDescent="0.25">
      <c r="A39" s="13">
        <f t="shared" si="0"/>
        <v>37</v>
      </c>
      <c r="B39" s="35">
        <v>42.589382033967823</v>
      </c>
      <c r="C39" s="34">
        <v>50.717291350044995</v>
      </c>
      <c r="D39" s="35">
        <v>58.918220252505854</v>
      </c>
      <c r="E39" s="18">
        <v>43.463192149142948</v>
      </c>
      <c r="G39">
        <f t="shared" si="1"/>
        <v>-9.6354385449435569E-3</v>
      </c>
    </row>
    <row r="40" spans="1:7" x14ac:dyDescent="0.25">
      <c r="A40" s="13">
        <f t="shared" si="0"/>
        <v>38</v>
      </c>
      <c r="B40" s="35">
        <v>43.226927429506745</v>
      </c>
      <c r="C40" s="34">
        <v>50.050109110069663</v>
      </c>
      <c r="D40" s="35">
        <v>60.953680798721876</v>
      </c>
      <c r="E40" s="18">
        <v>45.094414345753684</v>
      </c>
      <c r="G40">
        <f t="shared" si="1"/>
        <v>1.4858647015284996E-2</v>
      </c>
    </row>
    <row r="41" spans="1:7" x14ac:dyDescent="0.25">
      <c r="A41" s="13">
        <f t="shared" si="0"/>
        <v>39</v>
      </c>
      <c r="B41" s="35">
        <v>43.52026539833895</v>
      </c>
      <c r="C41" s="34">
        <v>50.245970940060545</v>
      </c>
      <c r="D41" s="35">
        <v>65.731220769996611</v>
      </c>
      <c r="E41" s="18">
        <v>44.286174592544477</v>
      </c>
      <c r="G41">
        <f t="shared" si="1"/>
        <v>6.7630796422802585E-3</v>
      </c>
    </row>
    <row r="42" spans="1:7" x14ac:dyDescent="0.25">
      <c r="A42" s="13">
        <f t="shared" si="0"/>
        <v>40</v>
      </c>
      <c r="B42" s="35">
        <v>45.202903045601992</v>
      </c>
      <c r="C42" s="34">
        <v>50.446709437546751</v>
      </c>
      <c r="D42" s="35">
        <v>61.062636483214987</v>
      </c>
      <c r="E42" s="18">
        <v>43.434827518387614</v>
      </c>
      <c r="G42">
        <f t="shared" si="1"/>
        <v>3.7934610611838233E-2</v>
      </c>
    </row>
    <row r="43" spans="1:7" x14ac:dyDescent="0.25">
      <c r="A43" s="13">
        <f t="shared" si="0"/>
        <v>41</v>
      </c>
      <c r="B43" s="35">
        <v>46.112444715097141</v>
      </c>
      <c r="C43" s="34">
        <v>53.024136529819785</v>
      </c>
      <c r="D43" s="35">
        <v>61.90703185617911</v>
      </c>
      <c r="E43" s="18">
        <v>44.316475153360322</v>
      </c>
      <c r="G43">
        <f t="shared" si="1"/>
        <v>1.9921552560135031E-2</v>
      </c>
    </row>
    <row r="44" spans="1:7" x14ac:dyDescent="0.25">
      <c r="A44" s="13">
        <f t="shared" si="0"/>
        <v>42</v>
      </c>
      <c r="B44" s="35">
        <v>46.239706230368689</v>
      </c>
      <c r="C44" s="34">
        <v>54.715730181533949</v>
      </c>
      <c r="D44" s="35">
        <v>65.677620907117387</v>
      </c>
      <c r="E44" s="18">
        <v>45.164168714234002</v>
      </c>
      <c r="G44">
        <f t="shared" si="1"/>
        <v>2.7560071859879672E-3</v>
      </c>
    </row>
    <row r="45" spans="1:7" x14ac:dyDescent="0.25">
      <c r="A45" s="13">
        <f t="shared" si="0"/>
        <v>43</v>
      </c>
      <c r="B45" s="35">
        <v>46.500615070141016</v>
      </c>
      <c r="C45" s="34">
        <v>53.931588571639189</v>
      </c>
      <c r="D45" s="35">
        <v>62.972188553462196</v>
      </c>
      <c r="E45" s="18">
        <v>44.765752811333975</v>
      </c>
      <c r="G45">
        <f t="shared" si="1"/>
        <v>5.6266686262164039E-3</v>
      </c>
    </row>
    <row r="46" spans="1:7" x14ac:dyDescent="0.25">
      <c r="A46" s="13">
        <f t="shared" si="0"/>
        <v>44</v>
      </c>
      <c r="B46" s="35">
        <v>45.637705287548904</v>
      </c>
      <c r="C46" s="34">
        <v>54.938752102750172</v>
      </c>
      <c r="D46" s="35">
        <v>62.289091359858304</v>
      </c>
      <c r="E46" s="18">
        <v>43.460748451876036</v>
      </c>
      <c r="G46">
        <f t="shared" si="1"/>
        <v>-1.8731294628315361E-2</v>
      </c>
    </row>
    <row r="47" spans="1:7" x14ac:dyDescent="0.25">
      <c r="A47" s="13">
        <f t="shared" si="0"/>
        <v>45</v>
      </c>
      <c r="B47" s="35">
        <v>46.900959958751521</v>
      </c>
      <c r="C47" s="34">
        <v>55.799154555160648</v>
      </c>
      <c r="D47" s="35">
        <v>62.216672392706016</v>
      </c>
      <c r="E47" s="18">
        <v>43.641488833844775</v>
      </c>
      <c r="G47">
        <f t="shared" si="1"/>
        <v>2.7303898254044348E-2</v>
      </c>
    </row>
    <row r="48" spans="1:7" x14ac:dyDescent="0.25">
      <c r="A48" s="13">
        <f t="shared" si="0"/>
        <v>46</v>
      </c>
      <c r="B48" s="35">
        <v>46.428244713304039</v>
      </c>
      <c r="C48" s="34">
        <v>55.516533913614907</v>
      </c>
      <c r="D48" s="35">
        <v>65.067232008956992</v>
      </c>
      <c r="E48" s="18">
        <v>42.177718668782376</v>
      </c>
      <c r="G48">
        <f t="shared" si="1"/>
        <v>-1.0130147140975945E-2</v>
      </c>
    </row>
    <row r="49" spans="1:7" x14ac:dyDescent="0.25">
      <c r="A49" s="13">
        <f t="shared" si="0"/>
        <v>47</v>
      </c>
      <c r="B49" s="35">
        <v>46.673851062189641</v>
      </c>
      <c r="C49" s="34">
        <v>55.901504136887262</v>
      </c>
      <c r="D49" s="35">
        <v>62.870612084247767</v>
      </c>
      <c r="E49" s="18">
        <v>41.421211584057616</v>
      </c>
      <c r="G49">
        <f t="shared" si="1"/>
        <v>5.2760771190954407E-3</v>
      </c>
    </row>
    <row r="50" spans="1:7" x14ac:dyDescent="0.25">
      <c r="A50" s="13">
        <f t="shared" si="0"/>
        <v>48</v>
      </c>
      <c r="B50" s="35">
        <v>46.912451413959054</v>
      </c>
      <c r="C50" s="34">
        <v>55.875774110176827</v>
      </c>
      <c r="D50" s="35">
        <v>64.952436746888267</v>
      </c>
      <c r="E50" s="18">
        <v>42.651675290446697</v>
      </c>
      <c r="G50">
        <f t="shared" si="1"/>
        <v>5.0990553623955614E-3</v>
      </c>
    </row>
    <row r="51" spans="1:7" x14ac:dyDescent="0.25">
      <c r="A51" s="13">
        <f t="shared" si="0"/>
        <v>49</v>
      </c>
      <c r="B51" s="35">
        <v>47.637728786489639</v>
      </c>
      <c r="C51" s="34">
        <v>55.864382783416914</v>
      </c>
      <c r="D51" s="35">
        <v>65.82594192430598</v>
      </c>
      <c r="E51" s="18">
        <v>43.143706721705264</v>
      </c>
      <c r="G51">
        <f t="shared" si="1"/>
        <v>1.5341940056764338E-2</v>
      </c>
    </row>
    <row r="52" spans="1:7" x14ac:dyDescent="0.25">
      <c r="A52" s="13">
        <f t="shared" si="0"/>
        <v>50</v>
      </c>
      <c r="B52" s="35">
        <v>48.20899898901672</v>
      </c>
      <c r="C52" s="34">
        <v>54.555657698671851</v>
      </c>
      <c r="D52" s="35">
        <v>64.036908873628676</v>
      </c>
      <c r="E52" s="18">
        <v>42.999051889622208</v>
      </c>
      <c r="G52">
        <f t="shared" si="1"/>
        <v>1.1920635803333815E-2</v>
      </c>
    </row>
    <row r="53" spans="1:7" x14ac:dyDescent="0.25">
      <c r="A53" s="13"/>
      <c r="B53" s="28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DemoSheet</vt:lpstr>
      <vt:lpstr>StockPricePaths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Zhang Wu</cp:lastModifiedBy>
  <dcterms:created xsi:type="dcterms:W3CDTF">2013-04-13T14:31:31Z</dcterms:created>
  <dcterms:modified xsi:type="dcterms:W3CDTF">2019-02-18T07:43:10Z</dcterms:modified>
</cp:coreProperties>
</file>