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nkedin\Desktop\PBI\"/>
    </mc:Choice>
  </mc:AlternateContent>
  <xr:revisionPtr revIDLastSave="0" documentId="13_ncr:1_{2670FFC8-76AC-4007-A198-F236B3F10BC8}" xr6:coauthVersionLast="47" xr6:coauthVersionMax="47" xr10:uidLastSave="{00000000-0000-0000-0000-000000000000}"/>
  <bookViews>
    <workbookView xWindow="-19320" yWindow="5775" windowWidth="19440" windowHeight="11040" xr2:uid="{00000000-000D-0000-FFFF-FFFF00000000}"/>
  </bookViews>
  <sheets>
    <sheet name="Guia_Vendas" sheetId="1" r:id="rId1"/>
    <sheet name="Atualizaç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3" i="2"/>
  <c r="F5" i="1"/>
  <c r="F4" i="1"/>
  <c r="F3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B18" i="1"/>
  <c r="B22" i="1"/>
  <c r="B23" i="1" s="1"/>
  <c r="B24" i="1" s="1"/>
</calcChain>
</file>

<file path=xl/sharedStrings.xml><?xml version="1.0" encoding="utf-8"?>
<sst xmlns="http://schemas.openxmlformats.org/spreadsheetml/2006/main" count="142" uniqueCount="63">
  <si>
    <t>Resumo de Vendas</t>
  </si>
  <si>
    <t>Vendas Total:</t>
  </si>
  <si>
    <t>Comissão Total:</t>
  </si>
  <si>
    <t>Vendas realizadas:</t>
  </si>
  <si>
    <t>DATAVENDA</t>
  </si>
  <si>
    <t>IDPRODUTO</t>
  </si>
  <si>
    <t>PRODUTO</t>
  </si>
  <si>
    <t>UF - CIDADE</t>
  </si>
  <si>
    <t>REGIÃO</t>
  </si>
  <si>
    <t>TOTAL</t>
  </si>
  <si>
    <t>COMISSÃO</t>
  </si>
  <si>
    <t>PA - Belém</t>
  </si>
  <si>
    <t>Norte</t>
  </si>
  <si>
    <t>MG - Belo Horizonte</t>
  </si>
  <si>
    <t>Sudeste</t>
  </si>
  <si>
    <t>DF - Brasília</t>
  </si>
  <si>
    <t>Centro-Oeste</t>
  </si>
  <si>
    <t>MS - Campo Grande</t>
  </si>
  <si>
    <t>MT - Cuiabá</t>
  </si>
  <si>
    <t>PR - Curitiba</t>
  </si>
  <si>
    <t>Sul</t>
  </si>
  <si>
    <t>CE - Fortaleza</t>
  </si>
  <si>
    <t>Nordeste</t>
  </si>
  <si>
    <t>GO - Goiânia</t>
  </si>
  <si>
    <t>PB - João Pessoa</t>
  </si>
  <si>
    <t>PE - Recife</t>
  </si>
  <si>
    <t>MA - São Luís</t>
  </si>
  <si>
    <t>PI - Teresina</t>
  </si>
  <si>
    <t>ES - Vitória</t>
  </si>
  <si>
    <t>DataVenda</t>
  </si>
  <si>
    <t>IDProduto</t>
  </si>
  <si>
    <t>Produto</t>
  </si>
  <si>
    <t>UF-Cidade</t>
  </si>
  <si>
    <t>AC - Rio Branco</t>
  </si>
  <si>
    <t>AL - Maceió</t>
  </si>
  <si>
    <t>AP - Macapá</t>
  </si>
  <si>
    <t>AM - Manaus</t>
  </si>
  <si>
    <t>BA - Salvador</t>
  </si>
  <si>
    <t>RJ - Rio de Janeiro</t>
  </si>
  <si>
    <t>RN - Natal</t>
  </si>
  <si>
    <t>RS - Porto Alegre</t>
  </si>
  <si>
    <t>RO - Porto Velho</t>
  </si>
  <si>
    <t>RR - Boa Vista</t>
  </si>
  <si>
    <t>SC - Florianópolis</t>
  </si>
  <si>
    <t>SP - São Paulo</t>
  </si>
  <si>
    <t>SE - Aracaju</t>
  </si>
  <si>
    <t>TO - Palmas</t>
  </si>
  <si>
    <t>Iphone 13</t>
  </si>
  <si>
    <t>Iphone X</t>
  </si>
  <si>
    <t>Samsung S20</t>
  </si>
  <si>
    <t>LG K41S</t>
  </si>
  <si>
    <t>Xiaomi MI9</t>
  </si>
  <si>
    <t>LG 40S</t>
  </si>
  <si>
    <t>iphone 11</t>
  </si>
  <si>
    <t>IPHONE SE</t>
  </si>
  <si>
    <t>GALAXY A01</t>
  </si>
  <si>
    <t>mOtorola E01</t>
  </si>
  <si>
    <t>Motorola G10</t>
  </si>
  <si>
    <t>Galaxy S12</t>
  </si>
  <si>
    <t>Xiaomi POCO</t>
  </si>
  <si>
    <t>SC - Santa Catarina</t>
  </si>
  <si>
    <t>TO - Tocantins</t>
  </si>
  <si>
    <t>RR - Roraima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</si>
</sst>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E2A6C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b/>
      <i/>
      <sz val="22"/>
      <color theme="0"/>
      <name val="Candara"/>
      <family val="2"/>
    </font>
    <font>
      <b/>
      <i/>
      <sz val="14"/>
      <color theme="0"/>
      <name val="Candar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43" fontId="0" fillId="0" borderId="0" xfId="1" applyFont="1"/>
    <xf numFmtId="43" fontId="2" fillId="0" borderId="0" xfId="1" applyFont="1" applyFill="1" applyBorder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43" fontId="4" fillId="0" borderId="0" xfId="1" applyFont="1"/>
    <xf numFmtId="0" fontId="6" fillId="3" borderId="0" xfId="0" applyFont="1" applyFill="1" applyAlignment="1">
      <alignment horizontal="center" vertical="center"/>
    </xf>
    <xf numFmtId="43" fontId="6" fillId="3" borderId="0" xfId="1" applyFont="1" applyFill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5" fillId="3" borderId="0" xfId="0" applyFont="1" applyFill="1"/>
    <xf numFmtId="43" fontId="8" fillId="3" borderId="0" xfId="1" applyFont="1" applyFill="1" applyBorder="1" applyAlignment="1">
      <alignment horizontal="centerContinuous" vertical="center"/>
    </xf>
    <xf numFmtId="43" fontId="9" fillId="3" borderId="0" xfId="1" applyFont="1" applyFill="1" applyBorder="1" applyAlignment="1">
      <alignment horizontal="centerContinuous" vertical="center"/>
    </xf>
    <xf numFmtId="43" fontId="9" fillId="3" borderId="1" xfId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4" fontId="3" fillId="2" borderId="2" xfId="2" applyFont="1" applyFill="1" applyBorder="1" applyAlignment="1">
      <alignment horizontal="center"/>
    </xf>
    <xf numFmtId="44" fontId="2" fillId="0" borderId="3" xfId="2" applyFont="1" applyBorder="1"/>
    <xf numFmtId="44" fontId="2" fillId="0" borderId="0" xfId="2" applyFont="1"/>
    <xf numFmtId="44" fontId="0" fillId="0" borderId="3" xfId="2" applyFont="1" applyBorder="1" applyAlignment="1">
      <alignment vertical="center"/>
    </xf>
    <xf numFmtId="44" fontId="0" fillId="0" borderId="0" xfId="2" applyFont="1"/>
    <xf numFmtId="14" fontId="2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left" vertical="center"/>
    </xf>
    <xf numFmtId="43" fontId="2" fillId="0" borderId="0" xfId="1" applyNumberFormat="1" applyFont="1" applyFill="1" applyBorder="1"/>
    <xf numFmtId="43" fontId="0" fillId="0" borderId="0" xfId="2" applyNumberFormat="1" applyFont="1"/>
    <xf numFmtId="14" fontId="2" fillId="4" borderId="3" xfId="0" applyNumberFormat="1" applyFont="1" applyFill="1" applyBorder="1" applyAlignment="1">
      <alignment horizontal="center" vertical="center"/>
    </xf>
    <xf numFmtId="14" fontId="2" fillId="5" borderId="3" xfId="0" applyNumberFormat="1" applyFont="1" applyFill="1" applyBorder="1" applyAlignment="1">
      <alignment horizontal="center" vertical="center"/>
    </xf>
    <xf numFmtId="14" fontId="2" fillId="6" borderId="3" xfId="0" applyNumberFormat="1" applyFont="1" applyFill="1" applyBorder="1" applyAlignment="1">
      <alignment horizontal="center" vertical="center"/>
    </xf>
    <xf numFmtId="14" fontId="2" fillId="7" borderId="3" xfId="0" applyNumberFormat="1" applyFont="1" applyFill="1" applyBorder="1" applyAlignment="1">
      <alignment horizontal="center" vertical="center"/>
    </xf>
    <xf numFmtId="14" fontId="2" fillId="8" borderId="3" xfId="0" applyNumberFormat="1" applyFont="1" applyFill="1" applyBorder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color auto="1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93366"/>
      <color rgb="FFE2A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6B341-F7BF-4E55-9194-E624C895B6BB}" name="tabela_celulares" displayName="tabela_celulares" ref="B7:H25" totalsRowShown="0" headerRowDxfId="8" dataDxfId="7">
  <autoFilter ref="B7:H25" xr:uid="{2886B341-F7BF-4E55-9194-E624C895B6BB}"/>
  <tableColumns count="7">
    <tableColumn id="1" xr3:uid="{D69EC928-6883-46FB-BB29-23F398DBCA00}" name="DATAVENDA" dataDxfId="6"/>
    <tableColumn id="5" xr3:uid="{0EE7B7D4-52AF-4B63-8DE7-34E3D74B2F9B}" name="REGIÃO" dataDxfId="5"/>
    <tableColumn id="4" xr3:uid="{B995E28F-6128-4123-95B2-7EBBD329D081}" name="UF - CIDADE" dataDxfId="4"/>
    <tableColumn id="2" xr3:uid="{92C39D58-6FED-42FC-AB93-F4F7AF78CF27}" name="IDPRODUTO" dataDxfId="3"/>
    <tableColumn id="3" xr3:uid="{26D1D662-D0C3-4D43-BD4F-C2A9C8ADE73C}" name="PRODUTO" dataDxfId="2"/>
    <tableColumn id="6" xr3:uid="{9106F18B-2D28-4E91-9152-BC64CA9E163B}" name="TOTAL" dataDxfId="1" dataCellStyle="Vírgula"/>
    <tableColumn id="7" xr3:uid="{38398EE5-6B00-4498-93FB-7CC2A18CE6D1}" name="COMISSÃO" dataDxfId="0" dataCellStyle="Vírgula">
      <calculatedColumnFormula>tabela_celulares[[#This Row],[TOTAL]]*8.5%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showGridLines="0" tabSelected="1" workbookViewId="0">
      <selection activeCell="D23" sqref="D23"/>
    </sheetView>
  </sheetViews>
  <sheetFormatPr defaultRowHeight="15" x14ac:dyDescent="0.25"/>
  <cols>
    <col min="1" max="1" width="2.7109375" customWidth="1"/>
    <col min="2" max="2" width="18" bestFit="1" customWidth="1"/>
    <col min="3" max="3" width="17.28515625" bestFit="1" customWidth="1"/>
    <col min="4" max="4" width="19.7109375" customWidth="1"/>
    <col min="5" max="5" width="25.28515625" bestFit="1" customWidth="1"/>
    <col min="6" max="6" width="18.85546875" bestFit="1" customWidth="1"/>
    <col min="7" max="7" width="15.85546875" bestFit="1" customWidth="1"/>
    <col min="8" max="8" width="16.140625" bestFit="1" customWidth="1"/>
  </cols>
  <sheetData>
    <row r="1" spans="1:8" s="17" customFormat="1" ht="28.5" x14ac:dyDescent="0.25">
      <c r="B1" s="18" t="s">
        <v>0</v>
      </c>
      <c r="C1" s="19"/>
      <c r="D1" s="19"/>
      <c r="E1" s="19"/>
      <c r="F1" s="19"/>
      <c r="G1" s="19"/>
      <c r="H1" s="19"/>
    </row>
    <row r="2" spans="1:8" x14ac:dyDescent="0.25">
      <c r="A2" s="1"/>
      <c r="B2" s="10"/>
      <c r="C2" s="10"/>
      <c r="D2" s="11"/>
      <c r="E2" s="12"/>
      <c r="F2" s="12"/>
      <c r="G2" s="4"/>
      <c r="H2" s="1"/>
    </row>
    <row r="3" spans="1:8" ht="18.75" x14ac:dyDescent="0.25">
      <c r="A3" s="1"/>
      <c r="B3" s="10"/>
      <c r="C3" s="10"/>
      <c r="D3" s="11"/>
      <c r="E3" s="20" t="s">
        <v>1</v>
      </c>
      <c r="F3" s="15">
        <f>SUBTOTAL(9,Guia_Vendas!$G$8:$G$25)</f>
        <v>38738019.18999999</v>
      </c>
      <c r="G3" s="4"/>
      <c r="H3" s="1"/>
    </row>
    <row r="4" spans="1:8" ht="18.75" x14ac:dyDescent="0.25">
      <c r="A4" s="1"/>
      <c r="B4" s="10"/>
      <c r="C4" s="10"/>
      <c r="D4" s="11"/>
      <c r="E4" s="20" t="s">
        <v>2</v>
      </c>
      <c r="F4" s="16">
        <f>SUBTOTAL(9,tabela_celulares[COMISSÃO])</f>
        <v>3292731.6311500007</v>
      </c>
      <c r="G4" s="4"/>
      <c r="H4" s="1"/>
    </row>
    <row r="5" spans="1:8" ht="18.75" x14ac:dyDescent="0.25">
      <c r="A5" s="1"/>
      <c r="B5" s="10"/>
      <c r="C5" s="10"/>
      <c r="D5" s="11"/>
      <c r="E5" s="20" t="s">
        <v>3</v>
      </c>
      <c r="F5" s="16">
        <f>COUNTA(tabela_celulares[IDPRODUTO])</f>
        <v>18</v>
      </c>
      <c r="G5" s="4"/>
      <c r="H5" s="1"/>
    </row>
    <row r="6" spans="1:8" x14ac:dyDescent="0.25">
      <c r="A6" s="1"/>
      <c r="B6" s="1"/>
      <c r="C6" s="1"/>
      <c r="D6" s="2"/>
      <c r="E6" s="3"/>
      <c r="F6" s="3"/>
      <c r="G6" s="4"/>
      <c r="H6" s="1"/>
    </row>
    <row r="7" spans="1:8" ht="15.75" x14ac:dyDescent="0.25">
      <c r="A7" s="5"/>
      <c r="B7" s="13" t="s">
        <v>4</v>
      </c>
      <c r="C7" s="13" t="s">
        <v>8</v>
      </c>
      <c r="D7" s="13" t="s">
        <v>7</v>
      </c>
      <c r="E7" s="13" t="s">
        <v>5</v>
      </c>
      <c r="F7" s="13" t="s">
        <v>6</v>
      </c>
      <c r="G7" s="14" t="s">
        <v>9</v>
      </c>
      <c r="H7" s="13" t="s">
        <v>10</v>
      </c>
    </row>
    <row r="8" spans="1:8" x14ac:dyDescent="0.25">
      <c r="A8" s="1"/>
      <c r="B8" s="6">
        <v>45444</v>
      </c>
      <c r="C8" s="9" t="s">
        <v>16</v>
      </c>
      <c r="D8" s="9" t="s">
        <v>15</v>
      </c>
      <c r="E8" s="7">
        <v>18010</v>
      </c>
      <c r="F8" s="8" t="s">
        <v>49</v>
      </c>
      <c r="G8" s="36">
        <v>1898239.0799999998</v>
      </c>
      <c r="H8" s="4">
        <f>tabela_celulares[[#This Row],[TOTAL]]*8.5%</f>
        <v>161350.32180000001</v>
      </c>
    </row>
    <row r="9" spans="1:8" x14ac:dyDescent="0.25">
      <c r="A9" s="1"/>
      <c r="B9" s="6">
        <v>45446</v>
      </c>
      <c r="C9" s="9"/>
      <c r="D9" s="9" t="s">
        <v>17</v>
      </c>
      <c r="E9" s="7">
        <v>18013</v>
      </c>
      <c r="F9" s="8" t="s">
        <v>50</v>
      </c>
      <c r="G9" s="36">
        <v>2395603.2000000002</v>
      </c>
      <c r="H9" s="4">
        <f>tabela_celulares[[#This Row],[TOTAL]]*8.5%</f>
        <v>203626.27200000003</v>
      </c>
    </row>
    <row r="10" spans="1:8" x14ac:dyDescent="0.25">
      <c r="A10" s="1"/>
      <c r="B10" s="6">
        <v>45447</v>
      </c>
      <c r="C10" s="9"/>
      <c r="D10" s="9" t="s">
        <v>18</v>
      </c>
      <c r="E10" s="7">
        <v>18016</v>
      </c>
      <c r="F10" s="8" t="s">
        <v>51</v>
      </c>
      <c r="G10" s="36">
        <v>980371.12000000011</v>
      </c>
      <c r="H10" s="4">
        <f>tabela_celulares[[#This Row],[TOTAL]]*8.5%</f>
        <v>83331.545200000022</v>
      </c>
    </row>
    <row r="11" spans="1:8" x14ac:dyDescent="0.25">
      <c r="A11" s="1"/>
      <c r="B11" s="6">
        <v>45451</v>
      </c>
      <c r="C11" s="9"/>
      <c r="D11" s="9" t="s">
        <v>23</v>
      </c>
      <c r="E11" s="7">
        <v>18025</v>
      </c>
      <c r="F11" s="8" t="s">
        <v>54</v>
      </c>
      <c r="G11" s="36">
        <v>2639230.65</v>
      </c>
      <c r="H11" s="4">
        <f>tabela_celulares[[#This Row],[TOTAL]]*8.5%</f>
        <v>224334.60525000002</v>
      </c>
    </row>
    <row r="12" spans="1:8" x14ac:dyDescent="0.25">
      <c r="A12" s="1"/>
      <c r="B12" s="6">
        <v>45453</v>
      </c>
      <c r="C12" s="9" t="s">
        <v>22</v>
      </c>
      <c r="D12" s="9" t="s">
        <v>21</v>
      </c>
      <c r="E12" s="7">
        <v>18022</v>
      </c>
      <c r="F12" s="8" t="s">
        <v>53</v>
      </c>
      <c r="G12" s="36">
        <v>1498395.95</v>
      </c>
      <c r="H12" s="4">
        <f>tabela_celulares[[#This Row],[TOTAL]]*8.5%</f>
        <v>127363.65575000001</v>
      </c>
    </row>
    <row r="13" spans="1:8" x14ac:dyDescent="0.25">
      <c r="A13" s="1"/>
      <c r="B13" s="6">
        <v>45456</v>
      </c>
      <c r="C13" s="9"/>
      <c r="D13" s="9" t="s">
        <v>24</v>
      </c>
      <c r="E13" s="7">
        <v>18028</v>
      </c>
      <c r="F13" s="8" t="s">
        <v>55</v>
      </c>
      <c r="G13" s="36">
        <v>2231367.64</v>
      </c>
      <c r="H13" s="4">
        <f>tabela_celulares[[#This Row],[TOTAL]]*8.5%</f>
        <v>189666.24940000003</v>
      </c>
    </row>
    <row r="14" spans="1:8" x14ac:dyDescent="0.25">
      <c r="A14" s="1"/>
      <c r="B14" s="6">
        <v>45457</v>
      </c>
      <c r="C14" s="9"/>
      <c r="D14" s="9" t="s">
        <v>25</v>
      </c>
      <c r="E14" s="7">
        <v>18031</v>
      </c>
      <c r="F14" s="8" t="s">
        <v>56</v>
      </c>
      <c r="G14" s="36">
        <v>1218460.8799999999</v>
      </c>
      <c r="H14" s="4">
        <f>tabela_celulares[[#This Row],[TOTAL]]*8.5%</f>
        <v>103569.17479999999</v>
      </c>
    </row>
    <row r="15" spans="1:8" x14ac:dyDescent="0.25">
      <c r="A15" s="1"/>
      <c r="B15" s="6">
        <v>45459</v>
      </c>
      <c r="C15" s="9"/>
      <c r="D15" s="9" t="s">
        <v>26</v>
      </c>
      <c r="E15" s="7">
        <v>18034</v>
      </c>
      <c r="F15" s="8" t="s">
        <v>57</v>
      </c>
      <c r="G15" s="36">
        <v>1374439.75</v>
      </c>
      <c r="H15" s="4">
        <f>tabela_celulares[[#This Row],[TOTAL]]*8.5%</f>
        <v>116827.37875</v>
      </c>
    </row>
    <row r="16" spans="1:8" x14ac:dyDescent="0.25">
      <c r="A16" s="1"/>
      <c r="B16" s="6">
        <v>45461</v>
      </c>
      <c r="C16" s="9"/>
      <c r="D16" s="9" t="s">
        <v>27</v>
      </c>
      <c r="E16" s="7">
        <v>18037</v>
      </c>
      <c r="F16" s="8" t="s">
        <v>58</v>
      </c>
      <c r="G16" s="36">
        <v>1916527.78</v>
      </c>
      <c r="H16" s="4">
        <f>tabela_celulares[[#This Row],[TOTAL]]*8.5%</f>
        <v>162904.86130000002</v>
      </c>
    </row>
    <row r="17" spans="1:8" x14ac:dyDescent="0.25">
      <c r="A17" s="1"/>
      <c r="B17" s="6">
        <v>45462</v>
      </c>
      <c r="C17" s="9" t="s">
        <v>12</v>
      </c>
      <c r="D17" s="9" t="s">
        <v>11</v>
      </c>
      <c r="E17" s="7">
        <v>18004</v>
      </c>
      <c r="F17" s="8" t="s">
        <v>48</v>
      </c>
      <c r="G17" s="36">
        <v>2694562.5</v>
      </c>
      <c r="H17" s="4">
        <f>tabela_celulares[[#This Row],[TOTAL]]*8.5%</f>
        <v>229037.81250000003</v>
      </c>
    </row>
    <row r="18" spans="1:8" x14ac:dyDescent="0.25">
      <c r="A18" s="1"/>
      <c r="B18" s="34">
        <f>B17+7</f>
        <v>45469</v>
      </c>
      <c r="C18" s="35"/>
      <c r="D18" s="9" t="s">
        <v>62</v>
      </c>
      <c r="E18" s="7">
        <v>18004</v>
      </c>
      <c r="F18" s="8" t="s">
        <v>48</v>
      </c>
      <c r="G18" s="36">
        <v>1900019.0799999998</v>
      </c>
      <c r="H18" s="36">
        <f>tabela_celulares[[#This Row],[TOTAL]]*8.5%</f>
        <v>161501.62179999999</v>
      </c>
    </row>
    <row r="19" spans="1:8" x14ac:dyDescent="0.25">
      <c r="A19" s="1"/>
      <c r="B19" s="6">
        <v>45463</v>
      </c>
      <c r="C19" s="35"/>
      <c r="D19" s="9" t="s">
        <v>61</v>
      </c>
      <c r="E19" s="7">
        <v>18028</v>
      </c>
      <c r="F19" s="8" t="s">
        <v>55</v>
      </c>
      <c r="G19" s="36">
        <v>2395603.2000000002</v>
      </c>
      <c r="H19" s="36">
        <f>tabela_celulares[[#This Row],[TOTAL]]*8.5%</f>
        <v>203626.27200000003</v>
      </c>
    </row>
    <row r="20" spans="1:8" x14ac:dyDescent="0.25">
      <c r="A20" s="1"/>
      <c r="B20" s="6">
        <v>45465</v>
      </c>
      <c r="C20" s="9" t="s">
        <v>14</v>
      </c>
      <c r="D20" s="9" t="s">
        <v>13</v>
      </c>
      <c r="E20" s="7">
        <v>18007</v>
      </c>
      <c r="F20" s="8" t="s">
        <v>47</v>
      </c>
      <c r="G20" s="36">
        <v>4273665</v>
      </c>
      <c r="H20" s="4">
        <f>tabela_celulares[[#This Row],[TOTAL]]*8.5%</f>
        <v>363261.52500000002</v>
      </c>
    </row>
    <row r="21" spans="1:8" x14ac:dyDescent="0.25">
      <c r="A21" s="1"/>
      <c r="B21" s="6">
        <v>45469</v>
      </c>
      <c r="C21" s="9"/>
      <c r="D21" s="9" t="s">
        <v>28</v>
      </c>
      <c r="E21" s="7">
        <v>18040</v>
      </c>
      <c r="F21" s="8" t="s">
        <v>59</v>
      </c>
      <c r="G21" s="37">
        <v>2805567.1999999997</v>
      </c>
      <c r="H21" s="4">
        <f>tabela_celulares[[#This Row],[TOTAL]]*8.5%</f>
        <v>238473.212</v>
      </c>
    </row>
    <row r="22" spans="1:8" x14ac:dyDescent="0.25">
      <c r="A22" s="1"/>
      <c r="B22" s="34">
        <f>B21+7</f>
        <v>45476</v>
      </c>
      <c r="C22" s="35"/>
      <c r="D22" s="35" t="s">
        <v>44</v>
      </c>
      <c r="E22" s="7">
        <v>18025</v>
      </c>
      <c r="F22" s="8" t="s">
        <v>54</v>
      </c>
      <c r="G22" s="37">
        <v>1219710.8799999999</v>
      </c>
      <c r="H22" s="36">
        <f>tabela_celulares[[#This Row],[TOTAL]]*8.5%</f>
        <v>103675.42479999999</v>
      </c>
    </row>
    <row r="23" spans="1:8" x14ac:dyDescent="0.25">
      <c r="A23" s="1"/>
      <c r="B23" s="34">
        <f t="shared" ref="B23:B24" si="0">B22+7</f>
        <v>45483</v>
      </c>
      <c r="C23" s="35"/>
      <c r="D23" s="35" t="s">
        <v>38</v>
      </c>
      <c r="E23" s="7">
        <v>18022</v>
      </c>
      <c r="F23" s="8" t="s">
        <v>53</v>
      </c>
      <c r="G23" s="37">
        <v>1375689.75</v>
      </c>
      <c r="H23" s="36">
        <f>tabela_celulares[[#This Row],[TOTAL]]*8.5%</f>
        <v>116933.62875</v>
      </c>
    </row>
    <row r="24" spans="1:8" x14ac:dyDescent="0.25">
      <c r="A24" s="1"/>
      <c r="B24" s="34">
        <f t="shared" si="0"/>
        <v>45490</v>
      </c>
      <c r="C24" s="9" t="s">
        <v>20</v>
      </c>
      <c r="D24" s="9" t="s">
        <v>19</v>
      </c>
      <c r="E24" s="7">
        <v>18028</v>
      </c>
      <c r="F24" s="8" t="s">
        <v>55</v>
      </c>
      <c r="G24" s="37">
        <v>1915997.78</v>
      </c>
      <c r="H24" s="36">
        <f>tabela_celulares[[#This Row],[TOTAL]]*8.5%</f>
        <v>162859.8113</v>
      </c>
    </row>
    <row r="25" spans="1:8" x14ac:dyDescent="0.25">
      <c r="A25" s="1"/>
      <c r="B25" s="6">
        <v>45472</v>
      </c>
      <c r="C25" s="9"/>
      <c r="D25" s="9" t="s">
        <v>60</v>
      </c>
      <c r="E25" s="7">
        <v>18019</v>
      </c>
      <c r="F25" s="8" t="s">
        <v>52</v>
      </c>
      <c r="G25" s="36">
        <v>4004567.75</v>
      </c>
      <c r="H25" s="4">
        <f>tabela_celulares[[#This Row],[TOTAL]]*8.5%</f>
        <v>340388.25875000004</v>
      </c>
    </row>
    <row r="26" spans="1:8" x14ac:dyDescent="0.25">
      <c r="B26" s="22"/>
    </row>
  </sheetData>
  <sortState xmlns:xlrd2="http://schemas.microsoft.com/office/spreadsheetml/2017/richdata2" ref="B8:B25">
    <sortCondition ref="B8:B25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1"/>
  <sheetViews>
    <sheetView showGridLines="0" workbookViewId="0">
      <selection activeCell="D11" sqref="D11"/>
    </sheetView>
  </sheetViews>
  <sheetFormatPr defaultRowHeight="15" x14ac:dyDescent="0.25"/>
  <cols>
    <col min="1" max="1" width="3.42578125" style="1" customWidth="1"/>
    <col min="2" max="2" width="14.5703125" style="1" customWidth="1"/>
    <col min="3" max="3" width="19.85546875" style="21" customWidth="1"/>
    <col min="4" max="4" width="19.85546875" style="1" bestFit="1" customWidth="1"/>
    <col min="5" max="5" width="11.5703125" style="1" bestFit="1" customWidth="1"/>
    <col min="6" max="6" width="18.85546875" style="2" bestFit="1" customWidth="1"/>
    <col min="7" max="7" width="15.85546875" style="33" bestFit="1" customWidth="1"/>
    <col min="8" max="8" width="14.28515625" style="31" bestFit="1" customWidth="1"/>
  </cols>
  <sheetData>
    <row r="2" spans="1:8" x14ac:dyDescent="0.25">
      <c r="A2" s="5"/>
      <c r="B2" s="23" t="s">
        <v>29</v>
      </c>
      <c r="C2" s="24" t="s">
        <v>8</v>
      </c>
      <c r="D2" s="23" t="s">
        <v>32</v>
      </c>
      <c r="E2" s="23" t="s">
        <v>30</v>
      </c>
      <c r="F2" s="23" t="s">
        <v>31</v>
      </c>
      <c r="G2" s="29" t="s">
        <v>9</v>
      </c>
      <c r="H2" s="29" t="s">
        <v>10</v>
      </c>
    </row>
    <row r="3" spans="1:8" x14ac:dyDescent="0.25">
      <c r="B3" s="25">
        <v>45511</v>
      </c>
      <c r="C3" s="38" t="s">
        <v>16</v>
      </c>
      <c r="D3" s="26" t="s">
        <v>15</v>
      </c>
      <c r="E3" s="27">
        <v>18010</v>
      </c>
      <c r="F3" s="28" t="s">
        <v>49</v>
      </c>
      <c r="G3" s="32">
        <v>2367375</v>
      </c>
      <c r="H3" s="30">
        <f>G3*8.5%</f>
        <v>201226.875</v>
      </c>
    </row>
    <row r="4" spans="1:8" x14ac:dyDescent="0.25">
      <c r="B4" s="25">
        <v>45523</v>
      </c>
      <c r="C4" s="38"/>
      <c r="D4" s="26" t="s">
        <v>23</v>
      </c>
      <c r="E4" s="27">
        <v>18016</v>
      </c>
      <c r="F4" s="28" t="s">
        <v>51</v>
      </c>
      <c r="G4" s="32">
        <v>2228484</v>
      </c>
      <c r="H4" s="30">
        <f t="shared" ref="H4:H41" si="0">G4*8.5%</f>
        <v>189421.14</v>
      </c>
    </row>
    <row r="5" spans="1:8" x14ac:dyDescent="0.25">
      <c r="B5" s="25">
        <v>45541</v>
      </c>
      <c r="C5" s="38"/>
      <c r="D5" s="26" t="s">
        <v>18</v>
      </c>
      <c r="E5" s="27">
        <v>18022</v>
      </c>
      <c r="F5" s="28" t="s">
        <v>53</v>
      </c>
      <c r="G5" s="32">
        <v>620754</v>
      </c>
      <c r="H5" s="30">
        <f t="shared" si="0"/>
        <v>52764.090000000004</v>
      </c>
    </row>
    <row r="6" spans="1:8" x14ac:dyDescent="0.25">
      <c r="B6" s="25">
        <v>45554</v>
      </c>
      <c r="C6" s="38"/>
      <c r="D6" s="26" t="s">
        <v>17</v>
      </c>
      <c r="E6" s="27">
        <v>18025</v>
      </c>
      <c r="F6" s="28" t="s">
        <v>54</v>
      </c>
      <c r="G6" s="32">
        <v>2404308</v>
      </c>
      <c r="H6" s="30">
        <f t="shared" si="0"/>
        <v>204366.18000000002</v>
      </c>
    </row>
    <row r="7" spans="1:8" x14ac:dyDescent="0.25">
      <c r="B7" s="25">
        <v>45365</v>
      </c>
      <c r="C7" s="38"/>
      <c r="D7" s="26" t="s">
        <v>18</v>
      </c>
      <c r="E7" s="27">
        <v>18037</v>
      </c>
      <c r="F7" s="28" t="s">
        <v>58</v>
      </c>
      <c r="G7" s="32">
        <v>1325978</v>
      </c>
      <c r="H7" s="30">
        <f t="shared" si="0"/>
        <v>112708.13</v>
      </c>
    </row>
    <row r="8" spans="1:8" x14ac:dyDescent="0.25">
      <c r="B8" s="25">
        <v>45360</v>
      </c>
      <c r="C8" s="38"/>
      <c r="D8" s="26" t="s">
        <v>17</v>
      </c>
      <c r="E8" s="27">
        <v>18040</v>
      </c>
      <c r="F8" s="28" t="s">
        <v>59</v>
      </c>
      <c r="G8" s="32">
        <v>1101118</v>
      </c>
      <c r="H8" s="30">
        <f t="shared" si="0"/>
        <v>93595.030000000013</v>
      </c>
    </row>
    <row r="9" spans="1:8" x14ac:dyDescent="0.25">
      <c r="B9" s="25">
        <v>45467</v>
      </c>
      <c r="C9" s="39" t="s">
        <v>22</v>
      </c>
      <c r="D9" s="26" t="s">
        <v>34</v>
      </c>
      <c r="E9" s="27">
        <v>18007</v>
      </c>
      <c r="F9" s="28" t="s">
        <v>47</v>
      </c>
      <c r="G9" s="32">
        <v>3845946</v>
      </c>
      <c r="H9" s="30">
        <f t="shared" si="0"/>
        <v>326905.41000000003</v>
      </c>
    </row>
    <row r="10" spans="1:8" x14ac:dyDescent="0.25">
      <c r="B10" s="25">
        <v>45495</v>
      </c>
      <c r="C10" s="39"/>
      <c r="D10" s="26" t="s">
        <v>37</v>
      </c>
      <c r="E10" s="27">
        <v>18004</v>
      </c>
      <c r="F10" s="28" t="s">
        <v>48</v>
      </c>
      <c r="G10" s="32">
        <v>2328618</v>
      </c>
      <c r="H10" s="30">
        <f t="shared" si="0"/>
        <v>197932.53000000003</v>
      </c>
    </row>
    <row r="11" spans="1:8" x14ac:dyDescent="0.25">
      <c r="B11" s="25">
        <v>45500</v>
      </c>
      <c r="C11" s="39"/>
      <c r="D11" s="26" t="s">
        <v>21</v>
      </c>
      <c r="E11" s="27">
        <v>18007</v>
      </c>
      <c r="F11" s="28" t="s">
        <v>47</v>
      </c>
      <c r="G11" s="32">
        <v>3144333</v>
      </c>
      <c r="H11" s="30">
        <f t="shared" si="0"/>
        <v>267268.30499999999</v>
      </c>
    </row>
    <row r="12" spans="1:8" x14ac:dyDescent="0.25">
      <c r="B12" s="25">
        <v>45530</v>
      </c>
      <c r="C12" s="39"/>
      <c r="D12" s="26" t="s">
        <v>26</v>
      </c>
      <c r="E12" s="27">
        <v>18019</v>
      </c>
      <c r="F12" s="28" t="s">
        <v>52</v>
      </c>
      <c r="G12" s="32">
        <v>1174386</v>
      </c>
      <c r="H12" s="30">
        <f t="shared" si="0"/>
        <v>99822.810000000012</v>
      </c>
    </row>
    <row r="13" spans="1:8" x14ac:dyDescent="0.25">
      <c r="B13" s="25">
        <v>45525</v>
      </c>
      <c r="C13" s="39"/>
      <c r="D13" s="26" t="s">
        <v>24</v>
      </c>
      <c r="E13" s="27">
        <v>18034</v>
      </c>
      <c r="F13" s="28" t="s">
        <v>57</v>
      </c>
      <c r="G13" s="32">
        <v>1379766</v>
      </c>
      <c r="H13" s="30">
        <f t="shared" si="0"/>
        <v>117280.11000000002</v>
      </c>
    </row>
    <row r="14" spans="1:8" x14ac:dyDescent="0.25">
      <c r="B14" s="25">
        <v>45502</v>
      </c>
      <c r="C14" s="39"/>
      <c r="D14" s="26" t="s">
        <v>25</v>
      </c>
      <c r="E14" s="27">
        <v>18040</v>
      </c>
      <c r="F14" s="28" t="s">
        <v>59</v>
      </c>
      <c r="G14" s="32">
        <v>1485957</v>
      </c>
      <c r="H14" s="30">
        <f t="shared" si="0"/>
        <v>126306.34500000002</v>
      </c>
    </row>
    <row r="15" spans="1:8" x14ac:dyDescent="0.25">
      <c r="B15" s="25">
        <v>45494</v>
      </c>
      <c r="C15" s="39"/>
      <c r="D15" s="26" t="s">
        <v>27</v>
      </c>
      <c r="E15" s="27">
        <v>18004</v>
      </c>
      <c r="F15" s="28" t="s">
        <v>48</v>
      </c>
      <c r="G15" s="32">
        <v>1133007</v>
      </c>
      <c r="H15" s="30">
        <f t="shared" si="0"/>
        <v>96305.595000000001</v>
      </c>
    </row>
    <row r="16" spans="1:8" x14ac:dyDescent="0.25">
      <c r="B16" s="25">
        <v>45470</v>
      </c>
      <c r="C16" s="39"/>
      <c r="D16" s="26" t="s">
        <v>39</v>
      </c>
      <c r="E16" s="27">
        <v>18010</v>
      </c>
      <c r="F16" s="28" t="s">
        <v>49</v>
      </c>
      <c r="G16" s="32">
        <v>3232908</v>
      </c>
      <c r="H16" s="30">
        <f t="shared" si="0"/>
        <v>274797.18</v>
      </c>
    </row>
    <row r="17" spans="2:8" x14ac:dyDescent="0.25">
      <c r="B17" s="25">
        <v>45415</v>
      </c>
      <c r="C17" s="39"/>
      <c r="D17" s="26" t="s">
        <v>45</v>
      </c>
      <c r="E17" s="27">
        <v>18028</v>
      </c>
      <c r="F17" s="28" t="s">
        <v>55</v>
      </c>
      <c r="G17" s="32">
        <v>783342</v>
      </c>
      <c r="H17" s="30">
        <f t="shared" si="0"/>
        <v>66584.070000000007</v>
      </c>
    </row>
    <row r="18" spans="2:8" x14ac:dyDescent="0.25">
      <c r="B18" s="25">
        <v>45381</v>
      </c>
      <c r="C18" s="39"/>
      <c r="D18" s="26" t="s">
        <v>26</v>
      </c>
      <c r="E18" s="27">
        <v>18034</v>
      </c>
      <c r="F18" s="28" t="s">
        <v>57</v>
      </c>
      <c r="G18" s="32">
        <v>1445394</v>
      </c>
      <c r="H18" s="30">
        <f t="shared" si="0"/>
        <v>122858.49</v>
      </c>
    </row>
    <row r="19" spans="2:8" x14ac:dyDescent="0.25">
      <c r="B19" s="25">
        <v>45314</v>
      </c>
      <c r="C19" s="39"/>
      <c r="D19" s="26" t="s">
        <v>24</v>
      </c>
      <c r="E19" s="27">
        <v>18010</v>
      </c>
      <c r="F19" s="28" t="s">
        <v>49</v>
      </c>
      <c r="G19" s="32">
        <v>5504170</v>
      </c>
      <c r="H19" s="30">
        <f t="shared" si="0"/>
        <v>467854.45</v>
      </c>
    </row>
    <row r="20" spans="2:8" x14ac:dyDescent="0.25">
      <c r="B20" s="25">
        <v>45326</v>
      </c>
      <c r="C20" s="39"/>
      <c r="D20" s="26" t="s">
        <v>25</v>
      </c>
      <c r="E20" s="27">
        <v>18016</v>
      </c>
      <c r="F20" s="28" t="s">
        <v>51</v>
      </c>
      <c r="G20" s="32">
        <v>787050</v>
      </c>
      <c r="H20" s="30">
        <f t="shared" si="0"/>
        <v>66899.25</v>
      </c>
    </row>
    <row r="21" spans="2:8" x14ac:dyDescent="0.25">
      <c r="B21" s="25">
        <v>45340</v>
      </c>
      <c r="C21" s="39"/>
      <c r="D21" s="26" t="s">
        <v>27</v>
      </c>
      <c r="E21" s="27">
        <v>18019</v>
      </c>
      <c r="F21" s="28" t="s">
        <v>52</v>
      </c>
      <c r="G21" s="32">
        <v>2888308</v>
      </c>
      <c r="H21" s="30">
        <f t="shared" si="0"/>
        <v>245506.18000000002</v>
      </c>
    </row>
    <row r="22" spans="2:8" x14ac:dyDescent="0.25">
      <c r="B22" s="25">
        <v>45349</v>
      </c>
      <c r="C22" s="39"/>
      <c r="D22" s="26" t="s">
        <v>39</v>
      </c>
      <c r="E22" s="27">
        <v>18025</v>
      </c>
      <c r="F22" s="28" t="s">
        <v>54</v>
      </c>
      <c r="G22" s="32">
        <v>5848082</v>
      </c>
      <c r="H22" s="30">
        <f t="shared" si="0"/>
        <v>497086.97000000003</v>
      </c>
    </row>
    <row r="23" spans="2:8" x14ac:dyDescent="0.25">
      <c r="B23" s="25">
        <v>45466</v>
      </c>
      <c r="C23" s="40" t="s">
        <v>12</v>
      </c>
      <c r="D23" s="26" t="s">
        <v>33</v>
      </c>
      <c r="E23" s="27">
        <v>18004</v>
      </c>
      <c r="F23" s="28" t="s">
        <v>48</v>
      </c>
      <c r="G23" s="32">
        <v>1343126</v>
      </c>
      <c r="H23" s="30">
        <f t="shared" si="0"/>
        <v>114165.71</v>
      </c>
    </row>
    <row r="24" spans="2:8" x14ac:dyDescent="0.25">
      <c r="B24" s="25">
        <v>45480</v>
      </c>
      <c r="C24" s="40"/>
      <c r="D24" s="26" t="s">
        <v>35</v>
      </c>
      <c r="E24" s="27">
        <v>18010</v>
      </c>
      <c r="F24" s="28" t="s">
        <v>49</v>
      </c>
      <c r="G24" s="32">
        <v>2021135</v>
      </c>
      <c r="H24" s="30">
        <f t="shared" si="0"/>
        <v>171796.47500000001</v>
      </c>
    </row>
    <row r="25" spans="2:8" x14ac:dyDescent="0.25">
      <c r="B25" s="25">
        <v>45489</v>
      </c>
      <c r="C25" s="40"/>
      <c r="D25" s="26" t="s">
        <v>36</v>
      </c>
      <c r="E25" s="27">
        <v>18013</v>
      </c>
      <c r="F25" s="28" t="s">
        <v>50</v>
      </c>
      <c r="G25" s="32">
        <v>5280018</v>
      </c>
      <c r="H25" s="30">
        <f t="shared" si="0"/>
        <v>448801.53</v>
      </c>
    </row>
    <row r="26" spans="2:8" x14ac:dyDescent="0.25">
      <c r="B26" s="25">
        <v>45530</v>
      </c>
      <c r="C26" s="40"/>
      <c r="D26" s="26" t="s">
        <v>11</v>
      </c>
      <c r="E26" s="27">
        <v>18031</v>
      </c>
      <c r="F26" s="28" t="s">
        <v>56</v>
      </c>
      <c r="G26" s="32">
        <v>5455966</v>
      </c>
      <c r="H26" s="30">
        <f t="shared" si="0"/>
        <v>463757.11000000004</v>
      </c>
    </row>
    <row r="27" spans="2:8" x14ac:dyDescent="0.25">
      <c r="B27" s="25">
        <v>45443</v>
      </c>
      <c r="C27" s="40"/>
      <c r="D27" s="26" t="s">
        <v>41</v>
      </c>
      <c r="E27" s="27">
        <v>18016</v>
      </c>
      <c r="F27" s="28" t="s">
        <v>51</v>
      </c>
      <c r="G27" s="32">
        <v>917962</v>
      </c>
      <c r="H27" s="30">
        <f t="shared" si="0"/>
        <v>78026.77</v>
      </c>
    </row>
    <row r="28" spans="2:8" x14ac:dyDescent="0.25">
      <c r="B28" s="25">
        <v>45436</v>
      </c>
      <c r="C28" s="40"/>
      <c r="D28" s="26" t="s">
        <v>42</v>
      </c>
      <c r="E28" s="27">
        <v>18019</v>
      </c>
      <c r="F28" s="28" t="s">
        <v>52</v>
      </c>
      <c r="G28" s="32">
        <v>3894428</v>
      </c>
      <c r="H28" s="30">
        <f t="shared" si="0"/>
        <v>331026.38</v>
      </c>
    </row>
    <row r="29" spans="2:8" x14ac:dyDescent="0.25">
      <c r="B29" s="25">
        <v>45400</v>
      </c>
      <c r="C29" s="40"/>
      <c r="D29" s="26" t="s">
        <v>46</v>
      </c>
      <c r="E29" s="27">
        <v>18031</v>
      </c>
      <c r="F29" s="28" t="s">
        <v>56</v>
      </c>
      <c r="G29" s="32">
        <v>2816746</v>
      </c>
      <c r="H29" s="30">
        <f t="shared" si="0"/>
        <v>239423.41</v>
      </c>
    </row>
    <row r="30" spans="2:8" x14ac:dyDescent="0.25">
      <c r="B30" s="25">
        <v>45332</v>
      </c>
      <c r="C30" s="40"/>
      <c r="D30" s="26" t="s">
        <v>11</v>
      </c>
      <c r="E30" s="27">
        <v>18007</v>
      </c>
      <c r="F30" s="28" t="s">
        <v>47</v>
      </c>
      <c r="G30" s="32">
        <v>4987018</v>
      </c>
      <c r="H30" s="30">
        <f t="shared" si="0"/>
        <v>423896.53</v>
      </c>
    </row>
    <row r="31" spans="2:8" x14ac:dyDescent="0.25">
      <c r="B31" s="25">
        <v>45522</v>
      </c>
      <c r="C31" s="41" t="s">
        <v>14</v>
      </c>
      <c r="D31" s="26" t="s">
        <v>28</v>
      </c>
      <c r="E31" s="27">
        <v>18013</v>
      </c>
      <c r="F31" s="28" t="s">
        <v>50</v>
      </c>
      <c r="G31" s="32">
        <v>1682682</v>
      </c>
      <c r="H31" s="30">
        <f t="shared" si="0"/>
        <v>143027.97</v>
      </c>
    </row>
    <row r="32" spans="2:8" x14ac:dyDescent="0.25">
      <c r="B32" s="25">
        <v>45545</v>
      </c>
      <c r="C32" s="41"/>
      <c r="D32" s="26" t="s">
        <v>13</v>
      </c>
      <c r="E32" s="27">
        <v>18028</v>
      </c>
      <c r="F32" s="28" t="s">
        <v>55</v>
      </c>
      <c r="G32" s="32">
        <v>1239371</v>
      </c>
      <c r="H32" s="30">
        <f t="shared" si="0"/>
        <v>105346.535</v>
      </c>
    </row>
    <row r="33" spans="2:8" x14ac:dyDescent="0.25">
      <c r="B33" s="25">
        <v>45488</v>
      </c>
      <c r="C33" s="41"/>
      <c r="D33" s="26" t="s">
        <v>38</v>
      </c>
      <c r="E33" s="27">
        <v>18007</v>
      </c>
      <c r="F33" s="28" t="s">
        <v>47</v>
      </c>
      <c r="G33" s="32">
        <v>3896453</v>
      </c>
      <c r="H33" s="30">
        <f t="shared" si="0"/>
        <v>331198.505</v>
      </c>
    </row>
    <row r="34" spans="2:8" x14ac:dyDescent="0.25">
      <c r="B34" s="25">
        <v>45423</v>
      </c>
      <c r="C34" s="41"/>
      <c r="D34" s="26" t="s">
        <v>44</v>
      </c>
      <c r="E34" s="27">
        <v>18025</v>
      </c>
      <c r="F34" s="28" t="s">
        <v>54</v>
      </c>
      <c r="G34" s="32">
        <v>3205218</v>
      </c>
      <c r="H34" s="30">
        <f t="shared" si="0"/>
        <v>272443.53000000003</v>
      </c>
    </row>
    <row r="35" spans="2:8" x14ac:dyDescent="0.25">
      <c r="B35" s="25">
        <v>45349</v>
      </c>
      <c r="C35" s="41"/>
      <c r="D35" s="26" t="s">
        <v>13</v>
      </c>
      <c r="E35" s="27">
        <v>18004</v>
      </c>
      <c r="F35" s="28" t="s">
        <v>48</v>
      </c>
      <c r="G35" s="32">
        <v>2351469</v>
      </c>
      <c r="H35" s="30">
        <f t="shared" si="0"/>
        <v>199874.86500000002</v>
      </c>
    </row>
    <row r="36" spans="2:8" x14ac:dyDescent="0.25">
      <c r="B36" s="25">
        <v>45342</v>
      </c>
      <c r="C36" s="41"/>
      <c r="D36" s="26" t="s">
        <v>38</v>
      </c>
      <c r="E36" s="27">
        <v>18022</v>
      </c>
      <c r="F36" s="28" t="s">
        <v>53</v>
      </c>
      <c r="G36" s="32">
        <v>1174386</v>
      </c>
      <c r="H36" s="30">
        <f t="shared" si="0"/>
        <v>99822.810000000012</v>
      </c>
    </row>
    <row r="37" spans="2:8" x14ac:dyDescent="0.25">
      <c r="B37" s="25">
        <v>45512</v>
      </c>
      <c r="C37" s="42" t="s">
        <v>20</v>
      </c>
      <c r="D37" s="26" t="s">
        <v>19</v>
      </c>
      <c r="E37" s="27">
        <v>18037</v>
      </c>
      <c r="F37" s="28" t="s">
        <v>58</v>
      </c>
      <c r="G37" s="32">
        <v>1167050</v>
      </c>
      <c r="H37" s="30">
        <f t="shared" si="0"/>
        <v>99199.25</v>
      </c>
    </row>
    <row r="38" spans="2:8" x14ac:dyDescent="0.25">
      <c r="B38" s="25">
        <v>45456</v>
      </c>
      <c r="C38" s="42"/>
      <c r="D38" s="26" t="s">
        <v>40</v>
      </c>
      <c r="E38" s="27">
        <v>18013</v>
      </c>
      <c r="F38" s="28" t="s">
        <v>50</v>
      </c>
      <c r="G38" s="32">
        <v>4534253</v>
      </c>
      <c r="H38" s="30">
        <f t="shared" si="0"/>
        <v>385411.505</v>
      </c>
    </row>
    <row r="39" spans="2:8" x14ac:dyDescent="0.25">
      <c r="B39" s="25">
        <v>45431</v>
      </c>
      <c r="C39" s="42"/>
      <c r="D39" s="26" t="s">
        <v>43</v>
      </c>
      <c r="E39" s="27">
        <v>18022</v>
      </c>
      <c r="F39" s="28" t="s">
        <v>53</v>
      </c>
      <c r="G39" s="32">
        <v>672352</v>
      </c>
      <c r="H39" s="30">
        <f t="shared" si="0"/>
        <v>57149.920000000006</v>
      </c>
    </row>
    <row r="40" spans="2:8" x14ac:dyDescent="0.25">
      <c r="B40" s="25">
        <v>45321</v>
      </c>
      <c r="C40" s="42"/>
      <c r="D40" s="26" t="s">
        <v>19</v>
      </c>
      <c r="E40" s="27">
        <v>18013</v>
      </c>
      <c r="F40" s="28" t="s">
        <v>50</v>
      </c>
      <c r="G40" s="32">
        <v>2258277</v>
      </c>
      <c r="H40" s="30">
        <f t="shared" si="0"/>
        <v>191953.54500000001</v>
      </c>
    </row>
    <row r="41" spans="2:8" x14ac:dyDescent="0.25">
      <c r="B41" s="25">
        <v>45359</v>
      </c>
      <c r="C41" s="42"/>
      <c r="D41" s="26" t="s">
        <v>40</v>
      </c>
      <c r="E41" s="27">
        <v>18028</v>
      </c>
      <c r="F41" s="28" t="s">
        <v>55</v>
      </c>
      <c r="G41" s="32">
        <v>2789265</v>
      </c>
      <c r="H41" s="30">
        <f t="shared" si="0"/>
        <v>237087.52500000002</v>
      </c>
    </row>
  </sheetData>
  <mergeCells count="5">
    <mergeCell ref="C3:C8"/>
    <mergeCell ref="C9:C22"/>
    <mergeCell ref="C23:C30"/>
    <mergeCell ref="C31:C36"/>
    <mergeCell ref="C37:C4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D5F8615B7954293931F0676A2AF5C" ma:contentTypeVersion="33" ma:contentTypeDescription="Create a new document." ma:contentTypeScope="" ma:versionID="0bb740190621bbda8750a9eda43d231e">
  <xsd:schema xmlns:xsd="http://www.w3.org/2001/XMLSchema" xmlns:xs="http://www.w3.org/2001/XMLSchema" xmlns:p="http://schemas.microsoft.com/office/2006/metadata/properties" xmlns:ns1="http://schemas.microsoft.com/sharepoint/v3" xmlns:ns2="206327c7-b4a7-491d-b3d8-adcd873cda19" xmlns:ns3="http://schemas.microsoft.com/sharepoint/v3/fields" xmlns:ns4="230e9df3-be65-4c73-a93b-d1236ebd677e" xmlns:ns5="8e66fd11-5ed9-46f5-bfe0-9e4c15a9a1fd" targetNamespace="http://schemas.microsoft.com/office/2006/metadata/properties" ma:root="true" ma:fieldsID="fa300bc3e780a7e032b6cdc8fa8eeca6" ns1:_="" ns2:_="" ns3:_="" ns4:_="" ns5:_="">
    <xsd:import namespace="http://schemas.microsoft.com/sharepoint/v3"/>
    <xsd:import namespace="206327c7-b4a7-491d-b3d8-adcd873cda19"/>
    <xsd:import namespace="http://schemas.microsoft.com/sharepoint/v3/fields"/>
    <xsd:import namespace="230e9df3-be65-4c73-a93b-d1236ebd677e"/>
    <xsd:import namespace="8e66fd11-5ed9-46f5-bfe0-9e4c15a9a1fd"/>
    <xsd:element name="properties">
      <xsd:complexType>
        <xsd:sequence>
          <xsd:element name="documentManagement">
            <xsd:complexType>
              <xsd:all>
                <xsd:element ref="ns2:RecordingLocation" minOccurs="0"/>
                <xsd:element ref="ns2:MediaServiceMetadata" minOccurs="0"/>
                <xsd:element ref="ns2:MediaServiceFastMetadata" minOccurs="0"/>
                <xsd:element ref="ns2:VideoProoferchecked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DocumentSetDescription" minOccurs="0"/>
                <xsd:element ref="ns1:StartDate" minOccurs="0"/>
                <xsd:element ref="ns3:_EndDate" minOccurs="0"/>
                <xsd:element ref="ns2:VideoDuration" minOccurs="0"/>
                <xsd:element ref="ns2:MediaServiceLocation" minOccurs="0"/>
                <xsd:element ref="ns2:VideoDuration_x0028_sec_x0029_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5:SharedWithUsers" minOccurs="0"/>
                <xsd:element ref="ns5:SharedWithDetails" minOccurs="0"/>
                <xsd:element ref="ns5:RenameItems" minOccurs="0"/>
                <xsd:element ref="ns2:MediaServiceOCR" minOccurs="0"/>
                <xsd:element ref="ns2:MediaServiceSystemTags" minOccurs="0"/>
                <xsd:element ref="ns5:CopyTo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18" nillable="true" ma:displayName="Description" ma:description="A description of the Document Set" ma:internalName="DocumentSetDescription">
      <xsd:simpleType>
        <xsd:restriction base="dms:Note"/>
      </xsd:simpleType>
    </xsd:element>
    <xsd:element name="StartDate" ma:index="19" nillable="true" ma:displayName="Start Date" ma:default="[today]" ma:format="DateOnly" ma:internalName="Start_x0020_Date">
      <xsd:simpleType>
        <xsd:restriction base="dms:DateTime"/>
      </xsd:simpleType>
    </xsd:element>
    <xsd:element name="_ip_UnifiedCompliancePolicyProperties" ma:index="2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327c7-b4a7-491d-b3d8-adcd873cda19" elementFormDefault="qualified">
    <xsd:import namespace="http://schemas.microsoft.com/office/2006/documentManagement/types"/>
    <xsd:import namespace="http://schemas.microsoft.com/office/infopath/2007/PartnerControls"/>
    <xsd:element name="RecordingLocation" ma:index="8" nillable="true" ma:displayName="Recording Location" ma:default="Booth" ma:format="Dropdown" ma:internalName="RecordingLocation">
      <xsd:simpleType>
        <xsd:restriction base="dms:Choice">
          <xsd:enumeration value="Booth"/>
          <xsd:enumeration value="Remote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VideoProoferchecked" ma:index="11" nillable="true" ma:displayName="Video Proofer checked" ma:default="0" ma:format="Dropdown" ma:internalName="VideoProoferchecked">
      <xsd:simpleType>
        <xsd:restriction base="dms:Boolea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VideoDuration" ma:index="21" nillable="true" ma:displayName="Video Duration" ma:decimals="2" ma:description="use ," ma:format="Dropdown" ma:internalName="VideoDuration" ma:percentage="FALSE">
      <xsd:simpleType>
        <xsd:restriction base="dms:Number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VideoDuration_x0028_sec_x0029_" ma:index="23" nillable="true" ma:displayName="Video Duration (sec)" ma:decimals="0" ma:format="Dropdown" ma:internalName="VideoDuration_x0028_sec_x0029_" ma:percentage="FALSE">
      <xsd:simpleType>
        <xsd:restriction base="dms:Number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3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EndDate" ma:index="20" nillable="true" ma:displayName="End Date" ma:default="[today]" ma:format="DateTime" ma:internalName="End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a583b6e6-2567-43a2-aacc-6177a7c0e155}" ma:internalName="TaxCatchAll" ma:showField="CatchAllData" ma:web="8e66fd11-5ed9-46f5-bfe0-9e4c15a9a1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6fd11-5ed9-46f5-bfe0-9e4c15a9a1fd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RenameItems" ma:index="33" nillable="true" ma:displayName="Rename Items" ma:internalName="RenameItems">
      <xsd:simpleType>
        <xsd:restriction base="dms:Text"/>
      </xsd:simpleType>
    </xsd:element>
    <xsd:element name="CopyToData" ma:index="36" nillable="true" ma:displayName="CopyToData" ma:internalName="CopyToDat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deoDuration_x0028_sec_x0029_ xmlns="206327c7-b4a7-491d-b3d8-adcd873cda19" xsi:nil="true"/>
    <lcf76f155ced4ddcb4097134ff3c332f xmlns="206327c7-b4a7-491d-b3d8-adcd873cda19">
      <Terms xmlns="http://schemas.microsoft.com/office/infopath/2007/PartnerControls"/>
    </lcf76f155ced4ddcb4097134ff3c332f>
    <VideoDuration xmlns="206327c7-b4a7-491d-b3d8-adcd873cda19" xsi:nil="true"/>
    <_ip_UnifiedCompliancePolicyUIAction xmlns="http://schemas.microsoft.com/sharepoint/v3" xsi:nil="true"/>
    <RenameItems xmlns="8e66fd11-5ed9-46f5-bfe0-9e4c15a9a1fd" xsi:nil="true"/>
    <VideoProoferchecked xmlns="206327c7-b4a7-491d-b3d8-adcd873cda19">false</VideoProoferchecked>
    <DocumentSetDescription xmlns="http://schemas.microsoft.com/sharepoint/v3" xsi:nil="true"/>
    <_EndDate xmlns="http://schemas.microsoft.com/sharepoint/v3/fields">2024-03-18T02:27:47+00:00</_EndDate>
    <_ip_UnifiedCompliancePolicyProperties xmlns="http://schemas.microsoft.com/sharepoint/v3" xsi:nil="true"/>
    <StartDate xmlns="http://schemas.microsoft.com/sharepoint/v3">2024-03-18T02:27:47+00:00</StartDate>
    <CopyToData xmlns="8e66fd11-5ed9-46f5-bfe0-9e4c15a9a1fd" xsi:nil="true"/>
    <TaxCatchAll xmlns="230e9df3-be65-4c73-a93b-d1236ebd677e" xsi:nil="true"/>
    <RecordingLocation xmlns="206327c7-b4a7-491d-b3d8-adcd873cda19">Booth</RecordingLocation>
  </documentManagement>
</p:properties>
</file>

<file path=customXml/itemProps1.xml><?xml version="1.0" encoding="utf-8"?>
<ds:datastoreItem xmlns:ds="http://schemas.openxmlformats.org/officeDocument/2006/customXml" ds:itemID="{624AF7EF-342E-401E-9F58-3D01BB9557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EBDBE5-A7D5-401C-9FB3-7BDBBCBCD937}"/>
</file>

<file path=customXml/itemProps3.xml><?xml version="1.0" encoding="utf-8"?>
<ds:datastoreItem xmlns:ds="http://schemas.openxmlformats.org/officeDocument/2006/customXml" ds:itemID="{B80AC82D-EC29-4A4F-911F-0EAD15CA824E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AF590A11-B43C-414A-AE59-32EE60AFF427}">
  <ds:schemaRefs>
    <ds:schemaRef ds:uri="http://schemas.microsoft.com/office/2006/metadata/properties"/>
    <ds:schemaRef ds:uri="http://schemas.microsoft.com/office/infopath/2007/PartnerControls"/>
    <ds:schemaRef ds:uri="206327c7-b4a7-491d-b3d8-adcd873cda19"/>
    <ds:schemaRef ds:uri="http://schemas.microsoft.com/sharepoint/v3"/>
    <ds:schemaRef ds:uri="8e66fd11-5ed9-46f5-bfe0-9e4c15a9a1fd"/>
    <ds:schemaRef ds:uri="http://schemas.microsoft.com/sharepoint/v3/fields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Guia_Vendas</vt:lpstr>
      <vt:lpstr>Atualização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Battista</dc:creator>
  <cp:lastModifiedBy>Jaquelin Battista</cp:lastModifiedBy>
  <dcterms:created xsi:type="dcterms:W3CDTF">2020-09-08T12:59:39Z</dcterms:created>
  <dcterms:modified xsi:type="dcterms:W3CDTF">2024-03-25T16:16:37Z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0x0101000C5D5F8615B7954293931F0676A2AF5C</vt:lpwstr>
  </property>
  <property fmtid="{D5CDD505-2E9C-101B-9397-08002B2CF9AE}" pid="3" name="MediaServiceImageTags">
    <vt:lpwstr/>
  </property>
</Properties>
</file>