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TINFO PC\OneDrive\Documentos\"/>
    </mc:Choice>
  </mc:AlternateContent>
  <xr:revisionPtr revIDLastSave="0" documentId="8_{044169E3-687E-4057-895E-49DCC8DED442}" xr6:coauthVersionLast="47" xr6:coauthVersionMax="47" xr10:uidLastSave="{00000000-0000-0000-0000-000000000000}"/>
  <bookViews>
    <workbookView xWindow="23880" yWindow="-120" windowWidth="20730" windowHeight="11160" xr2:uid="{5004BF06-E990-4FB4-9E60-CD9D6D47ECD8}"/>
  </bookViews>
  <sheets>
    <sheet name="Planilha1" sheetId="1" r:id="rId1"/>
    <sheet name="Planilha2" sheetId="2" r:id="rId2"/>
  </sheets>
  <definedNames>
    <definedName name="aporte">Planilha1!$D$18</definedName>
    <definedName name="patrimonio">Planilha1!$D$21</definedName>
    <definedName name="qtd_anos">Planilha1!$D$19</definedName>
    <definedName name="rendimento_carteira">Planilha1!$D$14</definedName>
    <definedName name="salario">Planilha1!$D$13</definedName>
    <definedName name="sugestao_investimento">Planilha1!$B$15</definedName>
    <definedName name="taxa_mensal">Planilha1!$D$20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35" i="1"/>
  <c r="C32" i="1"/>
  <c r="D36" i="1" s="1"/>
  <c r="D21" i="1"/>
  <c r="D22" i="1" s="1"/>
  <c r="D15" i="1"/>
  <c r="C26" i="1"/>
  <c r="D26" i="1" s="1"/>
  <c r="C27" i="1"/>
  <c r="D27" i="1" s="1"/>
  <c r="C28" i="1"/>
  <c r="D28" i="1" s="1"/>
  <c r="C29" i="1"/>
  <c r="D29" i="1" s="1"/>
  <c r="C25" i="1"/>
  <c r="D25" i="1" s="1"/>
  <c r="D37" i="1" l="1"/>
  <c r="D39" i="1"/>
  <c r="D38" i="1"/>
  <c r="D35" i="1"/>
  <c r="D40" i="1"/>
  <c r="D41" i="1" l="1"/>
</calcChain>
</file>

<file path=xl/sharedStrings.xml><?xml version="1.0" encoding="utf-8"?>
<sst xmlns="http://schemas.openxmlformats.org/spreadsheetml/2006/main" count="87" uniqueCount="51">
  <si>
    <t>Por quantos anos ela tem que investir</t>
  </si>
  <si>
    <t>Taxa de rendimento mensal</t>
  </si>
  <si>
    <t>INVESTIMENTO MENSAL</t>
  </si>
  <si>
    <t>Quantidade de dividendos mensais</t>
  </si>
  <si>
    <t>Quantidade de patriminio acumulado?</t>
  </si>
  <si>
    <t xml:space="preserve">Quanto investir por mês 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</si>
  <si>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</si>
  <si>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</si>
  <si>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</si>
  <si>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</si>
  <si>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</si>
  <si>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</si>
  <si>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</si>
  <si>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 xml:space="preserve">Rendimento Carteira 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</si>
  <si>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</si>
  <si>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</si>
  <si>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</si>
  <si>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</si>
  <si>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</si>
  <si>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</si>
  <si>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</si>
  <si>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</si>
  <si>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</si>
  <si>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</si>
  <si>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</si>
  <si>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</si>
  <si>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</si>
  <si>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</si>
  <si>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</si>
  <si>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</si>
  <si>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</si>
  <si>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Conservador-PAPEL</t>
  </si>
  <si>
    <t>Conservador-TIJOLO</t>
  </si>
  <si>
    <t>Conservador-HÍBRIDOS</t>
  </si>
  <si>
    <t>Conservador-FOFs</t>
  </si>
  <si>
    <t>Conservador-DESENVOLVIMENTO</t>
  </si>
  <si>
    <t>Conservador-HOTELARIAS</t>
  </si>
  <si>
    <t>Moderado-PAPEL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</si>
  <si>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</si>
  <si>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</si>
  <si>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</si>
  <si>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</si>
  <si>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</si>
  <si>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</si>
  <si>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Agressivo-TIJOLO</t>
  </si>
  <si>
    <t>Agressivo-HÍBRIDOS</t>
  </si>
  <si>
    <t>Agressivo-FOFs</t>
  </si>
  <si>
    <t>Agressivo-DESENVOLVIMENTO</t>
  </si>
  <si>
    <t>Agressivo-HOTELARIAS</t>
  </si>
  <si>
    <t>CHAVE</t>
  </si>
  <si>
    <t>Sugestão de investimento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</si>
</sst>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B7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0" fillId="0" borderId="0" xfId="0" applyBorder="1"/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0" fillId="5" borderId="0" xfId="0" applyFill="1"/>
    <xf numFmtId="0" fontId="8" fillId="5" borderId="0" xfId="0" applyFont="1" applyFill="1" applyBorder="1" applyAlignment="1"/>
    <xf numFmtId="8" fontId="0" fillId="4" borderId="8" xfId="0" applyNumberFormat="1" applyFill="1" applyBorder="1"/>
    <xf numFmtId="8" fontId="0" fillId="4" borderId="9" xfId="0" applyNumberFormat="1" applyFill="1" applyBorder="1"/>
    <xf numFmtId="8" fontId="0" fillId="4" borderId="11" xfId="0" applyNumberFormat="1" applyFill="1" applyBorder="1"/>
    <xf numFmtId="8" fontId="0" fillId="4" borderId="3" xfId="0" applyNumberFormat="1" applyFill="1" applyBorder="1"/>
    <xf numFmtId="8" fontId="0" fillId="4" borderId="12" xfId="0" applyNumberFormat="1" applyFill="1" applyBorder="1"/>
    <xf numFmtId="8" fontId="0" fillId="4" borderId="5" xfId="0" applyNumberFormat="1" applyFill="1" applyBorder="1"/>
    <xf numFmtId="0" fontId="8" fillId="3" borderId="1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14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6" fillId="4" borderId="10" xfId="0" applyFont="1" applyFill="1" applyBorder="1"/>
    <xf numFmtId="0" fontId="6" fillId="4" borderId="2" xfId="0" applyFont="1" applyFill="1" applyBorder="1"/>
    <xf numFmtId="0" fontId="6" fillId="4" borderId="4" xfId="0" applyFont="1" applyFill="1" applyBorder="1"/>
    <xf numFmtId="0" fontId="6" fillId="4" borderId="13" xfId="0" applyFont="1" applyFill="1" applyBorder="1" applyAlignment="1">
      <alignment horizontal="left"/>
    </xf>
    <xf numFmtId="0" fontId="6" fillId="4" borderId="20" xfId="0" applyFont="1" applyFill="1" applyBorder="1" applyAlignment="1">
      <alignment horizontal="left"/>
    </xf>
    <xf numFmtId="0" fontId="6" fillId="4" borderId="15" xfId="0" applyFont="1" applyFill="1" applyBorder="1" applyAlignment="1">
      <alignment horizontal="left"/>
    </xf>
    <xf numFmtId="0" fontId="6" fillId="4" borderId="21" xfId="0" applyFont="1" applyFill="1" applyBorder="1" applyAlignment="1">
      <alignment horizontal="left"/>
    </xf>
    <xf numFmtId="0" fontId="6" fillId="4" borderId="17" xfId="0" applyFont="1" applyFill="1" applyBorder="1" applyAlignment="1">
      <alignment horizontal="left"/>
    </xf>
    <xf numFmtId="0" fontId="6" fillId="4" borderId="22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0" fontId="9" fillId="6" borderId="19" xfId="0" applyFont="1" applyFill="1" applyBorder="1" applyAlignment="1">
      <alignment horizontal="left"/>
    </xf>
    <xf numFmtId="0" fontId="9" fillId="6" borderId="7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3" borderId="19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165" fontId="0" fillId="4" borderId="18" xfId="0" applyNumberFormat="1" applyFill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165" fontId="2" fillId="0" borderId="14" xfId="0" applyNumberFormat="1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0" fontId="7" fillId="4" borderId="15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left"/>
    </xf>
    <xf numFmtId="8" fontId="2" fillId="4" borderId="16" xfId="0" applyNumberFormat="1" applyFont="1" applyFill="1" applyBorder="1" applyAlignment="1">
      <alignment horizontal="center"/>
    </xf>
    <xf numFmtId="0" fontId="7" fillId="4" borderId="17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/>
    </xf>
    <xf numFmtId="8" fontId="2" fillId="4" borderId="18" xfId="0" applyNumberFormat="1" applyFont="1" applyFill="1" applyBorder="1" applyAlignment="1">
      <alignment horizontal="center"/>
    </xf>
    <xf numFmtId="0" fontId="1" fillId="2" borderId="0" xfId="1"/>
    <xf numFmtId="0" fontId="10" fillId="2" borderId="0" xfId="1" applyFont="1" applyBorder="1"/>
    <xf numFmtId="0" fontId="10" fillId="2" borderId="0" xfId="1" applyFont="1"/>
    <xf numFmtId="0" fontId="6" fillId="5" borderId="0" xfId="0" applyFont="1" applyFill="1" applyBorder="1"/>
    <xf numFmtId="0" fontId="2" fillId="7" borderId="0" xfId="0" applyFont="1" applyFill="1" applyAlignment="1">
      <alignment horizontal="center"/>
    </xf>
    <xf numFmtId="0" fontId="11" fillId="7" borderId="0" xfId="0" applyFont="1" applyFill="1"/>
    <xf numFmtId="165" fontId="0" fillId="7" borderId="0" xfId="0" applyNumberFormat="1" applyFont="1" applyFill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9" fontId="0" fillId="0" borderId="23" xfId="0" applyNumberFormat="1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9" fontId="0" fillId="0" borderId="24" xfId="0" applyNumberFormat="1" applyBorder="1" applyAlignment="1">
      <alignment horizontal="center"/>
    </xf>
  </cellXfs>
  <cellStyles count="2">
    <cellStyle name="Normal" xfId="0" builtinId="0"/>
    <cellStyle name="Ruim" xfId="1" builtinId="27"/>
  </cellStyles>
  <dxfs count="0"/>
  <tableStyles count="0" defaultTableStyle="TableStyleMedium2" defaultPivotStyle="PivotStyleLight16"/>
  <colors>
    <mruColors>
      <color rgb="FFFFEFFF"/>
      <color rgb="FFFFB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Planilha1!$C$34</c:f>
              <c:strCache>
                <c:ptCount val="1"/>
                <c:pt idx="0">
                  <c:v>Percentual Sugerido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Planilha1!$C$35:$C$40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8-4093-80EA-EA62E292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1984280"/>
        <c:axId val="571985720"/>
      </c:barChart>
      <c:catAx>
        <c:axId val="571984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985720"/>
        <c:crosses val="autoZero"/>
        <c:auto val="1"/>
        <c:lblAlgn val="ctr"/>
        <c:lblOffset val="100"/>
        <c:noMultiLvlLbl val="0"/>
      </c:catAx>
      <c:valAx>
        <c:axId val="57198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98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165245</xdr:colOff>
      <xdr:row>0</xdr:row>
      <xdr:rowOff>39687</xdr:rowOff>
    </xdr:from>
    <xdr:to>
      <xdr:col>4</xdr:col>
      <xdr:colOff>100302</xdr:colOff>
      <xdr:row>10</xdr:row>
      <xdr:rowOff>128827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1E339C4-303B-3912-CDC4-A84C36743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45" y="39687"/>
          <a:ext cx="5967557" cy="1994140"/>
        </a:xfrm>
        <a:prstGeom prst="rect">
          <a:avLst/>
        </a:prstGeom>
      </xdr:spPr>
    </xdr:pic>
    <xdr:clientData/>
  </xdr:twoCellAnchor>
  <xdr:twoCellAnchor>
    <xdr:from>
      <xdr:col>1</xdr:col>
      <xdr:colOff>477693</xdr:colOff>
      <xdr:row>41</xdr:row>
      <xdr:rowOff>94672</xdr:rowOff>
    </xdr:from>
    <xdr:to>
      <xdr:col>3</xdr:col>
      <xdr:colOff>469034</xdr:colOff>
      <xdr:row>55</xdr:row>
      <xdr:rowOff>170872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A8CF76-2C6C-3FF5-862C-C9A3EE345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39565-B053-455F-8A3B-DF0EEDA2733C}">
  <dimension ref="A11:G41"/>
  <sheetViews>
    <sheetView showGridLines="0" tabSelected="1" zoomScale="120" zoomScaleNormal="120" workbookViewId="0">
      <selection activeCell="F5" sqref="F5"/>
    </sheetView>
  </sheetViews>
  <sheetFormatPr defaultColWidth="0" defaultRowHeight="15" x14ac:dyDescent="0.25"/>
  <cols>
    <col min="1" max="1" width="5.28515625" customWidth="1"/>
    <col min="2" max="2" width="39.140625" customWidth="1"/>
    <col min="3" max="3" width="29.5703125" customWidth="1"/>
    <col min="4" max="4" width="16.5703125" customWidth="1"/>
    <col min="5" max="5" width="2.140625" customWidth="1"/>
    <col min="6" max="6" width="4.28515625" customWidth="1"/>
    <col min="7" max="7" width="4" hidden="1" customWidth="1"/>
    <col min="8" max="11" width="9.140625" hidden="1" customWidth="1"/>
    <col min="12" max="16384" width="9.140625" hidden="1"/>
  </cols>
  <sheetData>
    <row r="11" spans="2:4" ht="15.75" thickBot="1" x14ac:dyDescent="0.3"/>
    <row r="12" spans="2:4" ht="24" thickBot="1" x14ac:dyDescent="0.4">
      <c r="B12" s="28" t="s">
        <v>15</v>
      </c>
      <c r="C12" s="29"/>
      <c r="D12" s="30"/>
    </row>
    <row r="13" spans="2:4" ht="16.5" customHeight="1" thickBot="1" x14ac:dyDescent="0.3">
      <c r="B13" s="22" t="s">
        <v>14</v>
      </c>
      <c r="C13" s="23"/>
      <c r="D13" s="17">
        <v>2000</v>
      </c>
    </row>
    <row r="14" spans="2:4" ht="15.75" customHeight="1" thickBot="1" x14ac:dyDescent="0.3">
      <c r="B14" s="24" t="s">
        <v>13</v>
      </c>
      <c r="C14" s="25"/>
      <c r="D14" s="18">
        <v>6.0000000000000001E-3</v>
      </c>
    </row>
    <row r="15" spans="2:4" ht="15.75" customHeight="1" thickBot="1" x14ac:dyDescent="0.3">
      <c r="B15" s="26" t="s">
        <v>50</v>
      </c>
      <c r="C15" s="27"/>
      <c r="D15" s="34">
        <f>D13*30%</f>
        <v>600</v>
      </c>
    </row>
    <row r="16" spans="2:4" ht="15.75" thickBot="1" x14ac:dyDescent="0.3"/>
    <row r="17" spans="1:6" ht="24" customHeight="1" thickBot="1" x14ac:dyDescent="0.4">
      <c r="B17" s="31" t="s">
        <v>2</v>
      </c>
      <c r="C17" s="32"/>
      <c r="D17" s="33"/>
    </row>
    <row r="18" spans="1:6" ht="16.5" thickBot="1" x14ac:dyDescent="0.3">
      <c r="B18" s="35" t="s">
        <v>5</v>
      </c>
      <c r="C18" s="36"/>
      <c r="D18" s="37">
        <v>200</v>
      </c>
    </row>
    <row r="19" spans="1:6" ht="16.5" thickBot="1" x14ac:dyDescent="0.3">
      <c r="B19" s="38" t="s">
        <v>0</v>
      </c>
      <c r="C19" s="39"/>
      <c r="D19" s="40">
        <v>5</v>
      </c>
    </row>
    <row r="20" spans="1:6" ht="16.5" thickBot="1" x14ac:dyDescent="0.3">
      <c r="B20" s="38" t="s">
        <v>1</v>
      </c>
      <c r="C20" s="39"/>
      <c r="D20" s="41">
        <v>1.0800000000000001E-2</v>
      </c>
    </row>
    <row r="21" spans="1:6" ht="16.5" thickBot="1" x14ac:dyDescent="0.3">
      <c r="B21" s="42" t="s">
        <v>4</v>
      </c>
      <c r="C21" s="43"/>
      <c r="D21" s="44">
        <f>FV(taxa_mensal,qtd_anos*12,aporte*-1)</f>
        <v>16760.803871851687</v>
      </c>
    </row>
    <row r="22" spans="1:6" ht="16.5" thickBot="1" x14ac:dyDescent="0.3">
      <c r="B22" s="45" t="s">
        <v>3</v>
      </c>
      <c r="C22" s="46"/>
      <c r="D22" s="47">
        <f>patrimonio*rendimento_carteira</f>
        <v>100.56482323111013</v>
      </c>
    </row>
    <row r="23" spans="1:6" ht="15.75" thickBot="1" x14ac:dyDescent="0.3">
      <c r="E23" s="5"/>
    </row>
    <row r="24" spans="1:6" ht="24" thickBot="1" x14ac:dyDescent="0.4">
      <c r="B24" s="3" t="s">
        <v>11</v>
      </c>
      <c r="C24" s="4"/>
      <c r="D24" s="13" t="s">
        <v>12</v>
      </c>
      <c r="E24" s="6"/>
      <c r="F24" s="2"/>
    </row>
    <row r="25" spans="1:6" ht="15.75" x14ac:dyDescent="0.25">
      <c r="A25" s="1">
        <v>2</v>
      </c>
      <c r="B25" s="19" t="s">
        <v>6</v>
      </c>
      <c r="C25" s="7">
        <f>FV($D$20,$A25*12,$D$18*-1)</f>
        <v>5446.172732116318</v>
      </c>
      <c r="D25" s="9">
        <f>C25*rendimento_carteira</f>
        <v>32.677036392697907</v>
      </c>
      <c r="E25" s="5"/>
    </row>
    <row r="26" spans="1:6" ht="15.75" x14ac:dyDescent="0.25">
      <c r="A26" s="1">
        <v>5</v>
      </c>
      <c r="B26" s="20" t="s">
        <v>7</v>
      </c>
      <c r="C26" s="8">
        <f>FV($D$20,$A26*12,$D$18*-1)</f>
        <v>16760.803871851687</v>
      </c>
      <c r="D26" s="10">
        <f>C26*rendimento_carteira</f>
        <v>100.56482323111013</v>
      </c>
      <c r="E26" s="5"/>
    </row>
    <row r="27" spans="1:6" ht="15.75" x14ac:dyDescent="0.25">
      <c r="A27" s="1">
        <v>10</v>
      </c>
      <c r="B27" s="20" t="s">
        <v>8</v>
      </c>
      <c r="C27" s="8">
        <f>FV($D$20,$A27*12,$D$18*-1)</f>
        <v>48691.533250960019</v>
      </c>
      <c r="D27" s="10">
        <f>C27*rendimento_carteira</f>
        <v>292.14919950576012</v>
      </c>
      <c r="E27" s="5"/>
    </row>
    <row r="28" spans="1:6" ht="15.75" x14ac:dyDescent="0.25">
      <c r="A28" s="1">
        <v>20</v>
      </c>
      <c r="B28" s="20" t="s">
        <v>9</v>
      </c>
      <c r="C28" s="8">
        <f>FV($D$20,$A28*12,$D$18*-1)</f>
        <v>225409.79865970465</v>
      </c>
      <c r="D28" s="10">
        <f>C28*rendimento_carteira</f>
        <v>1352.4587919582279</v>
      </c>
      <c r="E28" s="5"/>
    </row>
    <row r="29" spans="1:6" ht="16.5" thickBot="1" x14ac:dyDescent="0.3">
      <c r="A29" s="1">
        <v>30</v>
      </c>
      <c r="B29" s="21" t="s">
        <v>10</v>
      </c>
      <c r="C29" s="11">
        <f>FV($D$20,$A29*12,$D$18*-1)</f>
        <v>866780.96206335025</v>
      </c>
      <c r="D29" s="12">
        <f>C29*rendimento_carteira</f>
        <v>5200.6857723801013</v>
      </c>
    </row>
    <row r="31" spans="1:6" ht="15.75" x14ac:dyDescent="0.25">
      <c r="B31" s="49" t="s">
        <v>20</v>
      </c>
      <c r="C31" s="50" t="s">
        <v>17</v>
      </c>
      <c r="D31" s="48"/>
    </row>
    <row r="32" spans="1:6" ht="15.75" x14ac:dyDescent="0.25">
      <c r="B32" s="51" t="s">
        <v>19</v>
      </c>
      <c r="C32" s="15">
        <f>aporte</f>
        <v>200</v>
      </c>
    </row>
    <row r="34" spans="2:4" x14ac:dyDescent="0.25">
      <c r="B34" s="52" t="s">
        <v>21</v>
      </c>
      <c r="C34" s="52" t="s">
        <v>22</v>
      </c>
      <c r="D34" s="52" t="s">
        <v>23</v>
      </c>
    </row>
    <row r="35" spans="2:4" x14ac:dyDescent="0.25">
      <c r="B35" s="14" t="s">
        <v>24</v>
      </c>
      <c r="C35" s="16">
        <f>VLOOKUP($C$31&amp;"-"&amp;B35,Planilha2!$A:$D,4,)</f>
        <v>0.32</v>
      </c>
      <c r="D35" s="15">
        <f>$C$32*C35</f>
        <v>64</v>
      </c>
    </row>
    <row r="36" spans="2:4" x14ac:dyDescent="0.25">
      <c r="B36" s="14" t="s">
        <v>25</v>
      </c>
      <c r="C36" s="16">
        <f>VLOOKUP($C$31&amp;"-"&amp;B36,Planilha2!$A:$D,4,)</f>
        <v>0.35</v>
      </c>
      <c r="D36" s="15">
        <f t="shared" ref="D36:D40" si="0">$C$32*C36</f>
        <v>70</v>
      </c>
    </row>
    <row r="37" spans="2:4" x14ac:dyDescent="0.25">
      <c r="B37" s="14" t="s">
        <v>26</v>
      </c>
      <c r="C37" s="16">
        <f>VLOOKUP($C$31&amp;"-"&amp;B37,Planilha2!$A:$D,4,)</f>
        <v>0.08</v>
      </c>
      <c r="D37" s="15">
        <f t="shared" si="0"/>
        <v>16</v>
      </c>
    </row>
    <row r="38" spans="2:4" x14ac:dyDescent="0.25">
      <c r="B38" s="14" t="s">
        <v>27</v>
      </c>
      <c r="C38" s="16">
        <f>VLOOKUP($C$31&amp;"-"&amp;B38,Planilha2!$A:$D,4,)</f>
        <v>0.05</v>
      </c>
      <c r="D38" s="15">
        <f t="shared" si="0"/>
        <v>10</v>
      </c>
    </row>
    <row r="39" spans="2:4" x14ac:dyDescent="0.25">
      <c r="B39" s="14" t="s">
        <v>28</v>
      </c>
      <c r="C39" s="16">
        <f>VLOOKUP($C$31&amp;"-"&amp;B39,Planilha2!$A:$D,4,)</f>
        <v>0.1</v>
      </c>
      <c r="D39" s="15">
        <f t="shared" si="0"/>
        <v>20</v>
      </c>
    </row>
    <row r="40" spans="2:4" x14ac:dyDescent="0.25">
      <c r="B40" s="14" t="s">
        <v>29</v>
      </c>
      <c r="C40" s="16">
        <f>VLOOKUP($C$31&amp;"-"&amp;B40,Planilha2!$A:$D,4,)</f>
        <v>0.1</v>
      </c>
      <c r="D40" s="15">
        <f t="shared" si="0"/>
        <v>20</v>
      </c>
    </row>
    <row r="41" spans="2:4" x14ac:dyDescent="0.25">
      <c r="B41" s="53"/>
      <c r="C41" s="53"/>
      <c r="D41" s="54">
        <f>SUM(D35:D40)</f>
        <v>200</v>
      </c>
    </row>
  </sheetData>
  <mergeCells count="11">
    <mergeCell ref="B18:C18"/>
    <mergeCell ref="B19:C19"/>
    <mergeCell ref="B20:C20"/>
    <mergeCell ref="B21:C21"/>
    <mergeCell ref="B22:C22"/>
    <mergeCell ref="B17:D17"/>
    <mergeCell ref="B24:C24"/>
    <mergeCell ref="B13:C13"/>
    <mergeCell ref="B14:C14"/>
    <mergeCell ref="B15:C15"/>
    <mergeCell ref="B12:D12"/>
  </mergeCells>
  <dataValidations count="1">
    <dataValidation type="list" allowBlank="1" showInputMessage="1" showErrorMessage="1" sqref="C31" xr:uid="{6DB34BED-451F-4BF4-9310-765AA7B8C50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1507-CF30-40C9-B9ED-53912CFE45B8}">
  <dimension ref="A2:D20"/>
  <sheetViews>
    <sheetView workbookViewId="0">
      <selection activeCell="E11" sqref="E11"/>
    </sheetView>
  </sheetViews>
  <sheetFormatPr defaultRowHeight="15" x14ac:dyDescent="0.25"/>
  <cols>
    <col min="1" max="1" width="31.28515625" bestFit="1" customWidth="1"/>
    <col min="2" max="2" width="14.5703125" customWidth="1"/>
    <col min="3" max="3" width="20.85546875" customWidth="1"/>
    <col min="4" max="4" width="8.28515625" customWidth="1"/>
  </cols>
  <sheetData>
    <row r="2" spans="1:4" x14ac:dyDescent="0.25">
      <c r="A2" s="2" t="s">
        <v>49</v>
      </c>
      <c r="B2" s="55" t="s">
        <v>20</v>
      </c>
      <c r="C2" s="55" t="s">
        <v>21</v>
      </c>
      <c r="D2" s="55" t="s">
        <v>30</v>
      </c>
    </row>
    <row r="3" spans="1:4" x14ac:dyDescent="0.25">
      <c r="A3" s="2" t="s">
        <v>31</v>
      </c>
      <c r="B3" s="55" t="s">
        <v>16</v>
      </c>
      <c r="C3" s="55" t="s">
        <v>24</v>
      </c>
      <c r="D3" s="56">
        <v>0.3</v>
      </c>
    </row>
    <row r="4" spans="1:4" x14ac:dyDescent="0.25">
      <c r="A4" s="2" t="s">
        <v>32</v>
      </c>
      <c r="B4" s="55" t="s">
        <v>16</v>
      </c>
      <c r="C4" s="55" t="s">
        <v>25</v>
      </c>
      <c r="D4" s="56">
        <v>0.5</v>
      </c>
    </row>
    <row r="5" spans="1:4" x14ac:dyDescent="0.25">
      <c r="A5" s="2" t="s">
        <v>33</v>
      </c>
      <c r="B5" s="55" t="s">
        <v>16</v>
      </c>
      <c r="C5" s="55" t="s">
        <v>26</v>
      </c>
      <c r="D5" s="56">
        <v>0.1</v>
      </c>
    </row>
    <row r="6" spans="1:4" x14ac:dyDescent="0.25">
      <c r="A6" s="2" t="s">
        <v>34</v>
      </c>
      <c r="B6" s="55" t="s">
        <v>16</v>
      </c>
      <c r="C6" s="55" t="s">
        <v>27</v>
      </c>
      <c r="D6" s="56">
        <v>0.1</v>
      </c>
    </row>
    <row r="7" spans="1:4" x14ac:dyDescent="0.25">
      <c r="A7" s="2" t="s">
        <v>35</v>
      </c>
      <c r="B7" s="55" t="s">
        <v>16</v>
      </c>
      <c r="C7" s="55" t="s">
        <v>28</v>
      </c>
      <c r="D7" s="56">
        <v>0</v>
      </c>
    </row>
    <row r="8" spans="1:4" x14ac:dyDescent="0.25">
      <c r="A8" s="57" t="s">
        <v>36</v>
      </c>
      <c r="B8" s="58" t="s">
        <v>16</v>
      </c>
      <c r="C8" s="58" t="s">
        <v>29</v>
      </c>
      <c r="D8" s="59">
        <v>0</v>
      </c>
    </row>
    <row r="9" spans="1:4" x14ac:dyDescent="0.25">
      <c r="A9" s="60" t="s">
        <v>37</v>
      </c>
      <c r="B9" s="61" t="s">
        <v>17</v>
      </c>
      <c r="C9" s="61" t="s">
        <v>24</v>
      </c>
      <c r="D9" s="62">
        <v>0.32</v>
      </c>
    </row>
    <row r="10" spans="1:4" x14ac:dyDescent="0.25">
      <c r="A10" s="2" t="s">
        <v>38</v>
      </c>
      <c r="B10" s="55" t="s">
        <v>17</v>
      </c>
      <c r="C10" s="55" t="s">
        <v>25</v>
      </c>
      <c r="D10" s="56">
        <v>0.35</v>
      </c>
    </row>
    <row r="11" spans="1:4" x14ac:dyDescent="0.25">
      <c r="A11" s="2" t="s">
        <v>39</v>
      </c>
      <c r="B11" s="55" t="s">
        <v>17</v>
      </c>
      <c r="C11" s="55" t="s">
        <v>26</v>
      </c>
      <c r="D11" s="56">
        <v>0.08</v>
      </c>
    </row>
    <row r="12" spans="1:4" x14ac:dyDescent="0.25">
      <c r="A12" s="2" t="s">
        <v>40</v>
      </c>
      <c r="B12" s="55" t="s">
        <v>17</v>
      </c>
      <c r="C12" s="55" t="s">
        <v>27</v>
      </c>
      <c r="D12" s="56">
        <v>0.05</v>
      </c>
    </row>
    <row r="13" spans="1:4" x14ac:dyDescent="0.25">
      <c r="A13" s="2" t="s">
        <v>41</v>
      </c>
      <c r="B13" s="55" t="s">
        <v>17</v>
      </c>
      <c r="C13" s="55" t="s">
        <v>28</v>
      </c>
      <c r="D13" s="56">
        <v>0.1</v>
      </c>
    </row>
    <row r="14" spans="1:4" x14ac:dyDescent="0.25">
      <c r="A14" s="57" t="s">
        <v>42</v>
      </c>
      <c r="B14" s="58" t="s">
        <v>17</v>
      </c>
      <c r="C14" s="58" t="s">
        <v>29</v>
      </c>
      <c r="D14" s="59">
        <v>0.1</v>
      </c>
    </row>
    <row r="15" spans="1:4" x14ac:dyDescent="0.25">
      <c r="A15" s="2" t="s">
        <v>43</v>
      </c>
      <c r="B15" s="14" t="s">
        <v>18</v>
      </c>
      <c r="C15" s="14" t="s">
        <v>24</v>
      </c>
      <c r="D15" s="16">
        <v>0.5</v>
      </c>
    </row>
    <row r="16" spans="1:4" x14ac:dyDescent="0.25">
      <c r="A16" s="2" t="s">
        <v>44</v>
      </c>
      <c r="B16" s="14" t="s">
        <v>18</v>
      </c>
      <c r="C16" s="14" t="s">
        <v>25</v>
      </c>
      <c r="D16" s="16">
        <v>0.1</v>
      </c>
    </row>
    <row r="17" spans="1:4" x14ac:dyDescent="0.25">
      <c r="A17" s="2" t="s">
        <v>45</v>
      </c>
      <c r="B17" s="14" t="s">
        <v>18</v>
      </c>
      <c r="C17" s="14" t="s">
        <v>26</v>
      </c>
      <c r="D17" s="16">
        <v>0.05</v>
      </c>
    </row>
    <row r="18" spans="1:4" x14ac:dyDescent="0.25">
      <c r="A18" s="2" t="s">
        <v>46</v>
      </c>
      <c r="B18" s="14" t="s">
        <v>18</v>
      </c>
      <c r="C18" s="14" t="s">
        <v>27</v>
      </c>
      <c r="D18" s="16">
        <v>0.05</v>
      </c>
    </row>
    <row r="19" spans="1:4" x14ac:dyDescent="0.25">
      <c r="A19" s="2" t="s">
        <v>47</v>
      </c>
      <c r="B19" s="14" t="s">
        <v>18</v>
      </c>
      <c r="C19" s="14" t="s">
        <v>28</v>
      </c>
      <c r="D19" s="16">
        <v>0.2</v>
      </c>
    </row>
    <row r="20" spans="1:4" x14ac:dyDescent="0.25">
      <c r="A20" s="2" t="s">
        <v>48</v>
      </c>
      <c r="B20" s="14" t="s">
        <v>18</v>
      </c>
      <c r="C20" s="14" t="s">
        <v>29</v>
      </c>
      <c r="D20" s="1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Correia</dc:creator>
  <cp:lastModifiedBy>Bruna Correia</cp:lastModifiedBy>
  <dcterms:created xsi:type="dcterms:W3CDTF">2025-05-27T21:10:48Z</dcterms:created>
  <dcterms:modified xsi:type="dcterms:W3CDTF">2025-05-27T23:32:46Z</dcterms:modified>
</cp:coreProperties>
</file>