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efaultThemeVersion="124226"/>
  <mc:AlternateContent xmlns:mc="http://schemas.openxmlformats.org/markup-compatibility/2006">
    <mc:Choice Requires="x15">
      <x15ac:absPath xmlns:x15ac="http://schemas.microsoft.com/office/spreadsheetml/2010/11/ac" url="C:\Users\Sarah Jacobson\Dropbox\Research\Classroom games\PES classroom game\game materials\"/>
    </mc:Choice>
  </mc:AlternateContent>
  <xr:revisionPtr revIDLastSave="0" documentId="13_ncr:1_{1F7CC31F-3812-4615-9E9B-EFFDAB02E430}" xr6:coauthVersionLast="37" xr6:coauthVersionMax="45" xr10:uidLastSave="{00000000-0000-0000-0000-000000000000}"/>
  <bookViews>
    <workbookView xWindow="1890" yWindow="338" windowWidth="19448" windowHeight="11258" xr2:uid="{00000000-000D-0000-FFFF-FFFF00000000}"/>
  </bookViews>
  <sheets>
    <sheet name="notes-for-running" sheetId="12" r:id="rId1"/>
    <sheet name="enter-harv-val" sheetId="11" r:id="rId2"/>
    <sheet name="0-baseline" sheetId="10" r:id="rId3"/>
    <sheet name="1-pes" sheetId="4" r:id="rId4"/>
    <sheet name="2-illegal-harv" sheetId="5" r:id="rId5"/>
    <sheet name="3-uncert" sheetId="6" r:id="rId6"/>
    <sheet name="4-auction" sheetId="7" r:id="rId7"/>
    <sheet name="5-community" sheetId="8" r:id="rId8"/>
    <sheet name="6-comm+ill-hrv" sheetId="9" r:id="rId9"/>
    <sheet name="summaries" sheetId="3" r:id="rId10"/>
    <sheet name="params" sheetId="1" r:id="rId11"/>
  </sheets>
  <calcPr calcId="179021"/>
</workbook>
</file>

<file path=xl/calcChain.xml><?xml version="1.0" encoding="utf-8"?>
<calcChain xmlns="http://schemas.openxmlformats.org/spreadsheetml/2006/main">
  <c r="G2" i="9" l="1"/>
  <c r="G6" i="9"/>
  <c r="G5" i="9"/>
  <c r="G4" i="9"/>
  <c r="G3" i="9"/>
  <c r="E2" i="5" l="1"/>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H101" i="9" l="1"/>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5" i="9"/>
  <c r="G101" i="9" l="1"/>
  <c r="G100" i="9"/>
  <c r="G99" i="9"/>
  <c r="G98" i="9"/>
  <c r="G97" i="9"/>
  <c r="G96" i="9"/>
  <c r="G95" i="9"/>
  <c r="G94" i="9"/>
  <c r="G93" i="9"/>
  <c r="G92" i="9"/>
  <c r="G91" i="9"/>
  <c r="G90" i="9"/>
  <c r="G89" i="9"/>
  <c r="G88" i="9"/>
  <c r="G87" i="9"/>
  <c r="G86" i="9"/>
  <c r="G85" i="9"/>
  <c r="G84" i="9"/>
  <c r="G83" i="9"/>
  <c r="G82" i="9"/>
  <c r="G81" i="9"/>
  <c r="G80" i="9"/>
  <c r="G79" i="9"/>
  <c r="G78" i="9"/>
  <c r="G77" i="9"/>
  <c r="G76" i="9"/>
  <c r="G75" i="9"/>
  <c r="G74" i="9"/>
  <c r="G73" i="9"/>
  <c r="G72" i="9"/>
  <c r="G71" i="9"/>
  <c r="G70" i="9"/>
  <c r="G69" i="9"/>
  <c r="G68" i="9"/>
  <c r="G67" i="9"/>
  <c r="G66" i="9"/>
  <c r="G65" i="9"/>
  <c r="G64" i="9"/>
  <c r="G63" i="9"/>
  <c r="G62" i="9"/>
  <c r="G61" i="9"/>
  <c r="G60" i="9"/>
  <c r="G59" i="9"/>
  <c r="G58" i="9"/>
  <c r="G57" i="9"/>
  <c r="G56" i="9"/>
  <c r="G55" i="9"/>
  <c r="G54"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H6" i="9"/>
  <c r="H4" i="9"/>
  <c r="H3" i="9"/>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9" i="5"/>
  <c r="E8" i="5"/>
  <c r="E7" i="5"/>
  <c r="E6" i="5"/>
  <c r="F6" i="5" s="1"/>
  <c r="E5" i="5"/>
  <c r="F5" i="5" s="1"/>
  <c r="E4" i="5"/>
  <c r="F4" i="5" s="1"/>
  <c r="E3" i="5"/>
  <c r="F3" i="5" s="1"/>
  <c r="F2" i="5"/>
  <c r="I101" i="9" l="1"/>
  <c r="I100" i="9"/>
  <c r="I99" i="9"/>
  <c r="I98" i="9"/>
  <c r="I97" i="9"/>
  <c r="I96" i="9"/>
  <c r="I95" i="9"/>
  <c r="I94" i="9"/>
  <c r="I93" i="9"/>
  <c r="I92" i="9"/>
  <c r="I91" i="9"/>
  <c r="I90" i="9"/>
  <c r="I89" i="9"/>
  <c r="I88" i="9"/>
  <c r="I87" i="9"/>
  <c r="I86" i="9"/>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H2" i="9"/>
  <c r="O101" i="9"/>
  <c r="O100" i="9"/>
  <c r="O99" i="9"/>
  <c r="O98" i="9"/>
  <c r="O97" i="9"/>
  <c r="O96" i="9"/>
  <c r="O95" i="9"/>
  <c r="O94" i="9"/>
  <c r="O93" i="9"/>
  <c r="O92" i="9"/>
  <c r="O91" i="9"/>
  <c r="O90" i="9"/>
  <c r="O89" i="9"/>
  <c r="O88" i="9"/>
  <c r="O87" i="9"/>
  <c r="O86" i="9"/>
  <c r="O85" i="9"/>
  <c r="O84" i="9"/>
  <c r="O83" i="9"/>
  <c r="O82" i="9"/>
  <c r="O81" i="9"/>
  <c r="O80" i="9"/>
  <c r="O79" i="9"/>
  <c r="O78" i="9"/>
  <c r="O77" i="9"/>
  <c r="O76" i="9"/>
  <c r="O75" i="9"/>
  <c r="O74" i="9"/>
  <c r="O73" i="9"/>
  <c r="O72" i="9"/>
  <c r="O71" i="9"/>
  <c r="O70" i="9"/>
  <c r="O69" i="9"/>
  <c r="O68" i="9"/>
  <c r="O67" i="9"/>
  <c r="O66" i="9"/>
  <c r="O65" i="9"/>
  <c r="O64" i="9"/>
  <c r="O63" i="9"/>
  <c r="O62" i="9"/>
  <c r="O61" i="9"/>
  <c r="O60" i="9"/>
  <c r="O59" i="9"/>
  <c r="O58" i="9"/>
  <c r="O57" i="9"/>
  <c r="O56" i="9"/>
  <c r="O55" i="9"/>
  <c r="O54" i="9"/>
  <c r="O53" i="9"/>
  <c r="O52" i="9"/>
  <c r="O51" i="9"/>
  <c r="O50" i="9"/>
  <c r="O49" i="9"/>
  <c r="O48" i="9"/>
  <c r="O47" i="9"/>
  <c r="O46" i="9"/>
  <c r="O45" i="9"/>
  <c r="O44" i="9"/>
  <c r="O43" i="9"/>
  <c r="O42" i="9"/>
  <c r="O41" i="9"/>
  <c r="O40" i="9"/>
  <c r="O39" i="9"/>
  <c r="O38" i="9"/>
  <c r="O37" i="9"/>
  <c r="O36" i="9"/>
  <c r="O35" i="9"/>
  <c r="O34" i="9"/>
  <c r="O33" i="9"/>
  <c r="O32" i="9"/>
  <c r="O31" i="9"/>
  <c r="O30" i="9"/>
  <c r="O29" i="9"/>
  <c r="O28" i="9"/>
  <c r="O27" i="9"/>
  <c r="O26" i="9"/>
  <c r="O25" i="9"/>
  <c r="O24" i="9"/>
  <c r="O23" i="9"/>
  <c r="O22" i="9"/>
  <c r="O21" i="9"/>
  <c r="O20" i="9"/>
  <c r="O19" i="9"/>
  <c r="O18" i="9"/>
  <c r="O17" i="9"/>
  <c r="O16" i="9"/>
  <c r="O15" i="9"/>
  <c r="O14" i="9"/>
  <c r="O13" i="9"/>
  <c r="J101" i="8"/>
  <c r="J100" i="8"/>
  <c r="J99" i="8"/>
  <c r="J98" i="8"/>
  <c r="J97" i="8"/>
  <c r="J96" i="8"/>
  <c r="J95" i="8"/>
  <c r="J94" i="8"/>
  <c r="J93" i="8"/>
  <c r="J92" i="8"/>
  <c r="J91" i="8"/>
  <c r="J90" i="8"/>
  <c r="J89" i="8"/>
  <c r="J88" i="8"/>
  <c r="J87" i="8"/>
  <c r="J86" i="8"/>
  <c r="J85" i="8"/>
  <c r="J84" i="8"/>
  <c r="J83" i="8"/>
  <c r="J82" i="8"/>
  <c r="J81" i="8"/>
  <c r="J80" i="8"/>
  <c r="J79" i="8"/>
  <c r="J78" i="8"/>
  <c r="J77" i="8"/>
  <c r="J76" i="8"/>
  <c r="J75" i="8"/>
  <c r="J74" i="8"/>
  <c r="J73" i="8"/>
  <c r="J72" i="8"/>
  <c r="J71" i="8"/>
  <c r="J70" i="8"/>
  <c r="J69" i="8"/>
  <c r="J68" i="8"/>
  <c r="J67" i="8"/>
  <c r="J66" i="8"/>
  <c r="J65" i="8"/>
  <c r="J64" i="8"/>
  <c r="J63" i="8"/>
  <c r="J62" i="8"/>
  <c r="J61" i="8"/>
  <c r="J60" i="8"/>
  <c r="J59" i="8"/>
  <c r="J58" i="8"/>
  <c r="J57" i="8"/>
  <c r="J56" i="8"/>
  <c r="J55" i="8"/>
  <c r="J54" i="8"/>
  <c r="J53" i="8"/>
  <c r="J52" i="8"/>
  <c r="J51" i="8"/>
  <c r="J50" i="8"/>
  <c r="J49" i="8"/>
  <c r="J48" i="8"/>
  <c r="J47" i="8"/>
  <c r="J46" i="8"/>
  <c r="J45" i="8"/>
  <c r="J44" i="8"/>
  <c r="J43" i="8"/>
  <c r="J42" i="8"/>
  <c r="J41" i="8"/>
  <c r="J40" i="8"/>
  <c r="J39" i="8"/>
  <c r="J38" i="8"/>
  <c r="J37" i="8"/>
  <c r="J36" i="8"/>
  <c r="J35" i="8"/>
  <c r="J34" i="8"/>
  <c r="J33" i="8"/>
  <c r="J32" i="8"/>
  <c r="J31" i="8"/>
  <c r="J30" i="8"/>
  <c r="J29" i="8"/>
  <c r="J28" i="8"/>
  <c r="J27" i="8"/>
  <c r="J26" i="8"/>
  <c r="J25" i="8"/>
  <c r="J24" i="8"/>
  <c r="J23" i="8"/>
  <c r="J22" i="8"/>
  <c r="J21" i="8"/>
  <c r="J20" i="8"/>
  <c r="J19" i="8"/>
  <c r="J18" i="8"/>
  <c r="J17" i="8"/>
  <c r="J16" i="8"/>
  <c r="J15" i="8"/>
  <c r="J14" i="8"/>
  <c r="J13" i="8"/>
  <c r="K101" i="7"/>
  <c r="K100" i="7"/>
  <c r="K99" i="7"/>
  <c r="K98" i="7"/>
  <c r="K97" i="7"/>
  <c r="K96" i="7"/>
  <c r="K95" i="7"/>
  <c r="K94" i="7"/>
  <c r="K93" i="7"/>
  <c r="K92" i="7"/>
  <c r="K91" i="7"/>
  <c r="K90" i="7"/>
  <c r="K89" i="7"/>
  <c r="K88" i="7"/>
  <c r="K87" i="7"/>
  <c r="K86" i="7"/>
  <c r="K85" i="7"/>
  <c r="K84" i="7"/>
  <c r="K83" i="7"/>
  <c r="K82" i="7"/>
  <c r="K81" i="7"/>
  <c r="K80" i="7"/>
  <c r="K79" i="7"/>
  <c r="K78" i="7"/>
  <c r="K77" i="7"/>
  <c r="K76" i="7"/>
  <c r="K75" i="7"/>
  <c r="K74" i="7"/>
  <c r="K73" i="7"/>
  <c r="K72" i="7"/>
  <c r="K71" i="7"/>
  <c r="K70" i="7"/>
  <c r="K69" i="7"/>
  <c r="K68" i="7"/>
  <c r="K67" i="7"/>
  <c r="K66" i="7"/>
  <c r="K65" i="7"/>
  <c r="K64" i="7"/>
  <c r="K63" i="7"/>
  <c r="K62" i="7"/>
  <c r="K61" i="7"/>
  <c r="K60" i="7"/>
  <c r="K59" i="7"/>
  <c r="K58" i="7"/>
  <c r="K57" i="7"/>
  <c r="K56" i="7"/>
  <c r="K55" i="7"/>
  <c r="K54" i="7"/>
  <c r="K53" i="7"/>
  <c r="K52" i="7"/>
  <c r="K51" i="7"/>
  <c r="K50" i="7"/>
  <c r="K49" i="7"/>
  <c r="K48" i="7"/>
  <c r="K47" i="7"/>
  <c r="K46" i="7"/>
  <c r="K45" i="7"/>
  <c r="K44" i="7"/>
  <c r="K43" i="7"/>
  <c r="K42" i="7"/>
  <c r="K41" i="7"/>
  <c r="K40" i="7"/>
  <c r="K39" i="7"/>
  <c r="K38" i="7"/>
  <c r="K37" i="7"/>
  <c r="K36" i="7"/>
  <c r="K35" i="7"/>
  <c r="K34" i="7"/>
  <c r="K33" i="7"/>
  <c r="K32" i="7"/>
  <c r="K31" i="7"/>
  <c r="K30" i="7"/>
  <c r="K29" i="7"/>
  <c r="K28" i="7"/>
  <c r="K27" i="7"/>
  <c r="K26" i="7"/>
  <c r="K25" i="7"/>
  <c r="K24" i="7"/>
  <c r="K23" i="7"/>
  <c r="K22" i="7"/>
  <c r="K21" i="7"/>
  <c r="K20" i="7"/>
  <c r="K19" i="7"/>
  <c r="K18" i="7"/>
  <c r="K17" i="7"/>
  <c r="K16" i="7"/>
  <c r="K15" i="7"/>
  <c r="K14" i="7"/>
  <c r="K13" i="7"/>
  <c r="J101" i="6"/>
  <c r="J100" i="6"/>
  <c r="J99" i="6"/>
  <c r="J98" i="6"/>
  <c r="J97" i="6"/>
  <c r="J96" i="6"/>
  <c r="J95" i="6"/>
  <c r="J94" i="6"/>
  <c r="J93" i="6"/>
  <c r="J92" i="6"/>
  <c r="J91" i="6"/>
  <c r="J90" i="6"/>
  <c r="J89" i="6"/>
  <c r="J88" i="6"/>
  <c r="J87" i="6"/>
  <c r="J86" i="6"/>
  <c r="J85" i="6"/>
  <c r="J84" i="6"/>
  <c r="J83" i="6"/>
  <c r="J82" i="6"/>
  <c r="J81" i="6"/>
  <c r="J80" i="6"/>
  <c r="J79" i="6"/>
  <c r="J78" i="6"/>
  <c r="J77" i="6"/>
  <c r="J76" i="6"/>
  <c r="J75" i="6"/>
  <c r="J74" i="6"/>
  <c r="J73" i="6"/>
  <c r="J72" i="6"/>
  <c r="J71" i="6"/>
  <c r="J70" i="6"/>
  <c r="J69" i="6"/>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J13" i="6"/>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I101" i="4"/>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F15" i="10"/>
  <c r="F14" i="10"/>
  <c r="F13" i="10"/>
  <c r="B13" i="10"/>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7" i="9"/>
  <c r="E6" i="9"/>
  <c r="E5" i="9"/>
  <c r="E4" i="9"/>
  <c r="E3" i="9"/>
  <c r="E2" i="9"/>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F101" i="7"/>
  <c r="F100" i="7"/>
  <c r="F99" i="7"/>
  <c r="F98" i="7"/>
  <c r="F97" i="7"/>
  <c r="F96" i="7"/>
  <c r="F95" i="7"/>
  <c r="F94" i="7"/>
  <c r="F93" i="7"/>
  <c r="F92"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0" i="4"/>
  <c r="D8" i="4"/>
  <c r="D6" i="4"/>
  <c r="D4" i="4"/>
  <c r="D2" i="4"/>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1" i="5"/>
  <c r="D7" i="5"/>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8" i="6"/>
  <c r="D6" i="6"/>
  <c r="D4" i="6"/>
  <c r="D2" i="6"/>
  <c r="B2" i="4"/>
  <c r="I2" i="4" s="1"/>
  <c r="R101" i="9" l="1"/>
  <c r="Q101" i="9"/>
  <c r="P101" i="9"/>
  <c r="N101" i="9"/>
  <c r="M101" i="9"/>
  <c r="L101" i="9"/>
  <c r="K101" i="9"/>
  <c r="J101" i="9"/>
  <c r="R100" i="9"/>
  <c r="Q100" i="9"/>
  <c r="P100" i="9"/>
  <c r="N100" i="9"/>
  <c r="M100" i="9"/>
  <c r="L100" i="9"/>
  <c r="K100" i="9"/>
  <c r="J100" i="9"/>
  <c r="R99" i="9"/>
  <c r="Q99" i="9"/>
  <c r="P99" i="9"/>
  <c r="N99" i="9"/>
  <c r="M99" i="9"/>
  <c r="L99" i="9"/>
  <c r="K99" i="9"/>
  <c r="J99" i="9"/>
  <c r="R98" i="9"/>
  <c r="Q98" i="9"/>
  <c r="P98" i="9"/>
  <c r="N98" i="9"/>
  <c r="M98" i="9"/>
  <c r="L98" i="9"/>
  <c r="K98" i="9"/>
  <c r="J98" i="9"/>
  <c r="R97" i="9"/>
  <c r="Q97" i="9"/>
  <c r="P97" i="9"/>
  <c r="N97" i="9"/>
  <c r="M97" i="9"/>
  <c r="L97" i="9"/>
  <c r="K97" i="9"/>
  <c r="J97" i="9"/>
  <c r="R96" i="9"/>
  <c r="Q96" i="9"/>
  <c r="P96" i="9"/>
  <c r="N96" i="9"/>
  <c r="M96" i="9"/>
  <c r="L96" i="9"/>
  <c r="K96" i="9"/>
  <c r="J96" i="9"/>
  <c r="R95" i="9"/>
  <c r="Q95" i="9"/>
  <c r="P95" i="9"/>
  <c r="N95" i="9"/>
  <c r="M95" i="9"/>
  <c r="L95" i="9"/>
  <c r="K95" i="9"/>
  <c r="J95" i="9"/>
  <c r="R94" i="9"/>
  <c r="Q94" i="9"/>
  <c r="P94" i="9"/>
  <c r="N94" i="9"/>
  <c r="M94" i="9"/>
  <c r="L94" i="9"/>
  <c r="K94" i="9"/>
  <c r="J94" i="9"/>
  <c r="R93" i="9"/>
  <c r="Q93" i="9"/>
  <c r="P93" i="9"/>
  <c r="N93" i="9"/>
  <c r="M93" i="9"/>
  <c r="L93" i="9"/>
  <c r="K93" i="9"/>
  <c r="J93" i="9"/>
  <c r="R92" i="9"/>
  <c r="Q92" i="9"/>
  <c r="P92" i="9"/>
  <c r="N92" i="9"/>
  <c r="M92" i="9"/>
  <c r="L92" i="9"/>
  <c r="K92" i="9"/>
  <c r="J92" i="9"/>
  <c r="R91" i="9"/>
  <c r="Q91" i="9"/>
  <c r="P91" i="9"/>
  <c r="N91" i="9"/>
  <c r="M91" i="9"/>
  <c r="L91" i="9"/>
  <c r="K91" i="9"/>
  <c r="J91" i="9"/>
  <c r="R90" i="9"/>
  <c r="Q90" i="9"/>
  <c r="P90" i="9"/>
  <c r="N90" i="9"/>
  <c r="M90" i="9"/>
  <c r="L90" i="9"/>
  <c r="K90" i="9"/>
  <c r="J90" i="9"/>
  <c r="R89" i="9"/>
  <c r="Q89" i="9"/>
  <c r="P89" i="9"/>
  <c r="N89" i="9"/>
  <c r="M89" i="9"/>
  <c r="L89" i="9"/>
  <c r="K89" i="9"/>
  <c r="J89" i="9"/>
  <c r="R88" i="9"/>
  <c r="Q88" i="9"/>
  <c r="P88" i="9"/>
  <c r="N88" i="9"/>
  <c r="M88" i="9"/>
  <c r="L88" i="9"/>
  <c r="K88" i="9"/>
  <c r="J88" i="9"/>
  <c r="R87" i="9"/>
  <c r="Q87" i="9"/>
  <c r="P87" i="9"/>
  <c r="N87" i="9"/>
  <c r="M87" i="9"/>
  <c r="L87" i="9"/>
  <c r="K87" i="9"/>
  <c r="J87" i="9"/>
  <c r="R86" i="9"/>
  <c r="Q86" i="9"/>
  <c r="P86" i="9"/>
  <c r="N86" i="9"/>
  <c r="M86" i="9"/>
  <c r="L86" i="9"/>
  <c r="K86" i="9"/>
  <c r="J86" i="9"/>
  <c r="R85" i="9"/>
  <c r="Q85" i="9"/>
  <c r="P85" i="9"/>
  <c r="N85" i="9"/>
  <c r="M85" i="9"/>
  <c r="L85" i="9"/>
  <c r="K85" i="9"/>
  <c r="J85" i="9"/>
  <c r="R84" i="9"/>
  <c r="Q84" i="9"/>
  <c r="P84" i="9"/>
  <c r="N84" i="9"/>
  <c r="M84" i="9"/>
  <c r="L84" i="9"/>
  <c r="K84" i="9"/>
  <c r="J84" i="9"/>
  <c r="R83" i="9"/>
  <c r="Q83" i="9"/>
  <c r="P83" i="9"/>
  <c r="N83" i="9"/>
  <c r="M83" i="9"/>
  <c r="L83" i="9"/>
  <c r="K83" i="9"/>
  <c r="J83" i="9"/>
  <c r="R82" i="9"/>
  <c r="Q82" i="9"/>
  <c r="P82" i="9"/>
  <c r="N82" i="9"/>
  <c r="M82" i="9"/>
  <c r="L82" i="9"/>
  <c r="K82" i="9"/>
  <c r="J82" i="9"/>
  <c r="R81" i="9"/>
  <c r="Q81" i="9"/>
  <c r="H82" i="3" s="1"/>
  <c r="P81" i="9"/>
  <c r="N81" i="9"/>
  <c r="M81" i="9"/>
  <c r="L81" i="9"/>
  <c r="K81" i="9"/>
  <c r="J81" i="9"/>
  <c r="R80" i="9"/>
  <c r="Q80" i="9"/>
  <c r="H81" i="3" s="1"/>
  <c r="P80" i="9"/>
  <c r="N80" i="9"/>
  <c r="M80" i="9"/>
  <c r="L80" i="9"/>
  <c r="K80" i="9"/>
  <c r="J80" i="9"/>
  <c r="R79" i="9"/>
  <c r="Q79" i="9"/>
  <c r="H80" i="3" s="1"/>
  <c r="P79" i="9"/>
  <c r="N79" i="9"/>
  <c r="M79" i="9"/>
  <c r="L79" i="9"/>
  <c r="K79" i="9"/>
  <c r="J79" i="9"/>
  <c r="R78" i="9"/>
  <c r="Q78" i="9"/>
  <c r="H79" i="3" s="1"/>
  <c r="P78" i="9"/>
  <c r="N78" i="9"/>
  <c r="M78" i="9"/>
  <c r="L78" i="9"/>
  <c r="K78" i="9"/>
  <c r="J78" i="9"/>
  <c r="R77" i="9"/>
  <c r="Q77" i="9"/>
  <c r="H78" i="3" s="1"/>
  <c r="P77" i="9"/>
  <c r="N77" i="9"/>
  <c r="M77" i="9"/>
  <c r="L77" i="9"/>
  <c r="K77" i="9"/>
  <c r="J77" i="9"/>
  <c r="R76" i="9"/>
  <c r="Q76" i="9"/>
  <c r="H77" i="3" s="1"/>
  <c r="P76" i="9"/>
  <c r="N76" i="9"/>
  <c r="M76" i="9"/>
  <c r="L76" i="9"/>
  <c r="K76" i="9"/>
  <c r="J76" i="9"/>
  <c r="R75" i="9"/>
  <c r="Q75" i="9"/>
  <c r="H76" i="3" s="1"/>
  <c r="P75" i="9"/>
  <c r="N75" i="9"/>
  <c r="M75" i="9"/>
  <c r="L75" i="9"/>
  <c r="K75" i="9"/>
  <c r="J75" i="9"/>
  <c r="R74" i="9"/>
  <c r="Q74" i="9"/>
  <c r="H75" i="3" s="1"/>
  <c r="P74" i="9"/>
  <c r="N74" i="9"/>
  <c r="M74" i="9"/>
  <c r="L74" i="9"/>
  <c r="K74" i="9"/>
  <c r="J74" i="9"/>
  <c r="R73" i="9"/>
  <c r="Q73" i="9"/>
  <c r="H74" i="3" s="1"/>
  <c r="P73" i="9"/>
  <c r="N73" i="9"/>
  <c r="M73" i="9"/>
  <c r="L73" i="9"/>
  <c r="K73" i="9"/>
  <c r="J73" i="9"/>
  <c r="R72" i="9"/>
  <c r="Q72" i="9"/>
  <c r="H73" i="3" s="1"/>
  <c r="P72" i="9"/>
  <c r="N72" i="9"/>
  <c r="M72" i="9"/>
  <c r="L72" i="9"/>
  <c r="K72" i="9"/>
  <c r="J72" i="9"/>
  <c r="R71" i="9"/>
  <c r="Q71" i="9"/>
  <c r="H72" i="3" s="1"/>
  <c r="P71" i="9"/>
  <c r="N71" i="9"/>
  <c r="M71" i="9"/>
  <c r="L71" i="9"/>
  <c r="K71" i="9"/>
  <c r="J71" i="9"/>
  <c r="R70" i="9"/>
  <c r="Q70" i="9"/>
  <c r="H71" i="3" s="1"/>
  <c r="P70" i="9"/>
  <c r="N70" i="9"/>
  <c r="M70" i="9"/>
  <c r="L70" i="9"/>
  <c r="K70" i="9"/>
  <c r="J70" i="9"/>
  <c r="R69" i="9"/>
  <c r="Q69" i="9"/>
  <c r="H70" i="3" s="1"/>
  <c r="P69" i="9"/>
  <c r="N69" i="9"/>
  <c r="M69" i="9"/>
  <c r="L69" i="9"/>
  <c r="K69" i="9"/>
  <c r="J69" i="9"/>
  <c r="R68" i="9"/>
  <c r="Q68" i="9"/>
  <c r="H69" i="3" s="1"/>
  <c r="P68" i="9"/>
  <c r="N68" i="9"/>
  <c r="M68" i="9"/>
  <c r="L68" i="9"/>
  <c r="K68" i="9"/>
  <c r="J68" i="9"/>
  <c r="R67" i="9"/>
  <c r="Q67" i="9"/>
  <c r="H68" i="3" s="1"/>
  <c r="P67" i="9"/>
  <c r="N67" i="9"/>
  <c r="M67" i="9"/>
  <c r="L67" i="9"/>
  <c r="K67" i="9"/>
  <c r="J67" i="9"/>
  <c r="R66" i="9"/>
  <c r="Q66" i="9"/>
  <c r="H67" i="3" s="1"/>
  <c r="P66" i="9"/>
  <c r="N66" i="9"/>
  <c r="M66" i="9"/>
  <c r="L66" i="9"/>
  <c r="K66" i="9"/>
  <c r="J66" i="9"/>
  <c r="R65" i="9"/>
  <c r="Q65" i="9"/>
  <c r="H66" i="3" s="1"/>
  <c r="P65" i="9"/>
  <c r="N65" i="9"/>
  <c r="M65" i="9"/>
  <c r="L65" i="9"/>
  <c r="K65" i="9"/>
  <c r="J65" i="9"/>
  <c r="R64" i="9"/>
  <c r="Q64" i="9"/>
  <c r="H65" i="3" s="1"/>
  <c r="P64" i="9"/>
  <c r="N64" i="9"/>
  <c r="M64" i="9"/>
  <c r="L64" i="9"/>
  <c r="K64" i="9"/>
  <c r="J64" i="9"/>
  <c r="R63" i="9"/>
  <c r="Q63" i="9"/>
  <c r="H64" i="3" s="1"/>
  <c r="P63" i="9"/>
  <c r="N63" i="9"/>
  <c r="M63" i="9"/>
  <c r="L63" i="9"/>
  <c r="K63" i="9"/>
  <c r="J63" i="9"/>
  <c r="R62" i="9"/>
  <c r="Q62" i="9"/>
  <c r="H63" i="3" s="1"/>
  <c r="P62" i="9"/>
  <c r="N62" i="9"/>
  <c r="M62" i="9"/>
  <c r="L62" i="9"/>
  <c r="K62" i="9"/>
  <c r="J62" i="9"/>
  <c r="R61" i="9"/>
  <c r="Q61" i="9"/>
  <c r="H62" i="3" s="1"/>
  <c r="P61" i="9"/>
  <c r="N61" i="9"/>
  <c r="M61" i="9"/>
  <c r="L61" i="9"/>
  <c r="K61" i="9"/>
  <c r="J61" i="9"/>
  <c r="R60" i="9"/>
  <c r="Q60" i="9"/>
  <c r="H61" i="3" s="1"/>
  <c r="P60" i="9"/>
  <c r="N60" i="9"/>
  <c r="M60" i="9"/>
  <c r="L60" i="9"/>
  <c r="K60" i="9"/>
  <c r="J60" i="9"/>
  <c r="R59" i="9"/>
  <c r="Q59" i="9"/>
  <c r="H60" i="3" s="1"/>
  <c r="P59" i="9"/>
  <c r="N59" i="9"/>
  <c r="M59" i="9"/>
  <c r="L59" i="9"/>
  <c r="K59" i="9"/>
  <c r="J59" i="9"/>
  <c r="R58" i="9"/>
  <c r="Q58" i="9"/>
  <c r="H59" i="3" s="1"/>
  <c r="P58" i="9"/>
  <c r="N58" i="9"/>
  <c r="M58" i="9"/>
  <c r="L58" i="9"/>
  <c r="K58" i="9"/>
  <c r="J58" i="9"/>
  <c r="R57" i="9"/>
  <c r="Q57" i="9"/>
  <c r="H58" i="3" s="1"/>
  <c r="P57" i="9"/>
  <c r="N57" i="9"/>
  <c r="M57" i="9"/>
  <c r="L57" i="9"/>
  <c r="K57" i="9"/>
  <c r="J57" i="9"/>
  <c r="R56" i="9"/>
  <c r="Q56" i="9"/>
  <c r="H57" i="3" s="1"/>
  <c r="P56" i="9"/>
  <c r="N56" i="9"/>
  <c r="M56" i="9"/>
  <c r="L56" i="9"/>
  <c r="K56" i="9"/>
  <c r="J56" i="9"/>
  <c r="R55" i="9"/>
  <c r="Q55" i="9"/>
  <c r="H56" i="3" s="1"/>
  <c r="P55" i="9"/>
  <c r="N55" i="9"/>
  <c r="M55" i="9"/>
  <c r="L55" i="9"/>
  <c r="K55" i="9"/>
  <c r="J55" i="9"/>
  <c r="R54" i="9"/>
  <c r="Q54" i="9"/>
  <c r="H55" i="3" s="1"/>
  <c r="P54" i="9"/>
  <c r="N54" i="9"/>
  <c r="M54" i="9"/>
  <c r="L54" i="9"/>
  <c r="K54" i="9"/>
  <c r="J54" i="9"/>
  <c r="R53" i="9"/>
  <c r="Q53" i="9"/>
  <c r="H54" i="3" s="1"/>
  <c r="P53" i="9"/>
  <c r="N53" i="9"/>
  <c r="M53" i="9"/>
  <c r="L53" i="9"/>
  <c r="K53" i="9"/>
  <c r="J53" i="9"/>
  <c r="R52" i="9"/>
  <c r="Q52" i="9"/>
  <c r="H53" i="3" s="1"/>
  <c r="P52" i="9"/>
  <c r="N52" i="9"/>
  <c r="M52" i="9"/>
  <c r="L52" i="9"/>
  <c r="K52" i="9"/>
  <c r="J52" i="9"/>
  <c r="R51" i="9"/>
  <c r="Q51" i="9"/>
  <c r="H52" i="3" s="1"/>
  <c r="P51" i="9"/>
  <c r="N51" i="9"/>
  <c r="M51" i="9"/>
  <c r="L51" i="9"/>
  <c r="K51" i="9"/>
  <c r="J51" i="9"/>
  <c r="R50" i="9"/>
  <c r="Q50" i="9"/>
  <c r="H51" i="3" s="1"/>
  <c r="P50" i="9"/>
  <c r="N50" i="9"/>
  <c r="M50" i="9"/>
  <c r="L50" i="9"/>
  <c r="K50" i="9"/>
  <c r="J50" i="9"/>
  <c r="R49" i="9"/>
  <c r="Q49" i="9"/>
  <c r="H50" i="3" s="1"/>
  <c r="P49" i="9"/>
  <c r="N49" i="9"/>
  <c r="M49" i="9"/>
  <c r="L49" i="9"/>
  <c r="K49" i="9"/>
  <c r="J49" i="9"/>
  <c r="R48" i="9"/>
  <c r="Q48" i="9"/>
  <c r="H49" i="3" s="1"/>
  <c r="P48" i="9"/>
  <c r="N48" i="9"/>
  <c r="M48" i="9"/>
  <c r="L48" i="9"/>
  <c r="K48" i="9"/>
  <c r="J48" i="9"/>
  <c r="R47" i="9"/>
  <c r="Q47" i="9"/>
  <c r="H48" i="3" s="1"/>
  <c r="P47" i="9"/>
  <c r="N47" i="9"/>
  <c r="M47" i="9"/>
  <c r="L47" i="9"/>
  <c r="K47" i="9"/>
  <c r="J47" i="9"/>
  <c r="R46" i="9"/>
  <c r="Q46" i="9"/>
  <c r="H47" i="3" s="1"/>
  <c r="P46" i="9"/>
  <c r="N46" i="9"/>
  <c r="M46" i="9"/>
  <c r="L46" i="9"/>
  <c r="K46" i="9"/>
  <c r="J46" i="9"/>
  <c r="R45" i="9"/>
  <c r="Q45" i="9"/>
  <c r="H46" i="3" s="1"/>
  <c r="P45" i="9"/>
  <c r="N45" i="9"/>
  <c r="M45" i="9"/>
  <c r="L45" i="9"/>
  <c r="K45" i="9"/>
  <c r="J45" i="9"/>
  <c r="R44" i="9"/>
  <c r="Q44" i="9"/>
  <c r="H45" i="3" s="1"/>
  <c r="P44" i="9"/>
  <c r="N44" i="9"/>
  <c r="M44" i="9"/>
  <c r="L44" i="9"/>
  <c r="K44" i="9"/>
  <c r="J44" i="9"/>
  <c r="R43" i="9"/>
  <c r="Q43" i="9"/>
  <c r="H44" i="3" s="1"/>
  <c r="P43" i="9"/>
  <c r="N43" i="9"/>
  <c r="M43" i="9"/>
  <c r="L43" i="9"/>
  <c r="K43" i="9"/>
  <c r="J43" i="9"/>
  <c r="R42" i="9"/>
  <c r="Q42" i="9"/>
  <c r="H43" i="3" s="1"/>
  <c r="P42" i="9"/>
  <c r="N42" i="9"/>
  <c r="M42" i="9"/>
  <c r="L42" i="9"/>
  <c r="K42" i="9"/>
  <c r="J42" i="9"/>
  <c r="R41" i="9"/>
  <c r="Q41" i="9"/>
  <c r="H42" i="3" s="1"/>
  <c r="P41" i="9"/>
  <c r="N41" i="9"/>
  <c r="M41" i="9"/>
  <c r="L41" i="9"/>
  <c r="K41" i="9"/>
  <c r="J41" i="9"/>
  <c r="R40" i="9"/>
  <c r="Q40" i="9"/>
  <c r="H41" i="3" s="1"/>
  <c r="P40" i="9"/>
  <c r="N40" i="9"/>
  <c r="M40" i="9"/>
  <c r="L40" i="9"/>
  <c r="K40" i="9"/>
  <c r="J40" i="9"/>
  <c r="R39" i="9"/>
  <c r="Q39" i="9"/>
  <c r="H40" i="3" s="1"/>
  <c r="P39" i="9"/>
  <c r="N39" i="9"/>
  <c r="M39" i="9"/>
  <c r="L39" i="9"/>
  <c r="K39" i="9"/>
  <c r="J39" i="9"/>
  <c r="R38" i="9"/>
  <c r="Q38" i="9"/>
  <c r="H39" i="3" s="1"/>
  <c r="P38" i="9"/>
  <c r="N38" i="9"/>
  <c r="M38" i="9"/>
  <c r="L38" i="9"/>
  <c r="K38" i="9"/>
  <c r="J38" i="9"/>
  <c r="R37" i="9"/>
  <c r="Q37" i="9"/>
  <c r="P37" i="9"/>
  <c r="N37" i="9"/>
  <c r="M37" i="9"/>
  <c r="L37" i="9"/>
  <c r="K37" i="9"/>
  <c r="J37" i="9"/>
  <c r="R36" i="9"/>
  <c r="Q36" i="9"/>
  <c r="P36" i="9"/>
  <c r="N36" i="9"/>
  <c r="M36" i="9"/>
  <c r="L36" i="9"/>
  <c r="K36" i="9"/>
  <c r="J36" i="9"/>
  <c r="R35" i="9"/>
  <c r="Q35" i="9"/>
  <c r="P35" i="9"/>
  <c r="N35" i="9"/>
  <c r="M35" i="9"/>
  <c r="L35" i="9"/>
  <c r="K35" i="9"/>
  <c r="J35" i="9"/>
  <c r="R34" i="9"/>
  <c r="Q34" i="9"/>
  <c r="P34" i="9"/>
  <c r="N34" i="9"/>
  <c r="M34" i="9"/>
  <c r="L34" i="9"/>
  <c r="K34" i="9"/>
  <c r="J34" i="9"/>
  <c r="R33" i="9"/>
  <c r="Q33" i="9"/>
  <c r="P33" i="9"/>
  <c r="N33" i="9"/>
  <c r="M33" i="9"/>
  <c r="L33" i="9"/>
  <c r="K33" i="9"/>
  <c r="J33" i="9"/>
  <c r="R32" i="9"/>
  <c r="Q32" i="9"/>
  <c r="P32" i="9"/>
  <c r="N32" i="9"/>
  <c r="M32" i="9"/>
  <c r="L32" i="9"/>
  <c r="K32" i="9"/>
  <c r="J32" i="9"/>
  <c r="R31" i="9"/>
  <c r="Q31" i="9"/>
  <c r="P31" i="9"/>
  <c r="N31" i="9"/>
  <c r="M31" i="9"/>
  <c r="L31" i="9"/>
  <c r="K31" i="9"/>
  <c r="J31" i="9"/>
  <c r="R30" i="9"/>
  <c r="Q30" i="9"/>
  <c r="P30" i="9"/>
  <c r="N30" i="9"/>
  <c r="M30" i="9"/>
  <c r="L30" i="9"/>
  <c r="K30" i="9"/>
  <c r="J30" i="9"/>
  <c r="R29" i="9"/>
  <c r="Q29" i="9"/>
  <c r="P29" i="9"/>
  <c r="N29" i="9"/>
  <c r="M29" i="9"/>
  <c r="L29" i="9"/>
  <c r="K29" i="9"/>
  <c r="J29" i="9"/>
  <c r="R28" i="9"/>
  <c r="Q28" i="9"/>
  <c r="P28" i="9"/>
  <c r="N28" i="9"/>
  <c r="M28" i="9"/>
  <c r="L28" i="9"/>
  <c r="K28" i="9"/>
  <c r="J28" i="9"/>
  <c r="R27" i="9"/>
  <c r="Q27" i="9"/>
  <c r="P27" i="9"/>
  <c r="N27" i="9"/>
  <c r="M27" i="9"/>
  <c r="L27" i="9"/>
  <c r="K27" i="9"/>
  <c r="J27" i="9"/>
  <c r="R26" i="9"/>
  <c r="Q26" i="9"/>
  <c r="P26" i="9"/>
  <c r="N26" i="9"/>
  <c r="M26" i="9"/>
  <c r="L26" i="9"/>
  <c r="K26" i="9"/>
  <c r="J26" i="9"/>
  <c r="R25" i="9"/>
  <c r="Q25" i="9"/>
  <c r="P25" i="9"/>
  <c r="N25" i="9"/>
  <c r="M25" i="9"/>
  <c r="L25" i="9"/>
  <c r="K25" i="9"/>
  <c r="J25" i="9"/>
  <c r="R24" i="9"/>
  <c r="Q24" i="9"/>
  <c r="P24" i="9"/>
  <c r="N24" i="9"/>
  <c r="M24" i="9"/>
  <c r="L24" i="9"/>
  <c r="K24" i="9"/>
  <c r="J24" i="9"/>
  <c r="R23" i="9"/>
  <c r="Q23" i="9"/>
  <c r="P23" i="9"/>
  <c r="N23" i="9"/>
  <c r="M23" i="9"/>
  <c r="L23" i="9"/>
  <c r="K23" i="9"/>
  <c r="J23" i="9"/>
  <c r="R22" i="9"/>
  <c r="Q22" i="9"/>
  <c r="P22" i="9"/>
  <c r="N22" i="9"/>
  <c r="M22" i="9"/>
  <c r="L22" i="9"/>
  <c r="K22" i="9"/>
  <c r="J22" i="9"/>
  <c r="R21" i="9"/>
  <c r="Q21" i="9"/>
  <c r="P21" i="9"/>
  <c r="N21" i="9"/>
  <c r="M21" i="9"/>
  <c r="L21" i="9"/>
  <c r="K21" i="9"/>
  <c r="J21" i="9"/>
  <c r="R20" i="9"/>
  <c r="Q20" i="9"/>
  <c r="P20" i="9"/>
  <c r="N20" i="9"/>
  <c r="M20" i="9"/>
  <c r="L20" i="9"/>
  <c r="K20" i="9"/>
  <c r="J20" i="9"/>
  <c r="R19" i="9"/>
  <c r="Q19" i="9"/>
  <c r="P19" i="9"/>
  <c r="N19" i="9"/>
  <c r="M19" i="9"/>
  <c r="L19" i="9"/>
  <c r="K19" i="9"/>
  <c r="J19" i="9"/>
  <c r="R18" i="9"/>
  <c r="Q18" i="9"/>
  <c r="P18" i="9"/>
  <c r="N18" i="9"/>
  <c r="M18" i="9"/>
  <c r="L18" i="9"/>
  <c r="K18" i="9"/>
  <c r="J18" i="9"/>
  <c r="R17" i="9"/>
  <c r="Q17" i="9"/>
  <c r="P17" i="9"/>
  <c r="N17" i="9"/>
  <c r="M17" i="9"/>
  <c r="L17" i="9"/>
  <c r="K17" i="9"/>
  <c r="J17" i="9"/>
  <c r="L16" i="9"/>
  <c r="R15" i="9"/>
  <c r="Q15" i="9"/>
  <c r="P15" i="9"/>
  <c r="N15" i="9"/>
  <c r="M15" i="9"/>
  <c r="L15" i="9"/>
  <c r="K15" i="9"/>
  <c r="J15" i="9"/>
  <c r="L14" i="9"/>
  <c r="L13" i="9"/>
  <c r="L12" i="9"/>
  <c r="L11" i="9"/>
  <c r="L10" i="9"/>
  <c r="L9" i="9"/>
  <c r="L8" i="9"/>
  <c r="L7" i="9"/>
  <c r="I7" i="9"/>
  <c r="L6" i="9"/>
  <c r="I6" i="9"/>
  <c r="L5" i="9"/>
  <c r="I5" i="9"/>
  <c r="L4" i="9"/>
  <c r="L3" i="9"/>
  <c r="L2" i="9"/>
  <c r="C101" i="9"/>
  <c r="B101" i="9"/>
  <c r="A101" i="9"/>
  <c r="C100" i="9"/>
  <c r="B100" i="9"/>
  <c r="A100" i="9"/>
  <c r="C99" i="9"/>
  <c r="B99" i="9"/>
  <c r="A99" i="9"/>
  <c r="C98" i="9"/>
  <c r="B98" i="9"/>
  <c r="A98" i="9"/>
  <c r="C97" i="9"/>
  <c r="B97" i="9"/>
  <c r="A97" i="9"/>
  <c r="C96" i="9"/>
  <c r="B96" i="9"/>
  <c r="A96" i="9"/>
  <c r="C95" i="9"/>
  <c r="B95" i="9"/>
  <c r="A95" i="9"/>
  <c r="C94" i="9"/>
  <c r="B94" i="9"/>
  <c r="A94" i="9"/>
  <c r="C93" i="9"/>
  <c r="B93" i="9"/>
  <c r="A93" i="9"/>
  <c r="C92" i="9"/>
  <c r="B92" i="9"/>
  <c r="A92" i="9"/>
  <c r="C91" i="9"/>
  <c r="B91" i="9"/>
  <c r="A91" i="9"/>
  <c r="C90" i="9"/>
  <c r="B90" i="9"/>
  <c r="A90" i="9"/>
  <c r="C89" i="9"/>
  <c r="B89" i="9"/>
  <c r="A89" i="9"/>
  <c r="C88" i="9"/>
  <c r="B88" i="9"/>
  <c r="A88" i="9"/>
  <c r="C87" i="9"/>
  <c r="B87" i="9"/>
  <c r="A87" i="9"/>
  <c r="C86" i="9"/>
  <c r="B86" i="9"/>
  <c r="A86" i="9"/>
  <c r="C85" i="9"/>
  <c r="B85" i="9"/>
  <c r="A85" i="9"/>
  <c r="C84" i="9"/>
  <c r="B84" i="9"/>
  <c r="A84" i="9"/>
  <c r="C83" i="9"/>
  <c r="B83" i="9"/>
  <c r="A83" i="9"/>
  <c r="C82" i="9"/>
  <c r="B82" i="9"/>
  <c r="A82" i="9"/>
  <c r="C81" i="9"/>
  <c r="B81" i="9"/>
  <c r="A81" i="9"/>
  <c r="C80" i="9"/>
  <c r="B80" i="9"/>
  <c r="A80" i="9"/>
  <c r="C79" i="9"/>
  <c r="B79" i="9"/>
  <c r="A79" i="9"/>
  <c r="C78" i="9"/>
  <c r="B78" i="9"/>
  <c r="A78" i="9"/>
  <c r="C77" i="9"/>
  <c r="B77" i="9"/>
  <c r="A77" i="9"/>
  <c r="C76" i="9"/>
  <c r="B76" i="9"/>
  <c r="A76" i="9"/>
  <c r="C75" i="9"/>
  <c r="B75" i="9"/>
  <c r="A75" i="9"/>
  <c r="C74" i="9"/>
  <c r="B74" i="9"/>
  <c r="A74" i="9"/>
  <c r="C73" i="9"/>
  <c r="B73" i="9"/>
  <c r="A73" i="9"/>
  <c r="C72" i="9"/>
  <c r="B72" i="9"/>
  <c r="A72" i="9"/>
  <c r="C71" i="9"/>
  <c r="B71" i="9"/>
  <c r="A71" i="9"/>
  <c r="C70" i="9"/>
  <c r="B70" i="9"/>
  <c r="A70" i="9"/>
  <c r="C69" i="9"/>
  <c r="B69" i="9"/>
  <c r="A69" i="9"/>
  <c r="C68" i="9"/>
  <c r="B68" i="9"/>
  <c r="A68" i="9"/>
  <c r="C67" i="9"/>
  <c r="B67" i="9"/>
  <c r="A67" i="9"/>
  <c r="C66" i="9"/>
  <c r="B66" i="9"/>
  <c r="A66" i="9"/>
  <c r="C65" i="9"/>
  <c r="B65" i="9"/>
  <c r="A65" i="9"/>
  <c r="C64" i="9"/>
  <c r="B64" i="9"/>
  <c r="A64" i="9"/>
  <c r="C63" i="9"/>
  <c r="B63" i="9"/>
  <c r="A63" i="9"/>
  <c r="C62" i="9"/>
  <c r="B62" i="9"/>
  <c r="A62" i="9"/>
  <c r="C61" i="9"/>
  <c r="B61" i="9"/>
  <c r="A61" i="9"/>
  <c r="C60" i="9"/>
  <c r="B60" i="9"/>
  <c r="A60" i="9"/>
  <c r="C59" i="9"/>
  <c r="B59" i="9"/>
  <c r="A59" i="9"/>
  <c r="C58" i="9"/>
  <c r="B58" i="9"/>
  <c r="A58" i="9"/>
  <c r="C57" i="9"/>
  <c r="B57" i="9"/>
  <c r="A57" i="9"/>
  <c r="C56" i="9"/>
  <c r="B56" i="9"/>
  <c r="A56" i="9"/>
  <c r="C55" i="9"/>
  <c r="B55" i="9"/>
  <c r="A55" i="9"/>
  <c r="C54" i="9"/>
  <c r="B54" i="9"/>
  <c r="A54" i="9"/>
  <c r="C53" i="9"/>
  <c r="B53" i="9"/>
  <c r="A53" i="9"/>
  <c r="C52" i="9"/>
  <c r="B52" i="9"/>
  <c r="A52" i="9"/>
  <c r="C51" i="9"/>
  <c r="B51" i="9"/>
  <c r="A51" i="9"/>
  <c r="C50" i="9"/>
  <c r="B50" i="9"/>
  <c r="A50" i="9"/>
  <c r="C49" i="9"/>
  <c r="B49" i="9"/>
  <c r="A49" i="9"/>
  <c r="C48" i="9"/>
  <c r="B48" i="9"/>
  <c r="A48" i="9"/>
  <c r="C47" i="9"/>
  <c r="B47" i="9"/>
  <c r="A47" i="9"/>
  <c r="C46" i="9"/>
  <c r="B46" i="9"/>
  <c r="A46" i="9"/>
  <c r="C45" i="9"/>
  <c r="B45" i="9"/>
  <c r="A45" i="9"/>
  <c r="C44" i="9"/>
  <c r="B44" i="9"/>
  <c r="A44" i="9"/>
  <c r="C43" i="9"/>
  <c r="B43" i="9"/>
  <c r="A43" i="9"/>
  <c r="C42" i="9"/>
  <c r="B42" i="9"/>
  <c r="A42" i="9"/>
  <c r="C41" i="9"/>
  <c r="B41" i="9"/>
  <c r="A41" i="9"/>
  <c r="C40" i="9"/>
  <c r="B40" i="9"/>
  <c r="A40" i="9"/>
  <c r="C39" i="9"/>
  <c r="B39" i="9"/>
  <c r="A39" i="9"/>
  <c r="C38" i="9"/>
  <c r="B38" i="9"/>
  <c r="A38" i="9"/>
  <c r="C37" i="9"/>
  <c r="B37" i="9"/>
  <c r="A37" i="9"/>
  <c r="C36" i="9"/>
  <c r="B36" i="9"/>
  <c r="A36" i="9"/>
  <c r="C35" i="9"/>
  <c r="B35" i="9"/>
  <c r="A35" i="9"/>
  <c r="C34" i="9"/>
  <c r="B34" i="9"/>
  <c r="A34" i="9"/>
  <c r="C33" i="9"/>
  <c r="B33" i="9"/>
  <c r="A33" i="9"/>
  <c r="C32" i="9"/>
  <c r="B32" i="9"/>
  <c r="A32" i="9"/>
  <c r="C31" i="9"/>
  <c r="B31" i="9"/>
  <c r="A31" i="9"/>
  <c r="C30" i="9"/>
  <c r="B30" i="9"/>
  <c r="A30" i="9"/>
  <c r="C29" i="9"/>
  <c r="B29" i="9"/>
  <c r="A29" i="9"/>
  <c r="C28" i="9"/>
  <c r="B28" i="9"/>
  <c r="A28" i="9"/>
  <c r="C27" i="9"/>
  <c r="B27" i="9"/>
  <c r="A27" i="9"/>
  <c r="C26" i="9"/>
  <c r="B26" i="9"/>
  <c r="A26" i="9"/>
  <c r="C25" i="9"/>
  <c r="B25" i="9"/>
  <c r="A25" i="9"/>
  <c r="C24" i="9"/>
  <c r="B24" i="9"/>
  <c r="A24" i="9"/>
  <c r="C23" i="9"/>
  <c r="B23" i="9"/>
  <c r="A23" i="9"/>
  <c r="C22" i="9"/>
  <c r="B22" i="9"/>
  <c r="A22" i="9"/>
  <c r="C21" i="9"/>
  <c r="B21" i="9"/>
  <c r="A21" i="9"/>
  <c r="C20" i="9"/>
  <c r="B20" i="9"/>
  <c r="A20" i="9"/>
  <c r="C19" i="9"/>
  <c r="B19" i="9"/>
  <c r="A19" i="9"/>
  <c r="C18" i="9"/>
  <c r="B18" i="9"/>
  <c r="A18" i="9"/>
  <c r="C17" i="9"/>
  <c r="B17" i="9"/>
  <c r="A17" i="9"/>
  <c r="B16" i="9"/>
  <c r="A16" i="9"/>
  <c r="C15" i="9"/>
  <c r="B15" i="9"/>
  <c r="A15" i="9"/>
  <c r="B14" i="9"/>
  <c r="A14" i="9"/>
  <c r="B13" i="9"/>
  <c r="A13" i="9"/>
  <c r="B12" i="9"/>
  <c r="E12" i="9" s="1"/>
  <c r="A12" i="9"/>
  <c r="B11" i="9"/>
  <c r="E11" i="9" s="1"/>
  <c r="A11" i="9"/>
  <c r="B10" i="9"/>
  <c r="E10" i="9" s="1"/>
  <c r="A10" i="9"/>
  <c r="B9" i="9"/>
  <c r="E9" i="9" s="1"/>
  <c r="A9" i="9"/>
  <c r="B8" i="9"/>
  <c r="E8" i="9" s="1"/>
  <c r="A8" i="9"/>
  <c r="B7" i="9"/>
  <c r="O7" i="9" s="1"/>
  <c r="A7" i="9"/>
  <c r="B6" i="9"/>
  <c r="O6" i="9" s="1"/>
  <c r="A6" i="9"/>
  <c r="B5" i="9"/>
  <c r="A5" i="9"/>
  <c r="B4" i="9"/>
  <c r="A4" i="9"/>
  <c r="B3" i="9"/>
  <c r="A3" i="9"/>
  <c r="B2" i="9"/>
  <c r="O2" i="9" s="1"/>
  <c r="A2" i="9"/>
  <c r="L101" i="8"/>
  <c r="K101" i="8"/>
  <c r="I101" i="8"/>
  <c r="H101" i="8"/>
  <c r="G101" i="8"/>
  <c r="F101" i="8"/>
  <c r="L100" i="8"/>
  <c r="K100" i="8"/>
  <c r="I100" i="8"/>
  <c r="H100" i="8"/>
  <c r="G100" i="8"/>
  <c r="F100" i="8"/>
  <c r="L99" i="8"/>
  <c r="K99" i="8"/>
  <c r="I99" i="8"/>
  <c r="H99" i="8"/>
  <c r="G99" i="8"/>
  <c r="F99" i="8"/>
  <c r="L98" i="8"/>
  <c r="K98" i="8"/>
  <c r="I98" i="8"/>
  <c r="H98" i="8"/>
  <c r="G98" i="8"/>
  <c r="F98" i="8"/>
  <c r="L97" i="8"/>
  <c r="K97" i="8"/>
  <c r="I97" i="8"/>
  <c r="H97" i="8"/>
  <c r="G97" i="8"/>
  <c r="F97" i="8"/>
  <c r="L96" i="8"/>
  <c r="K96" i="8"/>
  <c r="I96" i="8"/>
  <c r="H96" i="8"/>
  <c r="G96" i="8"/>
  <c r="F96" i="8"/>
  <c r="L95" i="8"/>
  <c r="K95" i="8"/>
  <c r="I95" i="8"/>
  <c r="H95" i="8"/>
  <c r="G95" i="8"/>
  <c r="F95" i="8"/>
  <c r="L94" i="8"/>
  <c r="K94" i="8"/>
  <c r="I94" i="8"/>
  <c r="H94" i="8"/>
  <c r="G94" i="8"/>
  <c r="F94" i="8"/>
  <c r="L93" i="8"/>
  <c r="K93" i="8"/>
  <c r="I93" i="8"/>
  <c r="H93" i="8"/>
  <c r="G93" i="8"/>
  <c r="F93" i="8"/>
  <c r="L92" i="8"/>
  <c r="K92" i="8"/>
  <c r="I92" i="8"/>
  <c r="H92" i="8"/>
  <c r="G92" i="8"/>
  <c r="F92" i="8"/>
  <c r="L91" i="8"/>
  <c r="K91" i="8"/>
  <c r="I91" i="8"/>
  <c r="H91" i="8"/>
  <c r="G91" i="8"/>
  <c r="F91" i="8"/>
  <c r="L90" i="8"/>
  <c r="K90" i="8"/>
  <c r="I90" i="8"/>
  <c r="H90" i="8"/>
  <c r="G90" i="8"/>
  <c r="F90" i="8"/>
  <c r="L89" i="8"/>
  <c r="K89" i="8"/>
  <c r="I89" i="8"/>
  <c r="H89" i="8"/>
  <c r="G89" i="8"/>
  <c r="F89" i="8"/>
  <c r="L88" i="8"/>
  <c r="K88" i="8"/>
  <c r="I88" i="8"/>
  <c r="H88" i="8"/>
  <c r="G88" i="8"/>
  <c r="F88" i="8"/>
  <c r="L87" i="8"/>
  <c r="K87" i="8"/>
  <c r="I87" i="8"/>
  <c r="H87" i="8"/>
  <c r="G87" i="8"/>
  <c r="F87" i="8"/>
  <c r="L86" i="8"/>
  <c r="K86" i="8"/>
  <c r="I86" i="8"/>
  <c r="H86" i="8"/>
  <c r="G86" i="8"/>
  <c r="F86" i="8"/>
  <c r="L85" i="8"/>
  <c r="K85" i="8"/>
  <c r="I85" i="8"/>
  <c r="H85" i="8"/>
  <c r="G85" i="8"/>
  <c r="F85" i="8"/>
  <c r="L84" i="8"/>
  <c r="K84" i="8"/>
  <c r="I84" i="8"/>
  <c r="H84" i="8"/>
  <c r="G84" i="8"/>
  <c r="F84" i="8"/>
  <c r="L83" i="8"/>
  <c r="K83" i="8"/>
  <c r="I83" i="8"/>
  <c r="H83" i="8"/>
  <c r="G83" i="8"/>
  <c r="F83" i="8"/>
  <c r="L82" i="8"/>
  <c r="K82" i="8"/>
  <c r="I82" i="8"/>
  <c r="H82" i="8"/>
  <c r="G82" i="8"/>
  <c r="F82" i="8"/>
  <c r="L81" i="8"/>
  <c r="K81" i="8"/>
  <c r="G82" i="3" s="1"/>
  <c r="I81" i="8"/>
  <c r="H81" i="8"/>
  <c r="G81" i="8"/>
  <c r="F81" i="8"/>
  <c r="L80" i="8"/>
  <c r="K80" i="8"/>
  <c r="G81" i="3" s="1"/>
  <c r="I80" i="8"/>
  <c r="H80" i="8"/>
  <c r="G80" i="8"/>
  <c r="F80" i="8"/>
  <c r="L79" i="8"/>
  <c r="K79" i="8"/>
  <c r="G80" i="3" s="1"/>
  <c r="I79" i="8"/>
  <c r="H79" i="8"/>
  <c r="G79" i="8"/>
  <c r="F79" i="8"/>
  <c r="L78" i="8"/>
  <c r="K78" i="8"/>
  <c r="G79" i="3" s="1"/>
  <c r="I78" i="8"/>
  <c r="H78" i="8"/>
  <c r="G78" i="8"/>
  <c r="F78" i="8"/>
  <c r="L77" i="8"/>
  <c r="K77" i="8"/>
  <c r="G78" i="3" s="1"/>
  <c r="I77" i="8"/>
  <c r="H77" i="8"/>
  <c r="G77" i="8"/>
  <c r="F77" i="8"/>
  <c r="L76" i="8"/>
  <c r="K76" i="8"/>
  <c r="G77" i="3" s="1"/>
  <c r="I76" i="8"/>
  <c r="H76" i="8"/>
  <c r="G76" i="8"/>
  <c r="F76" i="8"/>
  <c r="L75" i="8"/>
  <c r="K75" i="8"/>
  <c r="G76" i="3" s="1"/>
  <c r="I75" i="8"/>
  <c r="H75" i="8"/>
  <c r="G75" i="8"/>
  <c r="F75" i="8"/>
  <c r="L74" i="8"/>
  <c r="K74" i="8"/>
  <c r="G75" i="3" s="1"/>
  <c r="I74" i="8"/>
  <c r="H74" i="8"/>
  <c r="G74" i="8"/>
  <c r="F74" i="8"/>
  <c r="L73" i="8"/>
  <c r="K73" i="8"/>
  <c r="G74" i="3" s="1"/>
  <c r="I73" i="8"/>
  <c r="H73" i="8"/>
  <c r="G73" i="8"/>
  <c r="F73" i="8"/>
  <c r="L72" i="8"/>
  <c r="K72" i="8"/>
  <c r="G73" i="3" s="1"/>
  <c r="I72" i="8"/>
  <c r="H72" i="8"/>
  <c r="G72" i="8"/>
  <c r="F72" i="8"/>
  <c r="L71" i="8"/>
  <c r="K71" i="8"/>
  <c r="G72" i="3" s="1"/>
  <c r="I71" i="8"/>
  <c r="H71" i="8"/>
  <c r="G71" i="8"/>
  <c r="F71" i="8"/>
  <c r="L70" i="8"/>
  <c r="K70" i="8"/>
  <c r="G71" i="3" s="1"/>
  <c r="I70" i="8"/>
  <c r="H70" i="8"/>
  <c r="G70" i="8"/>
  <c r="F70" i="8"/>
  <c r="L69" i="8"/>
  <c r="K69" i="8"/>
  <c r="G70" i="3" s="1"/>
  <c r="I69" i="8"/>
  <c r="H69" i="8"/>
  <c r="G69" i="8"/>
  <c r="F69" i="8"/>
  <c r="L68" i="8"/>
  <c r="K68" i="8"/>
  <c r="G69" i="3" s="1"/>
  <c r="I68" i="8"/>
  <c r="H68" i="8"/>
  <c r="G68" i="8"/>
  <c r="F68" i="8"/>
  <c r="L67" i="8"/>
  <c r="K67" i="8"/>
  <c r="G68" i="3" s="1"/>
  <c r="I67" i="8"/>
  <c r="H67" i="8"/>
  <c r="G67" i="8"/>
  <c r="F67" i="8"/>
  <c r="L66" i="8"/>
  <c r="K66" i="8"/>
  <c r="G67" i="3" s="1"/>
  <c r="I66" i="8"/>
  <c r="H66" i="8"/>
  <c r="G66" i="8"/>
  <c r="F66" i="8"/>
  <c r="L65" i="8"/>
  <c r="K65" i="8"/>
  <c r="G66" i="3" s="1"/>
  <c r="I65" i="8"/>
  <c r="H65" i="8"/>
  <c r="G65" i="8"/>
  <c r="F65" i="8"/>
  <c r="L64" i="8"/>
  <c r="K64" i="8"/>
  <c r="G65" i="3" s="1"/>
  <c r="I64" i="8"/>
  <c r="H64" i="8"/>
  <c r="G64" i="8"/>
  <c r="F64" i="8"/>
  <c r="L63" i="8"/>
  <c r="K63" i="8"/>
  <c r="G64" i="3" s="1"/>
  <c r="I63" i="8"/>
  <c r="H63" i="8"/>
  <c r="G63" i="8"/>
  <c r="F63" i="8"/>
  <c r="L62" i="8"/>
  <c r="K62" i="8"/>
  <c r="G63" i="3" s="1"/>
  <c r="I62" i="8"/>
  <c r="H62" i="8"/>
  <c r="G62" i="8"/>
  <c r="F62" i="8"/>
  <c r="L61" i="8"/>
  <c r="K61" i="8"/>
  <c r="G62" i="3" s="1"/>
  <c r="I61" i="8"/>
  <c r="H61" i="8"/>
  <c r="G61" i="8"/>
  <c r="F61" i="8"/>
  <c r="L60" i="8"/>
  <c r="K60" i="8"/>
  <c r="G61" i="3" s="1"/>
  <c r="I60" i="8"/>
  <c r="H60" i="8"/>
  <c r="G60" i="8"/>
  <c r="F60" i="8"/>
  <c r="L59" i="8"/>
  <c r="K59" i="8"/>
  <c r="G60" i="3" s="1"/>
  <c r="I59" i="8"/>
  <c r="H59" i="8"/>
  <c r="G59" i="8"/>
  <c r="F59" i="8"/>
  <c r="L58" i="8"/>
  <c r="K58" i="8"/>
  <c r="G59" i="3" s="1"/>
  <c r="I58" i="8"/>
  <c r="H58" i="8"/>
  <c r="G58" i="8"/>
  <c r="F58" i="8"/>
  <c r="L57" i="8"/>
  <c r="K57" i="8"/>
  <c r="G58" i="3" s="1"/>
  <c r="I57" i="8"/>
  <c r="H57" i="8"/>
  <c r="G57" i="8"/>
  <c r="F57" i="8"/>
  <c r="L56" i="8"/>
  <c r="K56" i="8"/>
  <c r="G57" i="3" s="1"/>
  <c r="I56" i="8"/>
  <c r="H56" i="8"/>
  <c r="G56" i="8"/>
  <c r="F56" i="8"/>
  <c r="L55" i="8"/>
  <c r="K55" i="8"/>
  <c r="G56" i="3" s="1"/>
  <c r="I55" i="8"/>
  <c r="H55" i="8"/>
  <c r="G55" i="8"/>
  <c r="F55" i="8"/>
  <c r="L54" i="8"/>
  <c r="K54" i="8"/>
  <c r="G55" i="3" s="1"/>
  <c r="I54" i="8"/>
  <c r="H54" i="8"/>
  <c r="G54" i="8"/>
  <c r="F54" i="8"/>
  <c r="L53" i="8"/>
  <c r="K53" i="8"/>
  <c r="G54" i="3" s="1"/>
  <c r="I53" i="8"/>
  <c r="H53" i="8"/>
  <c r="G53" i="8"/>
  <c r="F53" i="8"/>
  <c r="L52" i="8"/>
  <c r="K52" i="8"/>
  <c r="G53" i="3" s="1"/>
  <c r="I52" i="8"/>
  <c r="H52" i="8"/>
  <c r="G52" i="8"/>
  <c r="F52" i="8"/>
  <c r="L51" i="8"/>
  <c r="K51" i="8"/>
  <c r="G52" i="3" s="1"/>
  <c r="I51" i="8"/>
  <c r="H51" i="8"/>
  <c r="G51" i="8"/>
  <c r="F51" i="8"/>
  <c r="L50" i="8"/>
  <c r="K50" i="8"/>
  <c r="G51" i="3" s="1"/>
  <c r="I50" i="8"/>
  <c r="H50" i="8"/>
  <c r="G50" i="8"/>
  <c r="F50" i="8"/>
  <c r="L49" i="8"/>
  <c r="K49" i="8"/>
  <c r="G50" i="3" s="1"/>
  <c r="I49" i="8"/>
  <c r="H49" i="8"/>
  <c r="G49" i="8"/>
  <c r="F49" i="8"/>
  <c r="L48" i="8"/>
  <c r="K48" i="8"/>
  <c r="G49" i="3" s="1"/>
  <c r="I48" i="8"/>
  <c r="H48" i="8"/>
  <c r="G48" i="8"/>
  <c r="F48" i="8"/>
  <c r="L47" i="8"/>
  <c r="K47" i="8"/>
  <c r="G48" i="3" s="1"/>
  <c r="I47" i="8"/>
  <c r="H47" i="8"/>
  <c r="G47" i="8"/>
  <c r="F47" i="8"/>
  <c r="L46" i="8"/>
  <c r="K46" i="8"/>
  <c r="G47" i="3" s="1"/>
  <c r="I46" i="8"/>
  <c r="H46" i="8"/>
  <c r="G46" i="8"/>
  <c r="F46" i="8"/>
  <c r="L45" i="8"/>
  <c r="K45" i="8"/>
  <c r="I45" i="8"/>
  <c r="H45" i="8"/>
  <c r="G45" i="8"/>
  <c r="F45" i="8"/>
  <c r="L44" i="8"/>
  <c r="K44" i="8"/>
  <c r="G45" i="3" s="1"/>
  <c r="I44" i="8"/>
  <c r="H44" i="8"/>
  <c r="G44" i="8"/>
  <c r="F44" i="8"/>
  <c r="L43" i="8"/>
  <c r="K43" i="8"/>
  <c r="G44" i="3" s="1"/>
  <c r="I43" i="8"/>
  <c r="H43" i="8"/>
  <c r="G43" i="8"/>
  <c r="F43" i="8"/>
  <c r="L42" i="8"/>
  <c r="K42" i="8"/>
  <c r="G43" i="3" s="1"/>
  <c r="I42" i="8"/>
  <c r="H42" i="8"/>
  <c r="G42" i="8"/>
  <c r="F42" i="8"/>
  <c r="L41" i="8"/>
  <c r="K41" i="8"/>
  <c r="G42" i="3" s="1"/>
  <c r="I41" i="8"/>
  <c r="H41" i="8"/>
  <c r="G41" i="8"/>
  <c r="F41" i="8"/>
  <c r="L40" i="8"/>
  <c r="K40" i="8"/>
  <c r="G41" i="3" s="1"/>
  <c r="I40" i="8"/>
  <c r="H40" i="8"/>
  <c r="G40" i="8"/>
  <c r="F40" i="8"/>
  <c r="L39" i="8"/>
  <c r="K39" i="8"/>
  <c r="G40" i="3" s="1"/>
  <c r="I39" i="8"/>
  <c r="H39" i="8"/>
  <c r="G39" i="8"/>
  <c r="F39" i="8"/>
  <c r="L38" i="8"/>
  <c r="K38" i="8"/>
  <c r="G39" i="3" s="1"/>
  <c r="I38" i="8"/>
  <c r="H38" i="8"/>
  <c r="G38" i="8"/>
  <c r="F38" i="8"/>
  <c r="L37" i="8"/>
  <c r="K37" i="8"/>
  <c r="I37" i="8"/>
  <c r="H37" i="8"/>
  <c r="G37" i="8"/>
  <c r="F37" i="8"/>
  <c r="L36" i="8"/>
  <c r="K36" i="8"/>
  <c r="I36" i="8"/>
  <c r="H36" i="8"/>
  <c r="G36" i="8"/>
  <c r="F36" i="8"/>
  <c r="L35" i="8"/>
  <c r="K35" i="8"/>
  <c r="I35" i="8"/>
  <c r="H35" i="8"/>
  <c r="G35" i="8"/>
  <c r="F35" i="8"/>
  <c r="L34" i="8"/>
  <c r="K34" i="8"/>
  <c r="I34" i="8"/>
  <c r="H34" i="8"/>
  <c r="G34" i="8"/>
  <c r="F34" i="8"/>
  <c r="L33" i="8"/>
  <c r="K33" i="8"/>
  <c r="I33" i="8"/>
  <c r="H33" i="8"/>
  <c r="G33" i="8"/>
  <c r="F33" i="8"/>
  <c r="L32" i="8"/>
  <c r="K32" i="8"/>
  <c r="I32" i="8"/>
  <c r="H32" i="8"/>
  <c r="G32" i="8"/>
  <c r="F32" i="8"/>
  <c r="L31" i="8"/>
  <c r="K31" i="8"/>
  <c r="I31" i="8"/>
  <c r="H31" i="8"/>
  <c r="G31" i="8"/>
  <c r="F31" i="8"/>
  <c r="L30" i="8"/>
  <c r="K30" i="8"/>
  <c r="I30" i="8"/>
  <c r="H30" i="8"/>
  <c r="G30" i="8"/>
  <c r="F30" i="8"/>
  <c r="L29" i="8"/>
  <c r="K29" i="8"/>
  <c r="I29" i="8"/>
  <c r="H29" i="8"/>
  <c r="G29" i="8"/>
  <c r="F29" i="8"/>
  <c r="L28" i="8"/>
  <c r="K28" i="8"/>
  <c r="I28" i="8"/>
  <c r="H28" i="8"/>
  <c r="G28" i="8"/>
  <c r="F28" i="8"/>
  <c r="L27" i="8"/>
  <c r="K27" i="8"/>
  <c r="I27" i="8"/>
  <c r="H27" i="8"/>
  <c r="G27" i="8"/>
  <c r="F27" i="8"/>
  <c r="L26" i="8"/>
  <c r="K26" i="8"/>
  <c r="I26" i="8"/>
  <c r="H26" i="8"/>
  <c r="G26" i="8"/>
  <c r="F26" i="8"/>
  <c r="L25" i="8"/>
  <c r="K25" i="8"/>
  <c r="I25" i="8"/>
  <c r="H25" i="8"/>
  <c r="G25" i="8"/>
  <c r="F25" i="8"/>
  <c r="L24" i="8"/>
  <c r="K24" i="8"/>
  <c r="I24" i="8"/>
  <c r="H24" i="8"/>
  <c r="G24" i="8"/>
  <c r="F24" i="8"/>
  <c r="L23" i="8"/>
  <c r="K23" i="8"/>
  <c r="I23" i="8"/>
  <c r="H23" i="8"/>
  <c r="G23" i="8"/>
  <c r="F23" i="8"/>
  <c r="L22" i="8"/>
  <c r="K22" i="8"/>
  <c r="I22" i="8"/>
  <c r="H22" i="8"/>
  <c r="G22" i="8"/>
  <c r="F22" i="8"/>
  <c r="L21" i="8"/>
  <c r="K21" i="8"/>
  <c r="I21" i="8"/>
  <c r="H21" i="8"/>
  <c r="G21" i="8"/>
  <c r="F21" i="8"/>
  <c r="L20" i="8"/>
  <c r="K20" i="8"/>
  <c r="I20" i="8"/>
  <c r="H20" i="8"/>
  <c r="G20" i="8"/>
  <c r="F20" i="8"/>
  <c r="L19" i="8"/>
  <c r="K19" i="8"/>
  <c r="I19" i="8"/>
  <c r="H19" i="8"/>
  <c r="G19" i="8"/>
  <c r="F19" i="8"/>
  <c r="L18" i="8"/>
  <c r="K18" i="8"/>
  <c r="I18" i="8"/>
  <c r="H18" i="8"/>
  <c r="G18" i="8"/>
  <c r="F18" i="8"/>
  <c r="L17" i="8"/>
  <c r="K17" i="8"/>
  <c r="I17" i="8"/>
  <c r="H17" i="8"/>
  <c r="G17" i="8"/>
  <c r="F17" i="8"/>
  <c r="H16" i="8"/>
  <c r="G16" i="8"/>
  <c r="F16" i="8"/>
  <c r="L15" i="8"/>
  <c r="K15" i="8"/>
  <c r="I15" i="8"/>
  <c r="H15" i="8"/>
  <c r="G15" i="8"/>
  <c r="F15" i="8"/>
  <c r="H14" i="8"/>
  <c r="G14" i="8"/>
  <c r="F14" i="8"/>
  <c r="H13" i="8"/>
  <c r="G13" i="8"/>
  <c r="F13" i="8"/>
  <c r="H12" i="8"/>
  <c r="G12" i="8"/>
  <c r="F12" i="8"/>
  <c r="H11" i="8"/>
  <c r="G11" i="8"/>
  <c r="F11" i="8"/>
  <c r="H10" i="8"/>
  <c r="G10" i="8"/>
  <c r="F10" i="8"/>
  <c r="H9" i="8"/>
  <c r="G9" i="8"/>
  <c r="F9" i="8"/>
  <c r="H8" i="8"/>
  <c r="G8" i="8"/>
  <c r="F8" i="8"/>
  <c r="J8" i="8" s="1"/>
  <c r="H7" i="8"/>
  <c r="G7" i="8"/>
  <c r="F7" i="8"/>
  <c r="J7" i="8" s="1"/>
  <c r="H6" i="8"/>
  <c r="G6" i="8"/>
  <c r="F6" i="8"/>
  <c r="H5" i="8"/>
  <c r="G5" i="8"/>
  <c r="F5" i="8"/>
  <c r="H4" i="8"/>
  <c r="G4" i="8"/>
  <c r="F4" i="8"/>
  <c r="H3" i="8"/>
  <c r="G3" i="8"/>
  <c r="F3" i="8"/>
  <c r="H2" i="8"/>
  <c r="G2" i="8"/>
  <c r="F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5" i="8"/>
  <c r="C14" i="8"/>
  <c r="C14" i="9" s="1"/>
  <c r="B101" i="8"/>
  <c r="A101" i="8"/>
  <c r="B100" i="8"/>
  <c r="A100" i="8"/>
  <c r="B99" i="8"/>
  <c r="A99" i="8"/>
  <c r="B98" i="8"/>
  <c r="A98" i="8"/>
  <c r="B97" i="8"/>
  <c r="A97" i="8"/>
  <c r="B96" i="8"/>
  <c r="A96" i="8"/>
  <c r="B95" i="8"/>
  <c r="A95" i="8"/>
  <c r="B94" i="8"/>
  <c r="A94" i="8"/>
  <c r="B93" i="8"/>
  <c r="A93" i="8"/>
  <c r="B92" i="8"/>
  <c r="A92" i="8"/>
  <c r="B91" i="8"/>
  <c r="A91" i="8"/>
  <c r="B90" i="8"/>
  <c r="A90" i="8"/>
  <c r="B89" i="8"/>
  <c r="A89" i="8"/>
  <c r="B88" i="8"/>
  <c r="A88" i="8"/>
  <c r="B87" i="8"/>
  <c r="A87" i="8"/>
  <c r="B86" i="8"/>
  <c r="A86" i="8"/>
  <c r="B85" i="8"/>
  <c r="A85" i="8"/>
  <c r="B84" i="8"/>
  <c r="A84" i="8"/>
  <c r="B83" i="8"/>
  <c r="A83" i="8"/>
  <c r="B82" i="8"/>
  <c r="A82" i="8"/>
  <c r="B81" i="8"/>
  <c r="A81" i="8"/>
  <c r="B80" i="8"/>
  <c r="A80" i="8"/>
  <c r="B79" i="8"/>
  <c r="A79" i="8"/>
  <c r="B78" i="8"/>
  <c r="A78" i="8"/>
  <c r="B77" i="8"/>
  <c r="A77" i="8"/>
  <c r="B76" i="8"/>
  <c r="A76" i="8"/>
  <c r="B75" i="8"/>
  <c r="A75" i="8"/>
  <c r="B74" i="8"/>
  <c r="A74" i="8"/>
  <c r="B73" i="8"/>
  <c r="A73" i="8"/>
  <c r="B72" i="8"/>
  <c r="A72" i="8"/>
  <c r="B71" i="8"/>
  <c r="A71" i="8"/>
  <c r="B70" i="8"/>
  <c r="A70" i="8"/>
  <c r="B69" i="8"/>
  <c r="A69" i="8"/>
  <c r="B68" i="8"/>
  <c r="A68" i="8"/>
  <c r="B67" i="8"/>
  <c r="A67" i="8"/>
  <c r="B66" i="8"/>
  <c r="A66" i="8"/>
  <c r="B65" i="8"/>
  <c r="A65" i="8"/>
  <c r="B64" i="8"/>
  <c r="A64" i="8"/>
  <c r="B63" i="8"/>
  <c r="A63" i="8"/>
  <c r="B62" i="8"/>
  <c r="A62" i="8"/>
  <c r="B61" i="8"/>
  <c r="A61" i="8"/>
  <c r="B60" i="8"/>
  <c r="A60" i="8"/>
  <c r="B59" i="8"/>
  <c r="A59" i="8"/>
  <c r="B58" i="8"/>
  <c r="A58" i="8"/>
  <c r="B57" i="8"/>
  <c r="A57" i="8"/>
  <c r="B56" i="8"/>
  <c r="A56" i="8"/>
  <c r="B55" i="8"/>
  <c r="A55" i="8"/>
  <c r="B54" i="8"/>
  <c r="A54" i="8"/>
  <c r="B53" i="8"/>
  <c r="A53" i="8"/>
  <c r="B52" i="8"/>
  <c r="A52" i="8"/>
  <c r="B51" i="8"/>
  <c r="A51" i="8"/>
  <c r="B50" i="8"/>
  <c r="A50" i="8"/>
  <c r="B49" i="8"/>
  <c r="A49" i="8"/>
  <c r="B48" i="8"/>
  <c r="A48" i="8"/>
  <c r="B47" i="8"/>
  <c r="A47" i="8"/>
  <c r="B46" i="8"/>
  <c r="A46" i="8"/>
  <c r="B45" i="8"/>
  <c r="A45" i="8"/>
  <c r="B44" i="8"/>
  <c r="A44" i="8"/>
  <c r="B43" i="8"/>
  <c r="A43" i="8"/>
  <c r="B42" i="8"/>
  <c r="A42" i="8"/>
  <c r="B41" i="8"/>
  <c r="A41" i="8"/>
  <c r="B40" i="8"/>
  <c r="A40" i="8"/>
  <c r="B39" i="8"/>
  <c r="A39" i="8"/>
  <c r="B38" i="8"/>
  <c r="A38" i="8"/>
  <c r="B37" i="8"/>
  <c r="A37" i="8"/>
  <c r="B36" i="8"/>
  <c r="A36" i="8"/>
  <c r="B35" i="8"/>
  <c r="A35" i="8"/>
  <c r="B34" i="8"/>
  <c r="A34" i="8"/>
  <c r="B33" i="8"/>
  <c r="A33" i="8"/>
  <c r="B32" i="8"/>
  <c r="A32" i="8"/>
  <c r="B31" i="8"/>
  <c r="A31" i="8"/>
  <c r="B30" i="8"/>
  <c r="A30" i="8"/>
  <c r="B29" i="8"/>
  <c r="A29" i="8"/>
  <c r="B28" i="8"/>
  <c r="A28" i="8"/>
  <c r="B27" i="8"/>
  <c r="A27" i="8"/>
  <c r="B26" i="8"/>
  <c r="A26" i="8"/>
  <c r="B25" i="8"/>
  <c r="A25" i="8"/>
  <c r="B24" i="8"/>
  <c r="A24" i="8"/>
  <c r="B23" i="8"/>
  <c r="A23" i="8"/>
  <c r="B22" i="8"/>
  <c r="A22" i="8"/>
  <c r="B21" i="8"/>
  <c r="A21" i="8"/>
  <c r="B20" i="8"/>
  <c r="A20" i="8"/>
  <c r="B19" i="8"/>
  <c r="A19" i="8"/>
  <c r="B18" i="8"/>
  <c r="A18" i="8"/>
  <c r="B17" i="8"/>
  <c r="A17" i="8"/>
  <c r="B16" i="8"/>
  <c r="A16" i="8"/>
  <c r="C16" i="8" s="1"/>
  <c r="C16" i="9" s="1"/>
  <c r="B15" i="8"/>
  <c r="A15" i="8"/>
  <c r="B14" i="8"/>
  <c r="A14" i="8"/>
  <c r="B13" i="8"/>
  <c r="A13" i="8"/>
  <c r="C13" i="8" s="1"/>
  <c r="C13" i="9" s="1"/>
  <c r="B12" i="8"/>
  <c r="A12" i="8"/>
  <c r="C12" i="8" s="1"/>
  <c r="C12" i="9" s="1"/>
  <c r="B11" i="8"/>
  <c r="J11" i="8" s="1"/>
  <c r="A11" i="8"/>
  <c r="C11" i="8" s="1"/>
  <c r="C11" i="9" s="1"/>
  <c r="B10" i="8"/>
  <c r="J10" i="8" s="1"/>
  <c r="A10" i="8"/>
  <c r="C10" i="8" s="1"/>
  <c r="C10" i="9" s="1"/>
  <c r="B9" i="8"/>
  <c r="J9" i="8" s="1"/>
  <c r="A9" i="8"/>
  <c r="C9" i="8" s="1"/>
  <c r="C9" i="9" s="1"/>
  <c r="B8" i="8"/>
  <c r="A8" i="8"/>
  <c r="C8" i="8" s="1"/>
  <c r="C8" i="9" s="1"/>
  <c r="B7" i="8"/>
  <c r="E7" i="8" s="1"/>
  <c r="A7" i="8"/>
  <c r="C7" i="8" s="1"/>
  <c r="C7" i="9" s="1"/>
  <c r="B6" i="8"/>
  <c r="E6" i="8" s="1"/>
  <c r="A6" i="8"/>
  <c r="C6" i="8" s="1"/>
  <c r="C6" i="9" s="1"/>
  <c r="B5" i="8"/>
  <c r="E5" i="8" s="1"/>
  <c r="A5" i="8"/>
  <c r="C5" i="8" s="1"/>
  <c r="C5" i="9" s="1"/>
  <c r="B4" i="8"/>
  <c r="E4" i="8" s="1"/>
  <c r="A4" i="8"/>
  <c r="C4" i="8" s="1"/>
  <c r="C4" i="9" s="1"/>
  <c r="B3" i="8"/>
  <c r="E3" i="8" s="1"/>
  <c r="A3" i="8"/>
  <c r="C3" i="8" s="1"/>
  <c r="C3" i="9" s="1"/>
  <c r="B2" i="8"/>
  <c r="E2" i="8" s="1"/>
  <c r="A2" i="8"/>
  <c r="C2" i="8" s="1"/>
  <c r="C2" i="9" s="1"/>
  <c r="M101" i="7"/>
  <c r="L101" i="7"/>
  <c r="J101" i="7"/>
  <c r="I101" i="7"/>
  <c r="H101" i="7"/>
  <c r="G101" i="7"/>
  <c r="E101" i="7"/>
  <c r="D101" i="7"/>
  <c r="M100" i="7"/>
  <c r="L100" i="7"/>
  <c r="J100" i="7"/>
  <c r="I100" i="7"/>
  <c r="H100" i="7"/>
  <c r="G100" i="7"/>
  <c r="E100" i="7"/>
  <c r="D100" i="7"/>
  <c r="M99" i="7"/>
  <c r="L99" i="7"/>
  <c r="J99" i="7"/>
  <c r="I99" i="7"/>
  <c r="H99" i="7"/>
  <c r="G99" i="7"/>
  <c r="E99" i="7"/>
  <c r="D99" i="7"/>
  <c r="M98" i="7"/>
  <c r="L98" i="7"/>
  <c r="J98" i="7"/>
  <c r="I98" i="7"/>
  <c r="H98" i="7"/>
  <c r="G98" i="7"/>
  <c r="E98" i="7"/>
  <c r="D98" i="7"/>
  <c r="M97" i="7"/>
  <c r="L97" i="7"/>
  <c r="J97" i="7"/>
  <c r="I97" i="7"/>
  <c r="H97" i="7"/>
  <c r="G97" i="7"/>
  <c r="E97" i="7"/>
  <c r="D97" i="7"/>
  <c r="M96" i="7"/>
  <c r="L96" i="7"/>
  <c r="J96" i="7"/>
  <c r="I96" i="7"/>
  <c r="H96" i="7"/>
  <c r="G96" i="7"/>
  <c r="E96" i="7"/>
  <c r="D96" i="7"/>
  <c r="M95" i="7"/>
  <c r="L95" i="7"/>
  <c r="J95" i="7"/>
  <c r="I95" i="7"/>
  <c r="H95" i="7"/>
  <c r="G95" i="7"/>
  <c r="E95" i="7"/>
  <c r="D95" i="7"/>
  <c r="M94" i="7"/>
  <c r="L94" i="7"/>
  <c r="J94" i="7"/>
  <c r="I94" i="7"/>
  <c r="H94" i="7"/>
  <c r="G94" i="7"/>
  <c r="E94" i="7"/>
  <c r="D94" i="7"/>
  <c r="M93" i="7"/>
  <c r="L93" i="7"/>
  <c r="J93" i="7"/>
  <c r="I93" i="7"/>
  <c r="H93" i="7"/>
  <c r="G93" i="7"/>
  <c r="E93" i="7"/>
  <c r="D93" i="7"/>
  <c r="M92" i="7"/>
  <c r="L92" i="7"/>
  <c r="J92" i="7"/>
  <c r="I92" i="7"/>
  <c r="H92" i="7"/>
  <c r="G92" i="7"/>
  <c r="E92" i="7"/>
  <c r="D92" i="7"/>
  <c r="M91" i="7"/>
  <c r="L91" i="7"/>
  <c r="J91" i="7"/>
  <c r="I91" i="7"/>
  <c r="H91" i="7"/>
  <c r="G91" i="7"/>
  <c r="E91" i="7"/>
  <c r="D91" i="7"/>
  <c r="M90" i="7"/>
  <c r="L90" i="7"/>
  <c r="J90" i="7"/>
  <c r="I90" i="7"/>
  <c r="H90" i="7"/>
  <c r="G90" i="7"/>
  <c r="E90" i="7"/>
  <c r="D90" i="7"/>
  <c r="M89" i="7"/>
  <c r="L89" i="7"/>
  <c r="J89" i="7"/>
  <c r="I89" i="7"/>
  <c r="H89" i="7"/>
  <c r="G89" i="7"/>
  <c r="E89" i="7"/>
  <c r="D89" i="7"/>
  <c r="M88" i="7"/>
  <c r="L88" i="7"/>
  <c r="J88" i="7"/>
  <c r="I88" i="7"/>
  <c r="H88" i="7"/>
  <c r="G88" i="7"/>
  <c r="E88" i="7"/>
  <c r="D88" i="7"/>
  <c r="M87" i="7"/>
  <c r="L87" i="7"/>
  <c r="J87" i="7"/>
  <c r="I87" i="7"/>
  <c r="H87" i="7"/>
  <c r="G87" i="7"/>
  <c r="E87" i="7"/>
  <c r="D87" i="7"/>
  <c r="M86" i="7"/>
  <c r="L86" i="7"/>
  <c r="J86" i="7"/>
  <c r="I86" i="7"/>
  <c r="H86" i="7"/>
  <c r="G86" i="7"/>
  <c r="E86" i="7"/>
  <c r="D86" i="7"/>
  <c r="M85" i="7"/>
  <c r="L85" i="7"/>
  <c r="J85" i="7"/>
  <c r="I85" i="7"/>
  <c r="H85" i="7"/>
  <c r="G85" i="7"/>
  <c r="E85" i="7"/>
  <c r="D85" i="7"/>
  <c r="M84" i="7"/>
  <c r="L84" i="7"/>
  <c r="J84" i="7"/>
  <c r="I84" i="7"/>
  <c r="H84" i="7"/>
  <c r="G84" i="7"/>
  <c r="E84" i="7"/>
  <c r="D84" i="7"/>
  <c r="M83" i="7"/>
  <c r="L83" i="7"/>
  <c r="J83" i="7"/>
  <c r="I83" i="7"/>
  <c r="H83" i="7"/>
  <c r="G83" i="7"/>
  <c r="E83" i="7"/>
  <c r="D83" i="7"/>
  <c r="M82" i="7"/>
  <c r="L82" i="7"/>
  <c r="J82" i="7"/>
  <c r="I82" i="7"/>
  <c r="H82" i="7"/>
  <c r="G82" i="7"/>
  <c r="E82" i="7"/>
  <c r="D82" i="7"/>
  <c r="M81" i="7"/>
  <c r="L81" i="7"/>
  <c r="F82" i="3" s="1"/>
  <c r="J81" i="7"/>
  <c r="I81" i="7"/>
  <c r="H81" i="7"/>
  <c r="G81" i="7"/>
  <c r="E81" i="7"/>
  <c r="D81" i="7"/>
  <c r="M80" i="7"/>
  <c r="L80" i="7"/>
  <c r="F81" i="3" s="1"/>
  <c r="J80" i="7"/>
  <c r="I80" i="7"/>
  <c r="H80" i="7"/>
  <c r="G80" i="7"/>
  <c r="E80" i="7"/>
  <c r="D80" i="7"/>
  <c r="M79" i="7"/>
  <c r="L79" i="7"/>
  <c r="F80" i="3" s="1"/>
  <c r="J79" i="7"/>
  <c r="I79" i="7"/>
  <c r="H79" i="7"/>
  <c r="G79" i="7"/>
  <c r="E79" i="7"/>
  <c r="D79" i="7"/>
  <c r="M78" i="7"/>
  <c r="L78" i="7"/>
  <c r="F79" i="3" s="1"/>
  <c r="J78" i="7"/>
  <c r="I78" i="7"/>
  <c r="H78" i="7"/>
  <c r="G78" i="7"/>
  <c r="E78" i="7"/>
  <c r="D78" i="7"/>
  <c r="M77" i="7"/>
  <c r="L77" i="7"/>
  <c r="F78" i="3" s="1"/>
  <c r="J77" i="7"/>
  <c r="I77" i="7"/>
  <c r="H77" i="7"/>
  <c r="G77" i="7"/>
  <c r="E77" i="7"/>
  <c r="D77" i="7"/>
  <c r="M76" i="7"/>
  <c r="L76" i="7"/>
  <c r="F77" i="3" s="1"/>
  <c r="J76" i="7"/>
  <c r="I76" i="7"/>
  <c r="H76" i="7"/>
  <c r="G76" i="7"/>
  <c r="E76" i="7"/>
  <c r="D76" i="7"/>
  <c r="M75" i="7"/>
  <c r="L75" i="7"/>
  <c r="F76" i="3" s="1"/>
  <c r="J75" i="7"/>
  <c r="I75" i="7"/>
  <c r="H75" i="7"/>
  <c r="G75" i="7"/>
  <c r="E75" i="7"/>
  <c r="D75" i="7"/>
  <c r="M74" i="7"/>
  <c r="L74" i="7"/>
  <c r="F75" i="3" s="1"/>
  <c r="J74" i="7"/>
  <c r="I74" i="7"/>
  <c r="H74" i="7"/>
  <c r="G74" i="7"/>
  <c r="E74" i="7"/>
  <c r="D74" i="7"/>
  <c r="M73" i="7"/>
  <c r="L73" i="7"/>
  <c r="F74" i="3" s="1"/>
  <c r="J73" i="7"/>
  <c r="I73" i="7"/>
  <c r="H73" i="7"/>
  <c r="G73" i="7"/>
  <c r="E73" i="7"/>
  <c r="D73" i="7"/>
  <c r="M72" i="7"/>
  <c r="L72" i="7"/>
  <c r="F73" i="3" s="1"/>
  <c r="J72" i="7"/>
  <c r="I72" i="7"/>
  <c r="H72" i="7"/>
  <c r="G72" i="7"/>
  <c r="E72" i="7"/>
  <c r="D72" i="7"/>
  <c r="M71" i="7"/>
  <c r="L71" i="7"/>
  <c r="F72" i="3" s="1"/>
  <c r="J71" i="7"/>
  <c r="I71" i="7"/>
  <c r="H71" i="7"/>
  <c r="G71" i="7"/>
  <c r="E71" i="7"/>
  <c r="D71" i="7"/>
  <c r="M70" i="7"/>
  <c r="L70" i="7"/>
  <c r="F71" i="3" s="1"/>
  <c r="J70" i="7"/>
  <c r="I70" i="7"/>
  <c r="H70" i="7"/>
  <c r="G70" i="7"/>
  <c r="E70" i="7"/>
  <c r="D70" i="7"/>
  <c r="M69" i="7"/>
  <c r="L69" i="7"/>
  <c r="F70" i="3" s="1"/>
  <c r="J69" i="7"/>
  <c r="I69" i="7"/>
  <c r="H69" i="7"/>
  <c r="G69" i="7"/>
  <c r="E69" i="7"/>
  <c r="D69" i="7"/>
  <c r="M68" i="7"/>
  <c r="L68" i="7"/>
  <c r="F69" i="3" s="1"/>
  <c r="J68" i="7"/>
  <c r="I68" i="7"/>
  <c r="H68" i="7"/>
  <c r="G68" i="7"/>
  <c r="E68" i="7"/>
  <c r="D68" i="7"/>
  <c r="M67" i="7"/>
  <c r="L67" i="7"/>
  <c r="F68" i="3" s="1"/>
  <c r="J67" i="7"/>
  <c r="I67" i="7"/>
  <c r="H67" i="7"/>
  <c r="G67" i="7"/>
  <c r="E67" i="7"/>
  <c r="D67" i="7"/>
  <c r="M66" i="7"/>
  <c r="L66" i="7"/>
  <c r="F67" i="3" s="1"/>
  <c r="J66" i="7"/>
  <c r="I66" i="7"/>
  <c r="H66" i="7"/>
  <c r="G66" i="7"/>
  <c r="E66" i="7"/>
  <c r="D66" i="7"/>
  <c r="M65" i="7"/>
  <c r="L65" i="7"/>
  <c r="F66" i="3" s="1"/>
  <c r="J65" i="7"/>
  <c r="I65" i="7"/>
  <c r="H65" i="7"/>
  <c r="G65" i="7"/>
  <c r="E65" i="7"/>
  <c r="D65" i="7"/>
  <c r="M64" i="7"/>
  <c r="L64" i="7"/>
  <c r="F65" i="3" s="1"/>
  <c r="J64" i="7"/>
  <c r="I64" i="7"/>
  <c r="H64" i="7"/>
  <c r="G64" i="7"/>
  <c r="E64" i="7"/>
  <c r="D64" i="7"/>
  <c r="M63" i="7"/>
  <c r="L63" i="7"/>
  <c r="F64" i="3" s="1"/>
  <c r="J63" i="7"/>
  <c r="I63" i="7"/>
  <c r="H63" i="7"/>
  <c r="G63" i="7"/>
  <c r="E63" i="7"/>
  <c r="D63" i="7"/>
  <c r="M62" i="7"/>
  <c r="L62" i="7"/>
  <c r="F63" i="3" s="1"/>
  <c r="J62" i="7"/>
  <c r="I62" i="7"/>
  <c r="H62" i="7"/>
  <c r="G62" i="7"/>
  <c r="E62" i="7"/>
  <c r="D62" i="7"/>
  <c r="M61" i="7"/>
  <c r="L61" i="7"/>
  <c r="F62" i="3" s="1"/>
  <c r="J61" i="7"/>
  <c r="I61" i="7"/>
  <c r="H61" i="7"/>
  <c r="G61" i="7"/>
  <c r="E61" i="7"/>
  <c r="D61" i="7"/>
  <c r="M60" i="7"/>
  <c r="L60" i="7"/>
  <c r="F61" i="3" s="1"/>
  <c r="J60" i="7"/>
  <c r="I60" i="7"/>
  <c r="H60" i="7"/>
  <c r="G60" i="7"/>
  <c r="E60" i="7"/>
  <c r="D60" i="7"/>
  <c r="M59" i="7"/>
  <c r="L59" i="7"/>
  <c r="F60" i="3" s="1"/>
  <c r="J59" i="7"/>
  <c r="I59" i="7"/>
  <c r="H59" i="7"/>
  <c r="G59" i="7"/>
  <c r="E59" i="7"/>
  <c r="D59" i="7"/>
  <c r="M58" i="7"/>
  <c r="L58" i="7"/>
  <c r="F59" i="3" s="1"/>
  <c r="J58" i="7"/>
  <c r="I58" i="7"/>
  <c r="H58" i="7"/>
  <c r="G58" i="7"/>
  <c r="E58" i="7"/>
  <c r="D58" i="7"/>
  <c r="M57" i="7"/>
  <c r="L57" i="7"/>
  <c r="F58" i="3" s="1"/>
  <c r="J57" i="7"/>
  <c r="I57" i="7"/>
  <c r="H57" i="7"/>
  <c r="G57" i="7"/>
  <c r="E57" i="7"/>
  <c r="D57" i="7"/>
  <c r="M56" i="7"/>
  <c r="L56" i="7"/>
  <c r="F57" i="3" s="1"/>
  <c r="J56" i="7"/>
  <c r="I56" i="7"/>
  <c r="H56" i="7"/>
  <c r="G56" i="7"/>
  <c r="E56" i="7"/>
  <c r="D56" i="7"/>
  <c r="M55" i="7"/>
  <c r="L55" i="7"/>
  <c r="F56" i="3" s="1"/>
  <c r="J55" i="7"/>
  <c r="I55" i="7"/>
  <c r="H55" i="7"/>
  <c r="G55" i="7"/>
  <c r="E55" i="7"/>
  <c r="D55" i="7"/>
  <c r="M54" i="7"/>
  <c r="L54" i="7"/>
  <c r="F55" i="3" s="1"/>
  <c r="J54" i="7"/>
  <c r="I54" i="7"/>
  <c r="H54" i="7"/>
  <c r="G54" i="7"/>
  <c r="E54" i="7"/>
  <c r="D54" i="7"/>
  <c r="M53" i="7"/>
  <c r="L53" i="7"/>
  <c r="F54" i="3" s="1"/>
  <c r="J53" i="7"/>
  <c r="I53" i="7"/>
  <c r="H53" i="7"/>
  <c r="G53" i="7"/>
  <c r="E53" i="7"/>
  <c r="D53" i="7"/>
  <c r="M52" i="7"/>
  <c r="L52" i="7"/>
  <c r="F53" i="3" s="1"/>
  <c r="J52" i="7"/>
  <c r="I52" i="7"/>
  <c r="H52" i="7"/>
  <c r="G52" i="7"/>
  <c r="E52" i="7"/>
  <c r="D52" i="7"/>
  <c r="M51" i="7"/>
  <c r="L51" i="7"/>
  <c r="F52" i="3" s="1"/>
  <c r="J51" i="7"/>
  <c r="I51" i="7"/>
  <c r="H51" i="7"/>
  <c r="G51" i="7"/>
  <c r="E51" i="7"/>
  <c r="D51" i="7"/>
  <c r="M50" i="7"/>
  <c r="L50" i="7"/>
  <c r="F51" i="3" s="1"/>
  <c r="J50" i="7"/>
  <c r="I50" i="7"/>
  <c r="H50" i="7"/>
  <c r="G50" i="7"/>
  <c r="E50" i="7"/>
  <c r="D50" i="7"/>
  <c r="M49" i="7"/>
  <c r="L49" i="7"/>
  <c r="F50" i="3" s="1"/>
  <c r="J49" i="7"/>
  <c r="I49" i="7"/>
  <c r="H49" i="7"/>
  <c r="G49" i="7"/>
  <c r="E49" i="7"/>
  <c r="D49" i="7"/>
  <c r="M48" i="7"/>
  <c r="L48" i="7"/>
  <c r="F49" i="3" s="1"/>
  <c r="J48" i="7"/>
  <c r="I48" i="7"/>
  <c r="H48" i="7"/>
  <c r="G48" i="7"/>
  <c r="E48" i="7"/>
  <c r="D48" i="7"/>
  <c r="M47" i="7"/>
  <c r="L47" i="7"/>
  <c r="F48" i="3" s="1"/>
  <c r="J47" i="7"/>
  <c r="I47" i="7"/>
  <c r="H47" i="7"/>
  <c r="G47" i="7"/>
  <c r="E47" i="7"/>
  <c r="D47" i="7"/>
  <c r="M46" i="7"/>
  <c r="L46" i="7"/>
  <c r="F47" i="3" s="1"/>
  <c r="J46" i="7"/>
  <c r="I46" i="7"/>
  <c r="H46" i="7"/>
  <c r="G46" i="7"/>
  <c r="E46" i="7"/>
  <c r="D46" i="7"/>
  <c r="M45" i="7"/>
  <c r="L45" i="7"/>
  <c r="F46" i="3" s="1"/>
  <c r="J45" i="7"/>
  <c r="I45" i="7"/>
  <c r="H45" i="7"/>
  <c r="G45" i="7"/>
  <c r="E45" i="7"/>
  <c r="D45" i="7"/>
  <c r="M44" i="7"/>
  <c r="L44" i="7"/>
  <c r="F45" i="3" s="1"/>
  <c r="J44" i="7"/>
  <c r="I44" i="7"/>
  <c r="H44" i="7"/>
  <c r="G44" i="7"/>
  <c r="E44" i="7"/>
  <c r="D44" i="7"/>
  <c r="M43" i="7"/>
  <c r="L43" i="7"/>
  <c r="F44" i="3" s="1"/>
  <c r="J43" i="7"/>
  <c r="I43" i="7"/>
  <c r="H43" i="7"/>
  <c r="G43" i="7"/>
  <c r="E43" i="7"/>
  <c r="D43" i="7"/>
  <c r="M42" i="7"/>
  <c r="L42" i="7"/>
  <c r="F43" i="3" s="1"/>
  <c r="J42" i="7"/>
  <c r="I42" i="7"/>
  <c r="H42" i="7"/>
  <c r="G42" i="7"/>
  <c r="E42" i="7"/>
  <c r="D42" i="7"/>
  <c r="M41" i="7"/>
  <c r="L41" i="7"/>
  <c r="F42" i="3" s="1"/>
  <c r="J41" i="7"/>
  <c r="I41" i="7"/>
  <c r="H41" i="7"/>
  <c r="G41" i="7"/>
  <c r="E41" i="7"/>
  <c r="D41" i="7"/>
  <c r="M40" i="7"/>
  <c r="L40" i="7"/>
  <c r="F41" i="3" s="1"/>
  <c r="J40" i="7"/>
  <c r="I40" i="7"/>
  <c r="H40" i="7"/>
  <c r="G40" i="7"/>
  <c r="E40" i="7"/>
  <c r="D40" i="7"/>
  <c r="M39" i="7"/>
  <c r="L39" i="7"/>
  <c r="F40" i="3" s="1"/>
  <c r="J39" i="7"/>
  <c r="I39" i="7"/>
  <c r="H39" i="7"/>
  <c r="G39" i="7"/>
  <c r="E39" i="7"/>
  <c r="D39" i="7"/>
  <c r="M38" i="7"/>
  <c r="L38" i="7"/>
  <c r="F39" i="3" s="1"/>
  <c r="J38" i="7"/>
  <c r="I38" i="7"/>
  <c r="H38" i="7"/>
  <c r="G38" i="7"/>
  <c r="E38" i="7"/>
  <c r="D38" i="7"/>
  <c r="M37" i="7"/>
  <c r="L37" i="7"/>
  <c r="J37" i="7"/>
  <c r="I37" i="7"/>
  <c r="H37" i="7"/>
  <c r="G37" i="7"/>
  <c r="E37" i="7"/>
  <c r="D37" i="7"/>
  <c r="M36" i="7"/>
  <c r="L36" i="7"/>
  <c r="J36" i="7"/>
  <c r="I36" i="7"/>
  <c r="H36" i="7"/>
  <c r="G36" i="7"/>
  <c r="E36" i="7"/>
  <c r="D36" i="7"/>
  <c r="M35" i="7"/>
  <c r="L35" i="7"/>
  <c r="J35" i="7"/>
  <c r="I35" i="7"/>
  <c r="H35" i="7"/>
  <c r="G35" i="7"/>
  <c r="E35" i="7"/>
  <c r="D35" i="7"/>
  <c r="M34" i="7"/>
  <c r="L34" i="7"/>
  <c r="J34" i="7"/>
  <c r="I34" i="7"/>
  <c r="H34" i="7"/>
  <c r="G34" i="7"/>
  <c r="E34" i="7"/>
  <c r="D34" i="7"/>
  <c r="M33" i="7"/>
  <c r="L33" i="7"/>
  <c r="J33" i="7"/>
  <c r="I33" i="7"/>
  <c r="H33" i="7"/>
  <c r="G33" i="7"/>
  <c r="E33" i="7"/>
  <c r="D33" i="7"/>
  <c r="M32" i="7"/>
  <c r="L32" i="7"/>
  <c r="J32" i="7"/>
  <c r="I32" i="7"/>
  <c r="H32" i="7"/>
  <c r="G32" i="7"/>
  <c r="E32" i="7"/>
  <c r="D32" i="7"/>
  <c r="M31" i="7"/>
  <c r="L31" i="7"/>
  <c r="J31" i="7"/>
  <c r="I31" i="7"/>
  <c r="H31" i="7"/>
  <c r="G31" i="7"/>
  <c r="E31" i="7"/>
  <c r="D31" i="7"/>
  <c r="M30" i="7"/>
  <c r="L30" i="7"/>
  <c r="J30" i="7"/>
  <c r="I30" i="7"/>
  <c r="H30" i="7"/>
  <c r="G30" i="7"/>
  <c r="E30" i="7"/>
  <c r="D30" i="7"/>
  <c r="M29" i="7"/>
  <c r="L29" i="7"/>
  <c r="J29" i="7"/>
  <c r="I29" i="7"/>
  <c r="H29" i="7"/>
  <c r="G29" i="7"/>
  <c r="E29" i="7"/>
  <c r="D29" i="7"/>
  <c r="M28" i="7"/>
  <c r="L28" i="7"/>
  <c r="J28" i="7"/>
  <c r="I28" i="7"/>
  <c r="H28" i="7"/>
  <c r="G28" i="7"/>
  <c r="E28" i="7"/>
  <c r="D28" i="7"/>
  <c r="M27" i="7"/>
  <c r="L27" i="7"/>
  <c r="J27" i="7"/>
  <c r="I27" i="7"/>
  <c r="H27" i="7"/>
  <c r="G27" i="7"/>
  <c r="E27" i="7"/>
  <c r="D27" i="7"/>
  <c r="M26" i="7"/>
  <c r="L26" i="7"/>
  <c r="J26" i="7"/>
  <c r="I26" i="7"/>
  <c r="H26" i="7"/>
  <c r="G26" i="7"/>
  <c r="E26" i="7"/>
  <c r="D26" i="7"/>
  <c r="M25" i="7"/>
  <c r="L25" i="7"/>
  <c r="J25" i="7"/>
  <c r="I25" i="7"/>
  <c r="H25" i="7"/>
  <c r="G25" i="7"/>
  <c r="E25" i="7"/>
  <c r="D25" i="7"/>
  <c r="M24" i="7"/>
  <c r="L24" i="7"/>
  <c r="J24" i="7"/>
  <c r="I24" i="7"/>
  <c r="H24" i="7"/>
  <c r="G24" i="7"/>
  <c r="E24" i="7"/>
  <c r="D24" i="7"/>
  <c r="M23" i="7"/>
  <c r="L23" i="7"/>
  <c r="J23" i="7"/>
  <c r="I23" i="7"/>
  <c r="H23" i="7"/>
  <c r="G23" i="7"/>
  <c r="E23" i="7"/>
  <c r="D23" i="7"/>
  <c r="M22" i="7"/>
  <c r="L22" i="7"/>
  <c r="J22" i="7"/>
  <c r="I22" i="7"/>
  <c r="H22" i="7"/>
  <c r="G22" i="7"/>
  <c r="E22" i="7"/>
  <c r="D22" i="7"/>
  <c r="M21" i="7"/>
  <c r="L21" i="7"/>
  <c r="J21" i="7"/>
  <c r="I21" i="7"/>
  <c r="H21" i="7"/>
  <c r="G21" i="7"/>
  <c r="E21" i="7"/>
  <c r="D21" i="7"/>
  <c r="M20" i="7"/>
  <c r="L20" i="7"/>
  <c r="J20" i="7"/>
  <c r="I20" i="7"/>
  <c r="H20" i="7"/>
  <c r="G20" i="7"/>
  <c r="E20" i="7"/>
  <c r="D20" i="7"/>
  <c r="M19" i="7"/>
  <c r="L19" i="7"/>
  <c r="J19" i="7"/>
  <c r="I19" i="7"/>
  <c r="H19" i="7"/>
  <c r="G19" i="7"/>
  <c r="E19" i="7"/>
  <c r="D19" i="7"/>
  <c r="M18" i="7"/>
  <c r="L18" i="7"/>
  <c r="J18" i="7"/>
  <c r="I18" i="7"/>
  <c r="H18" i="7"/>
  <c r="G18" i="7"/>
  <c r="E18" i="7"/>
  <c r="D18" i="7"/>
  <c r="M17" i="7"/>
  <c r="L17" i="7"/>
  <c r="J17" i="7"/>
  <c r="I17" i="7"/>
  <c r="H17" i="7"/>
  <c r="G17" i="7"/>
  <c r="E17" i="7"/>
  <c r="D17" i="7"/>
  <c r="H16" i="7"/>
  <c r="D16" i="7"/>
  <c r="M15" i="7"/>
  <c r="L15" i="7"/>
  <c r="J15" i="7"/>
  <c r="I15" i="7"/>
  <c r="H15" i="7"/>
  <c r="G15" i="7"/>
  <c r="E15" i="7"/>
  <c r="D15" i="7"/>
  <c r="H14" i="7"/>
  <c r="D14" i="7"/>
  <c r="G14" i="7" s="1"/>
  <c r="H13" i="7"/>
  <c r="D13" i="7"/>
  <c r="H12" i="7"/>
  <c r="H11" i="7"/>
  <c r="H10" i="7"/>
  <c r="H9" i="7"/>
  <c r="H8" i="7"/>
  <c r="H7" i="7"/>
  <c r="H6" i="7"/>
  <c r="H5" i="7"/>
  <c r="H4" i="7"/>
  <c r="H3" i="7"/>
  <c r="H2" i="7"/>
  <c r="B101" i="7"/>
  <c r="A101" i="7"/>
  <c r="B100" i="7"/>
  <c r="A100" i="7"/>
  <c r="B99" i="7"/>
  <c r="A99" i="7"/>
  <c r="B98" i="7"/>
  <c r="A98" i="7"/>
  <c r="B97" i="7"/>
  <c r="A97" i="7"/>
  <c r="B96" i="7"/>
  <c r="A96" i="7"/>
  <c r="B95" i="7"/>
  <c r="A95" i="7"/>
  <c r="B94" i="7"/>
  <c r="A94" i="7"/>
  <c r="B93" i="7"/>
  <c r="A93" i="7"/>
  <c r="B92" i="7"/>
  <c r="A92" i="7"/>
  <c r="B91" i="7"/>
  <c r="A91" i="7"/>
  <c r="B90" i="7"/>
  <c r="A90" i="7"/>
  <c r="B89" i="7"/>
  <c r="A89" i="7"/>
  <c r="B88" i="7"/>
  <c r="A88" i="7"/>
  <c r="B87" i="7"/>
  <c r="A87" i="7"/>
  <c r="B86" i="7"/>
  <c r="A86" i="7"/>
  <c r="B85" i="7"/>
  <c r="A85" i="7"/>
  <c r="B84" i="7"/>
  <c r="A84" i="7"/>
  <c r="B83" i="7"/>
  <c r="A83" i="7"/>
  <c r="B82" i="7"/>
  <c r="A82" i="7"/>
  <c r="B81" i="7"/>
  <c r="A81" i="7"/>
  <c r="B80" i="7"/>
  <c r="A80" i="7"/>
  <c r="B79" i="7"/>
  <c r="A79" i="7"/>
  <c r="B78" i="7"/>
  <c r="A78" i="7"/>
  <c r="B77" i="7"/>
  <c r="A77" i="7"/>
  <c r="B76" i="7"/>
  <c r="A76" i="7"/>
  <c r="B75" i="7"/>
  <c r="A75" i="7"/>
  <c r="B74" i="7"/>
  <c r="A74" i="7"/>
  <c r="B73" i="7"/>
  <c r="A73" i="7"/>
  <c r="B72" i="7"/>
  <c r="A72" i="7"/>
  <c r="B71" i="7"/>
  <c r="A71" i="7"/>
  <c r="B70" i="7"/>
  <c r="A70" i="7"/>
  <c r="B69" i="7"/>
  <c r="A69" i="7"/>
  <c r="B68" i="7"/>
  <c r="A68" i="7"/>
  <c r="B67" i="7"/>
  <c r="A67" i="7"/>
  <c r="B66" i="7"/>
  <c r="A66" i="7"/>
  <c r="B65" i="7"/>
  <c r="A65" i="7"/>
  <c r="B64" i="7"/>
  <c r="A64" i="7"/>
  <c r="B63" i="7"/>
  <c r="A63" i="7"/>
  <c r="B62" i="7"/>
  <c r="A62" i="7"/>
  <c r="B61" i="7"/>
  <c r="A61" i="7"/>
  <c r="B60" i="7"/>
  <c r="A60" i="7"/>
  <c r="B59" i="7"/>
  <c r="A59" i="7"/>
  <c r="B58" i="7"/>
  <c r="A58" i="7"/>
  <c r="B57" i="7"/>
  <c r="A57" i="7"/>
  <c r="B56" i="7"/>
  <c r="A56" i="7"/>
  <c r="B55" i="7"/>
  <c r="A55" i="7"/>
  <c r="B54" i="7"/>
  <c r="A54" i="7"/>
  <c r="B53" i="7"/>
  <c r="A53" i="7"/>
  <c r="B52" i="7"/>
  <c r="A52" i="7"/>
  <c r="B51" i="7"/>
  <c r="A51" i="7"/>
  <c r="B50" i="7"/>
  <c r="A50" i="7"/>
  <c r="B49" i="7"/>
  <c r="A49" i="7"/>
  <c r="B48" i="7"/>
  <c r="A48" i="7"/>
  <c r="B47" i="7"/>
  <c r="A47" i="7"/>
  <c r="B46" i="7"/>
  <c r="A46" i="7"/>
  <c r="B45" i="7"/>
  <c r="A45" i="7"/>
  <c r="B44" i="7"/>
  <c r="A44" i="7"/>
  <c r="B43" i="7"/>
  <c r="A43" i="7"/>
  <c r="B42" i="7"/>
  <c r="A42" i="7"/>
  <c r="B41" i="7"/>
  <c r="A41" i="7"/>
  <c r="B40" i="7"/>
  <c r="A40" i="7"/>
  <c r="B39" i="7"/>
  <c r="A39" i="7"/>
  <c r="B38" i="7"/>
  <c r="A38" i="7"/>
  <c r="B37" i="7"/>
  <c r="A37" i="7"/>
  <c r="B36" i="7"/>
  <c r="A36" i="7"/>
  <c r="B35" i="7"/>
  <c r="A35" i="7"/>
  <c r="B34" i="7"/>
  <c r="A34" i="7"/>
  <c r="B33" i="7"/>
  <c r="A33" i="7"/>
  <c r="B32" i="7"/>
  <c r="A32" i="7"/>
  <c r="B31" i="7"/>
  <c r="A31" i="7"/>
  <c r="B30" i="7"/>
  <c r="A30" i="7"/>
  <c r="B29" i="7"/>
  <c r="A29" i="7"/>
  <c r="B28" i="7"/>
  <c r="A28" i="7"/>
  <c r="B27" i="7"/>
  <c r="A27" i="7"/>
  <c r="B26" i="7"/>
  <c r="A26" i="7"/>
  <c r="B25" i="7"/>
  <c r="A25" i="7"/>
  <c r="B24" i="7"/>
  <c r="A24" i="7"/>
  <c r="B23" i="7"/>
  <c r="A23" i="7"/>
  <c r="B22" i="7"/>
  <c r="A22" i="7"/>
  <c r="B21" i="7"/>
  <c r="A21" i="7"/>
  <c r="B20" i="7"/>
  <c r="A20" i="7"/>
  <c r="B19" i="7"/>
  <c r="A19" i="7"/>
  <c r="B18" i="7"/>
  <c r="A18" i="7"/>
  <c r="B17" i="7"/>
  <c r="A17" i="7"/>
  <c r="B16" i="7"/>
  <c r="A16" i="7"/>
  <c r="B15" i="7"/>
  <c r="A15" i="7"/>
  <c r="B14" i="7"/>
  <c r="J14" i="7" s="1"/>
  <c r="A14" i="7"/>
  <c r="B13" i="7"/>
  <c r="A13" i="7"/>
  <c r="B12" i="7"/>
  <c r="A12" i="7"/>
  <c r="B11" i="7"/>
  <c r="A11" i="7"/>
  <c r="B10" i="7"/>
  <c r="A10" i="7"/>
  <c r="B9" i="7"/>
  <c r="A9" i="7"/>
  <c r="B8" i="7"/>
  <c r="A8" i="7"/>
  <c r="B7" i="7"/>
  <c r="A7" i="7"/>
  <c r="B6" i="7"/>
  <c r="A6" i="7"/>
  <c r="B5" i="7"/>
  <c r="A5" i="7"/>
  <c r="B4" i="7"/>
  <c r="A4" i="7"/>
  <c r="B3" i="7"/>
  <c r="A3" i="7"/>
  <c r="B2" i="7"/>
  <c r="A2" i="7"/>
  <c r="L101" i="6"/>
  <c r="K101" i="6"/>
  <c r="I101" i="6"/>
  <c r="H101" i="6"/>
  <c r="G101" i="6"/>
  <c r="F101" i="6"/>
  <c r="E101" i="6"/>
  <c r="L100" i="6"/>
  <c r="K100" i="6"/>
  <c r="I100" i="6"/>
  <c r="H100" i="6"/>
  <c r="G100" i="6"/>
  <c r="F100" i="6"/>
  <c r="E100" i="6"/>
  <c r="L99" i="6"/>
  <c r="K99" i="6"/>
  <c r="I99" i="6"/>
  <c r="H99" i="6"/>
  <c r="G99" i="6"/>
  <c r="F99" i="6"/>
  <c r="E99" i="6"/>
  <c r="L98" i="6"/>
  <c r="K98" i="6"/>
  <c r="I98" i="6"/>
  <c r="H98" i="6"/>
  <c r="G98" i="6"/>
  <c r="F98" i="6"/>
  <c r="E98" i="6"/>
  <c r="L97" i="6"/>
  <c r="K97" i="6"/>
  <c r="I97" i="6"/>
  <c r="H97" i="6"/>
  <c r="G97" i="6"/>
  <c r="F97" i="6"/>
  <c r="E97" i="6"/>
  <c r="L96" i="6"/>
  <c r="K96" i="6"/>
  <c r="I96" i="6"/>
  <c r="H96" i="6"/>
  <c r="G96" i="6"/>
  <c r="F96" i="6"/>
  <c r="E96" i="6"/>
  <c r="L95" i="6"/>
  <c r="K95" i="6"/>
  <c r="I95" i="6"/>
  <c r="H95" i="6"/>
  <c r="G95" i="6"/>
  <c r="F95" i="6"/>
  <c r="E95" i="6"/>
  <c r="L94" i="6"/>
  <c r="K94" i="6"/>
  <c r="I94" i="6"/>
  <c r="H94" i="6"/>
  <c r="G94" i="6"/>
  <c r="F94" i="6"/>
  <c r="E94" i="6"/>
  <c r="L93" i="6"/>
  <c r="K93" i="6"/>
  <c r="I93" i="6"/>
  <c r="H93" i="6"/>
  <c r="G93" i="6"/>
  <c r="F93" i="6"/>
  <c r="E93" i="6"/>
  <c r="L92" i="6"/>
  <c r="K92" i="6"/>
  <c r="I92" i="6"/>
  <c r="H92" i="6"/>
  <c r="G92" i="6"/>
  <c r="F92" i="6"/>
  <c r="E92" i="6"/>
  <c r="L91" i="6"/>
  <c r="K91" i="6"/>
  <c r="I91" i="6"/>
  <c r="H91" i="6"/>
  <c r="G91" i="6"/>
  <c r="F91" i="6"/>
  <c r="E91" i="6"/>
  <c r="L90" i="6"/>
  <c r="K90" i="6"/>
  <c r="I90" i="6"/>
  <c r="H90" i="6"/>
  <c r="G90" i="6"/>
  <c r="F90" i="6"/>
  <c r="E90" i="6"/>
  <c r="L89" i="6"/>
  <c r="K89" i="6"/>
  <c r="I89" i="6"/>
  <c r="H89" i="6"/>
  <c r="G89" i="6"/>
  <c r="F89" i="6"/>
  <c r="E89" i="6"/>
  <c r="L88" i="6"/>
  <c r="K88" i="6"/>
  <c r="I88" i="6"/>
  <c r="H88" i="6"/>
  <c r="G88" i="6"/>
  <c r="F88" i="6"/>
  <c r="E88" i="6"/>
  <c r="L87" i="6"/>
  <c r="K87" i="6"/>
  <c r="I87" i="6"/>
  <c r="H87" i="6"/>
  <c r="G87" i="6"/>
  <c r="F87" i="6"/>
  <c r="E87" i="6"/>
  <c r="L86" i="6"/>
  <c r="K86" i="6"/>
  <c r="I86" i="6"/>
  <c r="H86" i="6"/>
  <c r="G86" i="6"/>
  <c r="F86" i="6"/>
  <c r="E86" i="6"/>
  <c r="L85" i="6"/>
  <c r="K85" i="6"/>
  <c r="I85" i="6"/>
  <c r="H85" i="6"/>
  <c r="G85" i="6"/>
  <c r="F85" i="6"/>
  <c r="E85" i="6"/>
  <c r="L84" i="6"/>
  <c r="K84" i="6"/>
  <c r="I84" i="6"/>
  <c r="H84" i="6"/>
  <c r="G84" i="6"/>
  <c r="F84" i="6"/>
  <c r="E84" i="6"/>
  <c r="L83" i="6"/>
  <c r="K83" i="6"/>
  <c r="I83" i="6"/>
  <c r="H83" i="6"/>
  <c r="G83" i="6"/>
  <c r="F83" i="6"/>
  <c r="E83" i="6"/>
  <c r="L82" i="6"/>
  <c r="K82" i="6"/>
  <c r="I82" i="6"/>
  <c r="H82" i="6"/>
  <c r="G82" i="6"/>
  <c r="F82" i="6"/>
  <c r="E82" i="6"/>
  <c r="L81" i="6"/>
  <c r="K81" i="6"/>
  <c r="E82" i="3" s="1"/>
  <c r="I81" i="6"/>
  <c r="H81" i="6"/>
  <c r="G81" i="6"/>
  <c r="F81" i="6"/>
  <c r="E81" i="6"/>
  <c r="L80" i="6"/>
  <c r="K80" i="6"/>
  <c r="E81" i="3" s="1"/>
  <c r="I80" i="6"/>
  <c r="H80" i="6"/>
  <c r="G80" i="6"/>
  <c r="F80" i="6"/>
  <c r="E80" i="6"/>
  <c r="L79" i="6"/>
  <c r="K79" i="6"/>
  <c r="E80" i="3" s="1"/>
  <c r="I79" i="6"/>
  <c r="H79" i="6"/>
  <c r="G79" i="6"/>
  <c r="F79" i="6"/>
  <c r="E79" i="6"/>
  <c r="L78" i="6"/>
  <c r="K78" i="6"/>
  <c r="E79" i="3" s="1"/>
  <c r="I78" i="6"/>
  <c r="H78" i="6"/>
  <c r="G78" i="6"/>
  <c r="F78" i="6"/>
  <c r="E78" i="6"/>
  <c r="L77" i="6"/>
  <c r="K77" i="6"/>
  <c r="E78" i="3" s="1"/>
  <c r="I77" i="6"/>
  <c r="H77" i="6"/>
  <c r="G77" i="6"/>
  <c r="F77" i="6"/>
  <c r="E77" i="6"/>
  <c r="L76" i="6"/>
  <c r="K76" i="6"/>
  <c r="E77" i="3" s="1"/>
  <c r="I76" i="6"/>
  <c r="H76" i="6"/>
  <c r="G76" i="6"/>
  <c r="F76" i="6"/>
  <c r="E76" i="6"/>
  <c r="L75" i="6"/>
  <c r="K75" i="6"/>
  <c r="E76" i="3" s="1"/>
  <c r="I75" i="6"/>
  <c r="H75" i="6"/>
  <c r="G75" i="6"/>
  <c r="F75" i="6"/>
  <c r="E75" i="6"/>
  <c r="L74" i="6"/>
  <c r="K74" i="6"/>
  <c r="E75" i="3" s="1"/>
  <c r="I74" i="6"/>
  <c r="H74" i="6"/>
  <c r="G74" i="6"/>
  <c r="F74" i="6"/>
  <c r="E74" i="6"/>
  <c r="L73" i="6"/>
  <c r="K73" i="6"/>
  <c r="E74" i="3" s="1"/>
  <c r="I73" i="6"/>
  <c r="H73" i="6"/>
  <c r="G73" i="6"/>
  <c r="F73" i="6"/>
  <c r="E73" i="6"/>
  <c r="L72" i="6"/>
  <c r="K72" i="6"/>
  <c r="E73" i="3" s="1"/>
  <c r="I72" i="6"/>
  <c r="H72" i="6"/>
  <c r="G72" i="6"/>
  <c r="F72" i="6"/>
  <c r="E72" i="6"/>
  <c r="L71" i="6"/>
  <c r="K71" i="6"/>
  <c r="E72" i="3" s="1"/>
  <c r="I71" i="6"/>
  <c r="H71" i="6"/>
  <c r="G71" i="6"/>
  <c r="F71" i="6"/>
  <c r="E71" i="6"/>
  <c r="L70" i="6"/>
  <c r="K70" i="6"/>
  <c r="E71" i="3" s="1"/>
  <c r="I70" i="6"/>
  <c r="H70" i="6"/>
  <c r="G70" i="6"/>
  <c r="F70" i="6"/>
  <c r="E70" i="6"/>
  <c r="L69" i="6"/>
  <c r="K69" i="6"/>
  <c r="E70" i="3" s="1"/>
  <c r="I69" i="6"/>
  <c r="H69" i="6"/>
  <c r="G69" i="6"/>
  <c r="F69" i="6"/>
  <c r="E69" i="6"/>
  <c r="L68" i="6"/>
  <c r="K68" i="6"/>
  <c r="E69" i="3" s="1"/>
  <c r="I68" i="6"/>
  <c r="H68" i="6"/>
  <c r="G68" i="6"/>
  <c r="F68" i="6"/>
  <c r="E68" i="6"/>
  <c r="L67" i="6"/>
  <c r="K67" i="6"/>
  <c r="E68" i="3" s="1"/>
  <c r="I67" i="6"/>
  <c r="H67" i="6"/>
  <c r="G67" i="6"/>
  <c r="F67" i="6"/>
  <c r="E67" i="6"/>
  <c r="L66" i="6"/>
  <c r="K66" i="6"/>
  <c r="E67" i="3" s="1"/>
  <c r="I66" i="6"/>
  <c r="H66" i="6"/>
  <c r="G66" i="6"/>
  <c r="F66" i="6"/>
  <c r="E66" i="6"/>
  <c r="L65" i="6"/>
  <c r="K65" i="6"/>
  <c r="E66" i="3" s="1"/>
  <c r="I65" i="6"/>
  <c r="H65" i="6"/>
  <c r="G65" i="6"/>
  <c r="F65" i="6"/>
  <c r="E65" i="6"/>
  <c r="L64" i="6"/>
  <c r="K64" i="6"/>
  <c r="E65" i="3" s="1"/>
  <c r="I64" i="6"/>
  <c r="H64" i="6"/>
  <c r="G64" i="6"/>
  <c r="F64" i="6"/>
  <c r="E64" i="6"/>
  <c r="L63" i="6"/>
  <c r="K63" i="6"/>
  <c r="E64" i="3" s="1"/>
  <c r="I63" i="6"/>
  <c r="H63" i="6"/>
  <c r="G63" i="6"/>
  <c r="F63" i="6"/>
  <c r="E63" i="6"/>
  <c r="L62" i="6"/>
  <c r="K62" i="6"/>
  <c r="E63" i="3" s="1"/>
  <c r="I62" i="6"/>
  <c r="H62" i="6"/>
  <c r="G62" i="6"/>
  <c r="F62" i="6"/>
  <c r="E62" i="6"/>
  <c r="L61" i="6"/>
  <c r="K61" i="6"/>
  <c r="E62" i="3" s="1"/>
  <c r="I61" i="6"/>
  <c r="H61" i="6"/>
  <c r="G61" i="6"/>
  <c r="F61" i="6"/>
  <c r="E61" i="6"/>
  <c r="L60" i="6"/>
  <c r="K60" i="6"/>
  <c r="E61" i="3" s="1"/>
  <c r="I60" i="6"/>
  <c r="H60" i="6"/>
  <c r="G60" i="6"/>
  <c r="F60" i="6"/>
  <c r="E60" i="6"/>
  <c r="L59" i="6"/>
  <c r="K59" i="6"/>
  <c r="E60" i="3" s="1"/>
  <c r="I59" i="6"/>
  <c r="H59" i="6"/>
  <c r="G59" i="6"/>
  <c r="F59" i="6"/>
  <c r="E59" i="6"/>
  <c r="L58" i="6"/>
  <c r="K58" i="6"/>
  <c r="E59" i="3" s="1"/>
  <c r="I58" i="6"/>
  <c r="H58" i="6"/>
  <c r="G58" i="6"/>
  <c r="F58" i="6"/>
  <c r="E58" i="6"/>
  <c r="L57" i="6"/>
  <c r="K57" i="6"/>
  <c r="E58" i="3" s="1"/>
  <c r="I57" i="6"/>
  <c r="H57" i="6"/>
  <c r="G57" i="6"/>
  <c r="F57" i="6"/>
  <c r="E57" i="6"/>
  <c r="L56" i="6"/>
  <c r="K56" i="6"/>
  <c r="E57" i="3" s="1"/>
  <c r="I56" i="6"/>
  <c r="H56" i="6"/>
  <c r="G56" i="6"/>
  <c r="F56" i="6"/>
  <c r="E56" i="6"/>
  <c r="L55" i="6"/>
  <c r="K55" i="6"/>
  <c r="E56" i="3" s="1"/>
  <c r="I55" i="6"/>
  <c r="H55" i="6"/>
  <c r="G55" i="6"/>
  <c r="F55" i="6"/>
  <c r="E55" i="6"/>
  <c r="L54" i="6"/>
  <c r="K54" i="6"/>
  <c r="E55" i="3" s="1"/>
  <c r="I54" i="6"/>
  <c r="H54" i="6"/>
  <c r="G54" i="6"/>
  <c r="F54" i="6"/>
  <c r="E54" i="6"/>
  <c r="L53" i="6"/>
  <c r="K53" i="6"/>
  <c r="E54" i="3" s="1"/>
  <c r="I53" i="6"/>
  <c r="H53" i="6"/>
  <c r="G53" i="6"/>
  <c r="F53" i="6"/>
  <c r="E53" i="6"/>
  <c r="L52" i="6"/>
  <c r="K52" i="6"/>
  <c r="E53" i="3" s="1"/>
  <c r="I52" i="6"/>
  <c r="H52" i="6"/>
  <c r="G52" i="6"/>
  <c r="F52" i="6"/>
  <c r="E52" i="6"/>
  <c r="L51" i="6"/>
  <c r="K51" i="6"/>
  <c r="E52" i="3" s="1"/>
  <c r="I51" i="6"/>
  <c r="H51" i="6"/>
  <c r="G51" i="6"/>
  <c r="F51" i="6"/>
  <c r="E51" i="6"/>
  <c r="L50" i="6"/>
  <c r="K50" i="6"/>
  <c r="E51" i="3" s="1"/>
  <c r="I50" i="6"/>
  <c r="H50" i="6"/>
  <c r="G50" i="6"/>
  <c r="F50" i="6"/>
  <c r="E50" i="6"/>
  <c r="L49" i="6"/>
  <c r="K49" i="6"/>
  <c r="E50" i="3" s="1"/>
  <c r="I49" i="6"/>
  <c r="H49" i="6"/>
  <c r="G49" i="6"/>
  <c r="F49" i="6"/>
  <c r="E49" i="6"/>
  <c r="L48" i="6"/>
  <c r="K48" i="6"/>
  <c r="E49" i="3" s="1"/>
  <c r="I48" i="6"/>
  <c r="H48" i="6"/>
  <c r="G48" i="6"/>
  <c r="F48" i="6"/>
  <c r="E48" i="6"/>
  <c r="L47" i="6"/>
  <c r="K47" i="6"/>
  <c r="E48" i="3" s="1"/>
  <c r="I47" i="6"/>
  <c r="H47" i="6"/>
  <c r="G47" i="6"/>
  <c r="F47" i="6"/>
  <c r="E47" i="6"/>
  <c r="L46" i="6"/>
  <c r="K46" i="6"/>
  <c r="E47" i="3" s="1"/>
  <c r="I46" i="6"/>
  <c r="H46" i="6"/>
  <c r="G46" i="6"/>
  <c r="F46" i="6"/>
  <c r="E46" i="6"/>
  <c r="L45" i="6"/>
  <c r="K45" i="6"/>
  <c r="E46" i="3" s="1"/>
  <c r="I45" i="6"/>
  <c r="H45" i="6"/>
  <c r="G45" i="6"/>
  <c r="F45" i="6"/>
  <c r="E45" i="6"/>
  <c r="L44" i="6"/>
  <c r="K44" i="6"/>
  <c r="E45" i="3" s="1"/>
  <c r="I44" i="6"/>
  <c r="H44" i="6"/>
  <c r="G44" i="6"/>
  <c r="F44" i="6"/>
  <c r="E44" i="6"/>
  <c r="L43" i="6"/>
  <c r="K43" i="6"/>
  <c r="E44" i="3" s="1"/>
  <c r="I43" i="6"/>
  <c r="H43" i="6"/>
  <c r="G43" i="6"/>
  <c r="F43" i="6"/>
  <c r="E43" i="6"/>
  <c r="L42" i="6"/>
  <c r="K42" i="6"/>
  <c r="E43" i="3" s="1"/>
  <c r="I42" i="6"/>
  <c r="H42" i="6"/>
  <c r="G42" i="6"/>
  <c r="F42" i="6"/>
  <c r="E42" i="6"/>
  <c r="L41" i="6"/>
  <c r="K41" i="6"/>
  <c r="E42" i="3" s="1"/>
  <c r="I41" i="6"/>
  <c r="H41" i="6"/>
  <c r="G41" i="6"/>
  <c r="F41" i="6"/>
  <c r="E41" i="6"/>
  <c r="L40" i="6"/>
  <c r="K40" i="6"/>
  <c r="E41" i="3" s="1"/>
  <c r="I40" i="6"/>
  <c r="H40" i="6"/>
  <c r="G40" i="6"/>
  <c r="F40" i="6"/>
  <c r="E40" i="6"/>
  <c r="L39" i="6"/>
  <c r="K39" i="6"/>
  <c r="E40" i="3" s="1"/>
  <c r="I39" i="6"/>
  <c r="H39" i="6"/>
  <c r="G39" i="6"/>
  <c r="F39" i="6"/>
  <c r="E39" i="6"/>
  <c r="L38" i="6"/>
  <c r="K38" i="6"/>
  <c r="E39" i="3" s="1"/>
  <c r="I38" i="6"/>
  <c r="H38" i="6"/>
  <c r="G38" i="6"/>
  <c r="F38" i="6"/>
  <c r="E38" i="6"/>
  <c r="L37" i="6"/>
  <c r="K37" i="6"/>
  <c r="I37" i="6"/>
  <c r="H37" i="6"/>
  <c r="G37" i="6"/>
  <c r="F37" i="6"/>
  <c r="E37" i="6"/>
  <c r="L36" i="6"/>
  <c r="K36" i="6"/>
  <c r="I36" i="6"/>
  <c r="H36" i="6"/>
  <c r="G36" i="6"/>
  <c r="F36" i="6"/>
  <c r="E36" i="6"/>
  <c r="L35" i="6"/>
  <c r="K35" i="6"/>
  <c r="I35" i="6"/>
  <c r="H35" i="6"/>
  <c r="G35" i="6"/>
  <c r="F35" i="6"/>
  <c r="E35" i="6"/>
  <c r="L34" i="6"/>
  <c r="K34" i="6"/>
  <c r="I34" i="6"/>
  <c r="H34" i="6"/>
  <c r="G34" i="6"/>
  <c r="F34" i="6"/>
  <c r="E34" i="6"/>
  <c r="L33" i="6"/>
  <c r="K33" i="6"/>
  <c r="I33" i="6"/>
  <c r="H33" i="6"/>
  <c r="G33" i="6"/>
  <c r="F33" i="6"/>
  <c r="E33" i="6"/>
  <c r="L32" i="6"/>
  <c r="K32" i="6"/>
  <c r="I32" i="6"/>
  <c r="H32" i="6"/>
  <c r="G32" i="6"/>
  <c r="F32" i="6"/>
  <c r="E32" i="6"/>
  <c r="L31" i="6"/>
  <c r="K31" i="6"/>
  <c r="I31" i="6"/>
  <c r="H31" i="6"/>
  <c r="G31" i="6"/>
  <c r="F31" i="6"/>
  <c r="E31" i="6"/>
  <c r="L30" i="6"/>
  <c r="K30" i="6"/>
  <c r="I30" i="6"/>
  <c r="H30" i="6"/>
  <c r="G30" i="6"/>
  <c r="F30" i="6"/>
  <c r="E30" i="6"/>
  <c r="L29" i="6"/>
  <c r="K29" i="6"/>
  <c r="I29" i="6"/>
  <c r="H29" i="6"/>
  <c r="G29" i="6"/>
  <c r="F29" i="6"/>
  <c r="E29" i="6"/>
  <c r="L28" i="6"/>
  <c r="K28" i="6"/>
  <c r="I28" i="6"/>
  <c r="H28" i="6"/>
  <c r="G28" i="6"/>
  <c r="F28" i="6"/>
  <c r="E28" i="6"/>
  <c r="L27" i="6"/>
  <c r="K27" i="6"/>
  <c r="I27" i="6"/>
  <c r="H27" i="6"/>
  <c r="G27" i="6"/>
  <c r="F27" i="6"/>
  <c r="E27" i="6"/>
  <c r="L26" i="6"/>
  <c r="K26" i="6"/>
  <c r="I26" i="6"/>
  <c r="H26" i="6"/>
  <c r="G26" i="6"/>
  <c r="F26" i="6"/>
  <c r="E26" i="6"/>
  <c r="L25" i="6"/>
  <c r="K25" i="6"/>
  <c r="I25" i="6"/>
  <c r="H25" i="6"/>
  <c r="G25" i="6"/>
  <c r="F25" i="6"/>
  <c r="E25" i="6"/>
  <c r="L24" i="6"/>
  <c r="K24" i="6"/>
  <c r="I24" i="6"/>
  <c r="H24" i="6"/>
  <c r="G24" i="6"/>
  <c r="F24" i="6"/>
  <c r="E24" i="6"/>
  <c r="L23" i="6"/>
  <c r="K23" i="6"/>
  <c r="I23" i="6"/>
  <c r="H23" i="6"/>
  <c r="G23" i="6"/>
  <c r="F23" i="6"/>
  <c r="E23" i="6"/>
  <c r="L22" i="6"/>
  <c r="K22" i="6"/>
  <c r="I22" i="6"/>
  <c r="H22" i="6"/>
  <c r="G22" i="6"/>
  <c r="F22" i="6"/>
  <c r="E22" i="6"/>
  <c r="L21" i="6"/>
  <c r="K21" i="6"/>
  <c r="I21" i="6"/>
  <c r="H21" i="6"/>
  <c r="G21" i="6"/>
  <c r="F21" i="6"/>
  <c r="E21" i="6"/>
  <c r="L20" i="6"/>
  <c r="K20" i="6"/>
  <c r="I20" i="6"/>
  <c r="H20" i="6"/>
  <c r="G20" i="6"/>
  <c r="F20" i="6"/>
  <c r="E20" i="6"/>
  <c r="L19" i="6"/>
  <c r="K19" i="6"/>
  <c r="I19" i="6"/>
  <c r="H19" i="6"/>
  <c r="G19" i="6"/>
  <c r="F19" i="6"/>
  <c r="E19" i="6"/>
  <c r="L18" i="6"/>
  <c r="K18" i="6"/>
  <c r="I18" i="6"/>
  <c r="H18" i="6"/>
  <c r="G18" i="6"/>
  <c r="F18" i="6"/>
  <c r="E18" i="6"/>
  <c r="L17" i="6"/>
  <c r="K17" i="6"/>
  <c r="I17" i="6"/>
  <c r="H17" i="6"/>
  <c r="G17" i="6"/>
  <c r="F17" i="6"/>
  <c r="E17" i="6"/>
  <c r="H16" i="6"/>
  <c r="G16" i="6"/>
  <c r="F16" i="6"/>
  <c r="I16" i="6" s="1"/>
  <c r="E16" i="6"/>
  <c r="L15" i="6"/>
  <c r="K15" i="6"/>
  <c r="I15" i="6"/>
  <c r="H15" i="6"/>
  <c r="G15" i="6"/>
  <c r="F15" i="6"/>
  <c r="E15" i="6"/>
  <c r="I14" i="6"/>
  <c r="K14" i="6" s="1"/>
  <c r="L14" i="6" s="1"/>
  <c r="H14" i="6"/>
  <c r="G14" i="6"/>
  <c r="F14" i="6"/>
  <c r="E14" i="6"/>
  <c r="H13" i="6"/>
  <c r="G13" i="6"/>
  <c r="F13" i="6"/>
  <c r="E13" i="6"/>
  <c r="H12" i="6"/>
  <c r="G12" i="6"/>
  <c r="F12" i="6"/>
  <c r="E12" i="6"/>
  <c r="H11" i="6"/>
  <c r="G11" i="6"/>
  <c r="F11" i="6"/>
  <c r="E11" i="6"/>
  <c r="H10" i="6"/>
  <c r="G10" i="6"/>
  <c r="F10" i="6"/>
  <c r="E10" i="6"/>
  <c r="H9" i="6"/>
  <c r="G9" i="6"/>
  <c r="F9" i="6"/>
  <c r="E9" i="6"/>
  <c r="H8" i="6"/>
  <c r="G8" i="6"/>
  <c r="F8" i="6"/>
  <c r="E8" i="6"/>
  <c r="H7" i="6"/>
  <c r="G7" i="6"/>
  <c r="F7" i="6"/>
  <c r="E7" i="6"/>
  <c r="H6" i="6"/>
  <c r="G6" i="6"/>
  <c r="F6" i="6"/>
  <c r="E6" i="6"/>
  <c r="H5" i="6"/>
  <c r="G5" i="6"/>
  <c r="F5" i="6"/>
  <c r="E5" i="6"/>
  <c r="H4" i="6"/>
  <c r="G4" i="6"/>
  <c r="F4" i="6"/>
  <c r="E4" i="6"/>
  <c r="H3" i="6"/>
  <c r="G3" i="6"/>
  <c r="F3" i="6"/>
  <c r="E3" i="6"/>
  <c r="H2" i="6"/>
  <c r="G2" i="6"/>
  <c r="F2" i="6"/>
  <c r="E2" i="6"/>
  <c r="B2" i="6"/>
  <c r="J2" i="6" s="1"/>
  <c r="A3" i="6"/>
  <c r="B3" i="6"/>
  <c r="A4" i="6"/>
  <c r="B4" i="6"/>
  <c r="J4" i="6" s="1"/>
  <c r="A5" i="6"/>
  <c r="B5" i="6"/>
  <c r="A6" i="6"/>
  <c r="B6" i="6"/>
  <c r="J6" i="6" s="1"/>
  <c r="A7" i="6"/>
  <c r="B7" i="6"/>
  <c r="A8" i="6"/>
  <c r="B8" i="6"/>
  <c r="J8" i="6" s="1"/>
  <c r="A9" i="6"/>
  <c r="B9" i="6"/>
  <c r="A10" i="6"/>
  <c r="B10" i="6"/>
  <c r="A11" i="6"/>
  <c r="B11" i="6"/>
  <c r="A12" i="6"/>
  <c r="B12" i="6"/>
  <c r="J12" i="6" s="1"/>
  <c r="A13" i="6"/>
  <c r="B13" i="6"/>
  <c r="A14" i="6"/>
  <c r="B14" i="6"/>
  <c r="A15" i="6"/>
  <c r="B15" i="6"/>
  <c r="A16" i="6"/>
  <c r="B16" i="6"/>
  <c r="A17" i="6"/>
  <c r="B17" i="6"/>
  <c r="A18" i="6"/>
  <c r="B18" i="6"/>
  <c r="A19" i="6"/>
  <c r="B19" i="6"/>
  <c r="A20" i="6"/>
  <c r="B20" i="6"/>
  <c r="A21" i="6"/>
  <c r="B21" i="6"/>
  <c r="A22" i="6"/>
  <c r="B22" i="6"/>
  <c r="A23" i="6"/>
  <c r="B23" i="6"/>
  <c r="A24" i="6"/>
  <c r="B24" i="6"/>
  <c r="A25" i="6"/>
  <c r="B25" i="6"/>
  <c r="A26" i="6"/>
  <c r="B26" i="6"/>
  <c r="A27" i="6"/>
  <c r="B27" i="6"/>
  <c r="A28" i="6"/>
  <c r="B28" i="6"/>
  <c r="A29" i="6"/>
  <c r="B29" i="6"/>
  <c r="A30" i="6"/>
  <c r="B30" i="6"/>
  <c r="A31" i="6"/>
  <c r="B31" i="6"/>
  <c r="A32" i="6"/>
  <c r="B32" i="6"/>
  <c r="A33" i="6"/>
  <c r="B33" i="6"/>
  <c r="A34" i="6"/>
  <c r="B34" i="6"/>
  <c r="A35" i="6"/>
  <c r="B35" i="6"/>
  <c r="A36" i="6"/>
  <c r="B36" i="6"/>
  <c r="A37" i="6"/>
  <c r="B37" i="6"/>
  <c r="A38" i="6"/>
  <c r="B38" i="6"/>
  <c r="A39" i="6"/>
  <c r="B39" i="6"/>
  <c r="A40" i="6"/>
  <c r="B40" i="6"/>
  <c r="A41" i="6"/>
  <c r="B41" i="6"/>
  <c r="A42" i="6"/>
  <c r="B42" i="6"/>
  <c r="A43" i="6"/>
  <c r="B43" i="6"/>
  <c r="A44" i="6"/>
  <c r="B44" i="6"/>
  <c r="A45" i="6"/>
  <c r="B45" i="6"/>
  <c r="A46" i="6"/>
  <c r="B46" i="6"/>
  <c r="A47" i="6"/>
  <c r="B47" i="6"/>
  <c r="A48" i="6"/>
  <c r="B48" i="6"/>
  <c r="A49" i="6"/>
  <c r="B49" i="6"/>
  <c r="A50" i="6"/>
  <c r="B50" i="6"/>
  <c r="A51" i="6"/>
  <c r="B51" i="6"/>
  <c r="A52" i="6"/>
  <c r="B52" i="6"/>
  <c r="A53" i="6"/>
  <c r="B53" i="6"/>
  <c r="A54" i="6"/>
  <c r="B54" i="6"/>
  <c r="A55" i="6"/>
  <c r="B55" i="6"/>
  <c r="A56" i="6"/>
  <c r="B56" i="6"/>
  <c r="A57" i="6"/>
  <c r="B57" i="6"/>
  <c r="A58" i="6"/>
  <c r="B58" i="6"/>
  <c r="A59" i="6"/>
  <c r="B59" i="6"/>
  <c r="A60" i="6"/>
  <c r="B60" i="6"/>
  <c r="A61" i="6"/>
  <c r="B61" i="6"/>
  <c r="A62" i="6"/>
  <c r="B62" i="6"/>
  <c r="A63" i="6"/>
  <c r="B63" i="6"/>
  <c r="A64" i="6"/>
  <c r="B64" i="6"/>
  <c r="A65" i="6"/>
  <c r="B65" i="6"/>
  <c r="A66" i="6"/>
  <c r="B66" i="6"/>
  <c r="A67" i="6"/>
  <c r="B67" i="6"/>
  <c r="A68" i="6"/>
  <c r="B68" i="6"/>
  <c r="A69" i="6"/>
  <c r="B69" i="6"/>
  <c r="A70" i="6"/>
  <c r="B70" i="6"/>
  <c r="A71" i="6"/>
  <c r="B71" i="6"/>
  <c r="A72" i="6"/>
  <c r="B72" i="6"/>
  <c r="A73" i="6"/>
  <c r="B73" i="6"/>
  <c r="A74" i="6"/>
  <c r="B74" i="6"/>
  <c r="A75" i="6"/>
  <c r="B75" i="6"/>
  <c r="A76" i="6"/>
  <c r="B76" i="6"/>
  <c r="A77" i="6"/>
  <c r="B77" i="6"/>
  <c r="A78" i="6"/>
  <c r="B78" i="6"/>
  <c r="A79" i="6"/>
  <c r="B79" i="6"/>
  <c r="A80" i="6"/>
  <c r="B80" i="6"/>
  <c r="A81" i="6"/>
  <c r="B81" i="6"/>
  <c r="A82" i="6"/>
  <c r="B82" i="6"/>
  <c r="A83" i="6"/>
  <c r="B83" i="6"/>
  <c r="A84" i="6"/>
  <c r="B84" i="6"/>
  <c r="A85" i="6"/>
  <c r="B85" i="6"/>
  <c r="A86" i="6"/>
  <c r="B86" i="6"/>
  <c r="A87" i="6"/>
  <c r="B87" i="6"/>
  <c r="A88" i="6"/>
  <c r="B88" i="6"/>
  <c r="A89" i="6"/>
  <c r="B89" i="6"/>
  <c r="A90" i="6"/>
  <c r="B90" i="6"/>
  <c r="A91" i="6"/>
  <c r="B91" i="6"/>
  <c r="A92" i="6"/>
  <c r="B92" i="6"/>
  <c r="A93" i="6"/>
  <c r="B93" i="6"/>
  <c r="A94" i="6"/>
  <c r="B94" i="6"/>
  <c r="A95" i="6"/>
  <c r="B95" i="6"/>
  <c r="A96" i="6"/>
  <c r="B96" i="6"/>
  <c r="A97" i="6"/>
  <c r="B97" i="6"/>
  <c r="A98" i="6"/>
  <c r="B98" i="6"/>
  <c r="A99" i="6"/>
  <c r="B99" i="6"/>
  <c r="A100" i="6"/>
  <c r="B100" i="6"/>
  <c r="A101" i="6"/>
  <c r="B101" i="6"/>
  <c r="A2" i="6"/>
  <c r="P101" i="5"/>
  <c r="O101" i="5"/>
  <c r="N101" i="5"/>
  <c r="L101" i="5"/>
  <c r="K101" i="5"/>
  <c r="J101" i="5"/>
  <c r="I101" i="5"/>
  <c r="P100" i="5"/>
  <c r="O100" i="5"/>
  <c r="N100" i="5"/>
  <c r="L100" i="5"/>
  <c r="K100" i="5"/>
  <c r="J100" i="5"/>
  <c r="I100" i="5"/>
  <c r="P99" i="5"/>
  <c r="O99" i="5"/>
  <c r="N99" i="5"/>
  <c r="L99" i="5"/>
  <c r="K99" i="5"/>
  <c r="J99" i="5"/>
  <c r="I99" i="5"/>
  <c r="P98" i="5"/>
  <c r="O98" i="5"/>
  <c r="N98" i="5"/>
  <c r="L98" i="5"/>
  <c r="K98" i="5"/>
  <c r="J98" i="5"/>
  <c r="I98" i="5"/>
  <c r="P97" i="5"/>
  <c r="O97" i="5"/>
  <c r="N97" i="5"/>
  <c r="L97" i="5"/>
  <c r="K97" i="5"/>
  <c r="J97" i="5"/>
  <c r="I97" i="5"/>
  <c r="P96" i="5"/>
  <c r="O96" i="5"/>
  <c r="N96" i="5"/>
  <c r="L96" i="5"/>
  <c r="K96" i="5"/>
  <c r="J96" i="5"/>
  <c r="I96" i="5"/>
  <c r="P95" i="5"/>
  <c r="O95" i="5"/>
  <c r="N95" i="5"/>
  <c r="L95" i="5"/>
  <c r="K95" i="5"/>
  <c r="J95" i="5"/>
  <c r="I95" i="5"/>
  <c r="P94" i="5"/>
  <c r="O94" i="5"/>
  <c r="N94" i="5"/>
  <c r="L94" i="5"/>
  <c r="K94" i="5"/>
  <c r="J94" i="5"/>
  <c r="I94" i="5"/>
  <c r="P93" i="5"/>
  <c r="O93" i="5"/>
  <c r="N93" i="5"/>
  <c r="L93" i="5"/>
  <c r="K93" i="5"/>
  <c r="J93" i="5"/>
  <c r="I93" i="5"/>
  <c r="P92" i="5"/>
  <c r="O92" i="5"/>
  <c r="N92" i="5"/>
  <c r="L92" i="5"/>
  <c r="K92" i="5"/>
  <c r="J92" i="5"/>
  <c r="I92" i="5"/>
  <c r="P91" i="5"/>
  <c r="O91" i="5"/>
  <c r="N91" i="5"/>
  <c r="L91" i="5"/>
  <c r="K91" i="5"/>
  <c r="J91" i="5"/>
  <c r="I91" i="5"/>
  <c r="P90" i="5"/>
  <c r="O90" i="5"/>
  <c r="N90" i="5"/>
  <c r="L90" i="5"/>
  <c r="K90" i="5"/>
  <c r="J90" i="5"/>
  <c r="I90" i="5"/>
  <c r="P89" i="5"/>
  <c r="O89" i="5"/>
  <c r="N89" i="5"/>
  <c r="L89" i="5"/>
  <c r="K89" i="5"/>
  <c r="J89" i="5"/>
  <c r="I89" i="5"/>
  <c r="P88" i="5"/>
  <c r="O88" i="5"/>
  <c r="N88" i="5"/>
  <c r="L88" i="5"/>
  <c r="K88" i="5"/>
  <c r="J88" i="5"/>
  <c r="I88" i="5"/>
  <c r="P87" i="5"/>
  <c r="O87" i="5"/>
  <c r="N87" i="5"/>
  <c r="L87" i="5"/>
  <c r="K87" i="5"/>
  <c r="J87" i="5"/>
  <c r="I87" i="5"/>
  <c r="P86" i="5"/>
  <c r="O86" i="5"/>
  <c r="N86" i="5"/>
  <c r="L86" i="5"/>
  <c r="K86" i="5"/>
  <c r="J86" i="5"/>
  <c r="I86" i="5"/>
  <c r="P85" i="5"/>
  <c r="O85" i="5"/>
  <c r="N85" i="5"/>
  <c r="L85" i="5"/>
  <c r="K85" i="5"/>
  <c r="J85" i="5"/>
  <c r="I85" i="5"/>
  <c r="P84" i="5"/>
  <c r="O84" i="5"/>
  <c r="N84" i="5"/>
  <c r="L84" i="5"/>
  <c r="K84" i="5"/>
  <c r="J84" i="5"/>
  <c r="I84" i="5"/>
  <c r="P83" i="5"/>
  <c r="O83" i="5"/>
  <c r="N83" i="5"/>
  <c r="L83" i="5"/>
  <c r="K83" i="5"/>
  <c r="J83" i="5"/>
  <c r="I83" i="5"/>
  <c r="P82" i="5"/>
  <c r="O82" i="5"/>
  <c r="N82" i="5"/>
  <c r="L82" i="5"/>
  <c r="K82" i="5"/>
  <c r="J82" i="5"/>
  <c r="I82" i="5"/>
  <c r="P81" i="5"/>
  <c r="O81" i="5"/>
  <c r="D82" i="3" s="1"/>
  <c r="N81" i="5"/>
  <c r="L81" i="5"/>
  <c r="K81" i="5"/>
  <c r="J81" i="5"/>
  <c r="I81" i="5"/>
  <c r="P80" i="5"/>
  <c r="O80" i="5"/>
  <c r="D81" i="3" s="1"/>
  <c r="N80" i="5"/>
  <c r="L80" i="5"/>
  <c r="K80" i="5"/>
  <c r="J80" i="5"/>
  <c r="I80" i="5"/>
  <c r="P79" i="5"/>
  <c r="O79" i="5"/>
  <c r="D80" i="3" s="1"/>
  <c r="N79" i="5"/>
  <c r="L79" i="5"/>
  <c r="K79" i="5"/>
  <c r="J79" i="5"/>
  <c r="I79" i="5"/>
  <c r="P78" i="5"/>
  <c r="O78" i="5"/>
  <c r="D79" i="3" s="1"/>
  <c r="N78" i="5"/>
  <c r="L78" i="5"/>
  <c r="K78" i="5"/>
  <c r="J78" i="5"/>
  <c r="I78" i="5"/>
  <c r="P77" i="5"/>
  <c r="O77" i="5"/>
  <c r="D78" i="3" s="1"/>
  <c r="N77" i="5"/>
  <c r="L77" i="5"/>
  <c r="K77" i="5"/>
  <c r="J77" i="5"/>
  <c r="I77" i="5"/>
  <c r="P76" i="5"/>
  <c r="O76" i="5"/>
  <c r="D77" i="3" s="1"/>
  <c r="N76" i="5"/>
  <c r="L76" i="5"/>
  <c r="K76" i="5"/>
  <c r="J76" i="5"/>
  <c r="I76" i="5"/>
  <c r="P75" i="5"/>
  <c r="O75" i="5"/>
  <c r="D76" i="3" s="1"/>
  <c r="N75" i="5"/>
  <c r="L75" i="5"/>
  <c r="K75" i="5"/>
  <c r="J75" i="5"/>
  <c r="I75" i="5"/>
  <c r="P74" i="5"/>
  <c r="O74" i="5"/>
  <c r="D75" i="3" s="1"/>
  <c r="N74" i="5"/>
  <c r="L74" i="5"/>
  <c r="K74" i="5"/>
  <c r="J74" i="5"/>
  <c r="I74" i="5"/>
  <c r="P73" i="5"/>
  <c r="O73" i="5"/>
  <c r="D74" i="3" s="1"/>
  <c r="N73" i="5"/>
  <c r="L73" i="5"/>
  <c r="K73" i="5"/>
  <c r="J73" i="5"/>
  <c r="I73" i="5"/>
  <c r="P72" i="5"/>
  <c r="O72" i="5"/>
  <c r="D73" i="3" s="1"/>
  <c r="N72" i="5"/>
  <c r="L72" i="5"/>
  <c r="K72" i="5"/>
  <c r="J72" i="5"/>
  <c r="I72" i="5"/>
  <c r="P71" i="5"/>
  <c r="O71" i="5"/>
  <c r="D72" i="3" s="1"/>
  <c r="N71" i="5"/>
  <c r="L71" i="5"/>
  <c r="K71" i="5"/>
  <c r="J71" i="5"/>
  <c r="I71" i="5"/>
  <c r="P70" i="5"/>
  <c r="O70" i="5"/>
  <c r="D71" i="3" s="1"/>
  <c r="N70" i="5"/>
  <c r="L70" i="5"/>
  <c r="K70" i="5"/>
  <c r="J70" i="5"/>
  <c r="I70" i="5"/>
  <c r="P69" i="5"/>
  <c r="O69" i="5"/>
  <c r="D70" i="3" s="1"/>
  <c r="N69" i="5"/>
  <c r="L69" i="5"/>
  <c r="K69" i="5"/>
  <c r="J69" i="5"/>
  <c r="I69" i="5"/>
  <c r="P68" i="5"/>
  <c r="O68" i="5"/>
  <c r="D69" i="3" s="1"/>
  <c r="N68" i="5"/>
  <c r="L68" i="5"/>
  <c r="K68" i="5"/>
  <c r="J68" i="5"/>
  <c r="I68" i="5"/>
  <c r="P67" i="5"/>
  <c r="O67" i="5"/>
  <c r="D68" i="3" s="1"/>
  <c r="N67" i="5"/>
  <c r="L67" i="5"/>
  <c r="K67" i="5"/>
  <c r="J67" i="5"/>
  <c r="I67" i="5"/>
  <c r="P66" i="5"/>
  <c r="O66" i="5"/>
  <c r="D67" i="3" s="1"/>
  <c r="N66" i="5"/>
  <c r="L66" i="5"/>
  <c r="K66" i="5"/>
  <c r="J66" i="5"/>
  <c r="I66" i="5"/>
  <c r="P65" i="5"/>
  <c r="O65" i="5"/>
  <c r="D66" i="3" s="1"/>
  <c r="N65" i="5"/>
  <c r="L65" i="5"/>
  <c r="K65" i="5"/>
  <c r="J65" i="5"/>
  <c r="I65" i="5"/>
  <c r="P64" i="5"/>
  <c r="O64" i="5"/>
  <c r="D65" i="3" s="1"/>
  <c r="N64" i="5"/>
  <c r="L64" i="5"/>
  <c r="K64" i="5"/>
  <c r="J64" i="5"/>
  <c r="I64" i="5"/>
  <c r="P63" i="5"/>
  <c r="O63" i="5"/>
  <c r="D64" i="3" s="1"/>
  <c r="N63" i="5"/>
  <c r="L63" i="5"/>
  <c r="K63" i="5"/>
  <c r="J63" i="5"/>
  <c r="I63" i="5"/>
  <c r="P62" i="5"/>
  <c r="O62" i="5"/>
  <c r="D63" i="3" s="1"/>
  <c r="N62" i="5"/>
  <c r="L62" i="5"/>
  <c r="K62" i="5"/>
  <c r="J62" i="5"/>
  <c r="I62" i="5"/>
  <c r="P61" i="5"/>
  <c r="O61" i="5"/>
  <c r="D62" i="3" s="1"/>
  <c r="N61" i="5"/>
  <c r="L61" i="5"/>
  <c r="K61" i="5"/>
  <c r="J61" i="5"/>
  <c r="I61" i="5"/>
  <c r="P60" i="5"/>
  <c r="O60" i="5"/>
  <c r="D61" i="3" s="1"/>
  <c r="N60" i="5"/>
  <c r="L60" i="5"/>
  <c r="K60" i="5"/>
  <c r="J60" i="5"/>
  <c r="I60" i="5"/>
  <c r="P59" i="5"/>
  <c r="O59" i="5"/>
  <c r="D60" i="3" s="1"/>
  <c r="N59" i="5"/>
  <c r="L59" i="5"/>
  <c r="K59" i="5"/>
  <c r="J59" i="5"/>
  <c r="I59" i="5"/>
  <c r="P58" i="5"/>
  <c r="O58" i="5"/>
  <c r="D59" i="3" s="1"/>
  <c r="N58" i="5"/>
  <c r="L58" i="5"/>
  <c r="K58" i="5"/>
  <c r="J58" i="5"/>
  <c r="I58" i="5"/>
  <c r="P57" i="5"/>
  <c r="O57" i="5"/>
  <c r="D58" i="3" s="1"/>
  <c r="N57" i="5"/>
  <c r="L57" i="5"/>
  <c r="K57" i="5"/>
  <c r="J57" i="5"/>
  <c r="I57" i="5"/>
  <c r="P56" i="5"/>
  <c r="O56" i="5"/>
  <c r="D57" i="3" s="1"/>
  <c r="N56" i="5"/>
  <c r="L56" i="5"/>
  <c r="K56" i="5"/>
  <c r="J56" i="5"/>
  <c r="I56" i="5"/>
  <c r="P55" i="5"/>
  <c r="O55" i="5"/>
  <c r="D56" i="3" s="1"/>
  <c r="N55" i="5"/>
  <c r="L55" i="5"/>
  <c r="K55" i="5"/>
  <c r="J55" i="5"/>
  <c r="I55" i="5"/>
  <c r="P54" i="5"/>
  <c r="O54" i="5"/>
  <c r="D55" i="3" s="1"/>
  <c r="N54" i="5"/>
  <c r="L54" i="5"/>
  <c r="K54" i="5"/>
  <c r="J54" i="5"/>
  <c r="I54" i="5"/>
  <c r="P53" i="5"/>
  <c r="O53" i="5"/>
  <c r="D54" i="3" s="1"/>
  <c r="N53" i="5"/>
  <c r="L53" i="5"/>
  <c r="K53" i="5"/>
  <c r="J53" i="5"/>
  <c r="I53" i="5"/>
  <c r="P52" i="5"/>
  <c r="O52" i="5"/>
  <c r="D53" i="3" s="1"/>
  <c r="N52" i="5"/>
  <c r="L52" i="5"/>
  <c r="K52" i="5"/>
  <c r="J52" i="5"/>
  <c r="I52" i="5"/>
  <c r="P51" i="5"/>
  <c r="O51" i="5"/>
  <c r="D52" i="3" s="1"/>
  <c r="N51" i="5"/>
  <c r="L51" i="5"/>
  <c r="K51" i="5"/>
  <c r="J51" i="5"/>
  <c r="I51" i="5"/>
  <c r="P50" i="5"/>
  <c r="O50" i="5"/>
  <c r="D51" i="3" s="1"/>
  <c r="N50" i="5"/>
  <c r="L50" i="5"/>
  <c r="K50" i="5"/>
  <c r="J50" i="5"/>
  <c r="I50" i="5"/>
  <c r="P49" i="5"/>
  <c r="O49" i="5"/>
  <c r="D50" i="3" s="1"/>
  <c r="N49" i="5"/>
  <c r="L49" i="5"/>
  <c r="K49" i="5"/>
  <c r="J49" i="5"/>
  <c r="I49" i="5"/>
  <c r="P48" i="5"/>
  <c r="O48" i="5"/>
  <c r="D49" i="3" s="1"/>
  <c r="N48" i="5"/>
  <c r="L48" i="5"/>
  <c r="K48" i="5"/>
  <c r="J48" i="5"/>
  <c r="I48" i="5"/>
  <c r="P47" i="5"/>
  <c r="O47" i="5"/>
  <c r="D48" i="3" s="1"/>
  <c r="N47" i="5"/>
  <c r="L47" i="5"/>
  <c r="K47" i="5"/>
  <c r="J47" i="5"/>
  <c r="I47" i="5"/>
  <c r="P46" i="5"/>
  <c r="O46" i="5"/>
  <c r="D47" i="3" s="1"/>
  <c r="N46" i="5"/>
  <c r="L46" i="5"/>
  <c r="K46" i="5"/>
  <c r="J46" i="5"/>
  <c r="I46" i="5"/>
  <c r="P45" i="5"/>
  <c r="O45" i="5"/>
  <c r="D46" i="3" s="1"/>
  <c r="N45" i="5"/>
  <c r="L45" i="5"/>
  <c r="K45" i="5"/>
  <c r="J45" i="5"/>
  <c r="I45" i="5"/>
  <c r="P44" i="5"/>
  <c r="O44" i="5"/>
  <c r="D45" i="3" s="1"/>
  <c r="N44" i="5"/>
  <c r="L44" i="5"/>
  <c r="K44" i="5"/>
  <c r="J44" i="5"/>
  <c r="I44" i="5"/>
  <c r="P43" i="5"/>
  <c r="O43" i="5"/>
  <c r="D44" i="3" s="1"/>
  <c r="N43" i="5"/>
  <c r="L43" i="5"/>
  <c r="K43" i="5"/>
  <c r="J43" i="5"/>
  <c r="I43" i="5"/>
  <c r="P42" i="5"/>
  <c r="O42" i="5"/>
  <c r="D43" i="3" s="1"/>
  <c r="N42" i="5"/>
  <c r="L42" i="5"/>
  <c r="K42" i="5"/>
  <c r="J42" i="5"/>
  <c r="I42" i="5"/>
  <c r="P41" i="5"/>
  <c r="O41" i="5"/>
  <c r="D42" i="3" s="1"/>
  <c r="N41" i="5"/>
  <c r="L41" i="5"/>
  <c r="K41" i="5"/>
  <c r="J41" i="5"/>
  <c r="I41" i="5"/>
  <c r="P40" i="5"/>
  <c r="O40" i="5"/>
  <c r="D41" i="3" s="1"/>
  <c r="N40" i="5"/>
  <c r="L40" i="5"/>
  <c r="K40" i="5"/>
  <c r="J40" i="5"/>
  <c r="I40" i="5"/>
  <c r="P39" i="5"/>
  <c r="O39" i="5"/>
  <c r="N39" i="5"/>
  <c r="L39" i="5"/>
  <c r="K39" i="5"/>
  <c r="J39" i="5"/>
  <c r="I39" i="5"/>
  <c r="P38" i="5"/>
  <c r="O38" i="5"/>
  <c r="D39" i="3" s="1"/>
  <c r="N38" i="5"/>
  <c r="L38" i="5"/>
  <c r="K38" i="5"/>
  <c r="J38" i="5"/>
  <c r="I38" i="5"/>
  <c r="P37" i="5"/>
  <c r="O37" i="5"/>
  <c r="N37" i="5"/>
  <c r="L37" i="5"/>
  <c r="K37" i="5"/>
  <c r="J37" i="5"/>
  <c r="I37" i="5"/>
  <c r="P36" i="5"/>
  <c r="O36" i="5"/>
  <c r="N36" i="5"/>
  <c r="L36" i="5"/>
  <c r="K36" i="5"/>
  <c r="J36" i="5"/>
  <c r="I36" i="5"/>
  <c r="P35" i="5"/>
  <c r="O35" i="5"/>
  <c r="N35" i="5"/>
  <c r="L35" i="5"/>
  <c r="K35" i="5"/>
  <c r="J35" i="5"/>
  <c r="I35" i="5"/>
  <c r="P34" i="5"/>
  <c r="O34" i="5"/>
  <c r="N34" i="5"/>
  <c r="L34" i="5"/>
  <c r="K34" i="5"/>
  <c r="J34" i="5"/>
  <c r="I34" i="5"/>
  <c r="P33" i="5"/>
  <c r="O33" i="5"/>
  <c r="N33" i="5"/>
  <c r="L33" i="5"/>
  <c r="K33" i="5"/>
  <c r="J33" i="5"/>
  <c r="I33" i="5"/>
  <c r="P32" i="5"/>
  <c r="O32" i="5"/>
  <c r="N32" i="5"/>
  <c r="L32" i="5"/>
  <c r="K32" i="5"/>
  <c r="J32" i="5"/>
  <c r="I32" i="5"/>
  <c r="P31" i="5"/>
  <c r="O31" i="5"/>
  <c r="N31" i="5"/>
  <c r="L31" i="5"/>
  <c r="K31" i="5"/>
  <c r="J31" i="5"/>
  <c r="I31" i="5"/>
  <c r="P30" i="5"/>
  <c r="O30" i="5"/>
  <c r="N30" i="5"/>
  <c r="L30" i="5"/>
  <c r="K30" i="5"/>
  <c r="J30" i="5"/>
  <c r="I30" i="5"/>
  <c r="P29" i="5"/>
  <c r="O29" i="5"/>
  <c r="N29" i="5"/>
  <c r="L29" i="5"/>
  <c r="K29" i="5"/>
  <c r="J29" i="5"/>
  <c r="I29" i="5"/>
  <c r="P28" i="5"/>
  <c r="O28" i="5"/>
  <c r="N28" i="5"/>
  <c r="L28" i="5"/>
  <c r="K28" i="5"/>
  <c r="J28" i="5"/>
  <c r="I28" i="5"/>
  <c r="P27" i="5"/>
  <c r="O27" i="5"/>
  <c r="N27" i="5"/>
  <c r="L27" i="5"/>
  <c r="K27" i="5"/>
  <c r="J27" i="5"/>
  <c r="I27" i="5"/>
  <c r="P26" i="5"/>
  <c r="O26" i="5"/>
  <c r="N26" i="5"/>
  <c r="L26" i="5"/>
  <c r="K26" i="5"/>
  <c r="J26" i="5"/>
  <c r="I26" i="5"/>
  <c r="P25" i="5"/>
  <c r="O25" i="5"/>
  <c r="N25" i="5"/>
  <c r="L25" i="5"/>
  <c r="K25" i="5"/>
  <c r="J25" i="5"/>
  <c r="I25" i="5"/>
  <c r="P24" i="5"/>
  <c r="O24" i="5"/>
  <c r="N24" i="5"/>
  <c r="L24" i="5"/>
  <c r="K24" i="5"/>
  <c r="J24" i="5"/>
  <c r="I24" i="5"/>
  <c r="P23" i="5"/>
  <c r="O23" i="5"/>
  <c r="N23" i="5"/>
  <c r="L23" i="5"/>
  <c r="K23" i="5"/>
  <c r="J23" i="5"/>
  <c r="I23" i="5"/>
  <c r="P22" i="5"/>
  <c r="O22" i="5"/>
  <c r="N22" i="5"/>
  <c r="L22" i="5"/>
  <c r="K22" i="5"/>
  <c r="J22" i="5"/>
  <c r="I22" i="5"/>
  <c r="P21" i="5"/>
  <c r="O21" i="5"/>
  <c r="N21" i="5"/>
  <c r="L21" i="5"/>
  <c r="K21" i="5"/>
  <c r="J21" i="5"/>
  <c r="I21" i="5"/>
  <c r="P20" i="5"/>
  <c r="O20" i="5"/>
  <c r="N20" i="5"/>
  <c r="L20" i="5"/>
  <c r="K20" i="5"/>
  <c r="J20" i="5"/>
  <c r="I20" i="5"/>
  <c r="P19" i="5"/>
  <c r="O19" i="5"/>
  <c r="N19" i="5"/>
  <c r="L19" i="5"/>
  <c r="K19" i="5"/>
  <c r="J19" i="5"/>
  <c r="I19" i="5"/>
  <c r="P18" i="5"/>
  <c r="O18" i="5"/>
  <c r="N18" i="5"/>
  <c r="L18" i="5"/>
  <c r="K18" i="5"/>
  <c r="J18" i="5"/>
  <c r="I18" i="5"/>
  <c r="P17" i="5"/>
  <c r="O17" i="5"/>
  <c r="N17" i="5"/>
  <c r="L17" i="5"/>
  <c r="K17" i="5"/>
  <c r="J17" i="5"/>
  <c r="I17" i="5"/>
  <c r="J16" i="5"/>
  <c r="P15" i="5"/>
  <c r="O15" i="5"/>
  <c r="N15" i="5"/>
  <c r="L15" i="5"/>
  <c r="K15" i="5"/>
  <c r="J15" i="5"/>
  <c r="I15" i="5"/>
  <c r="J14" i="5"/>
  <c r="J13" i="5"/>
  <c r="J12" i="5"/>
  <c r="J11" i="5"/>
  <c r="J10" i="5"/>
  <c r="J9" i="5"/>
  <c r="J8" i="5"/>
  <c r="J7" i="5"/>
  <c r="J6" i="5"/>
  <c r="J5" i="5"/>
  <c r="J4" i="5"/>
  <c r="J3" i="5"/>
  <c r="J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I16" i="5" s="1"/>
  <c r="H15" i="5"/>
  <c r="H14" i="5"/>
  <c r="K14" i="5" s="1"/>
  <c r="H13" i="5"/>
  <c r="K13" i="5" s="1"/>
  <c r="H12" i="5"/>
  <c r="H11" i="5"/>
  <c r="H10" i="5"/>
  <c r="H9" i="5"/>
  <c r="H8" i="5"/>
  <c r="H7" i="5"/>
  <c r="H6" i="5"/>
  <c r="H5" i="5"/>
  <c r="H4" i="5"/>
  <c r="H3" i="5"/>
  <c r="H2" i="5"/>
  <c r="G7" i="5"/>
  <c r="B101" i="5"/>
  <c r="A101" i="5"/>
  <c r="B100" i="5"/>
  <c r="A100" i="5"/>
  <c r="B99" i="5"/>
  <c r="A99" i="5"/>
  <c r="B98" i="5"/>
  <c r="A98" i="5"/>
  <c r="B97" i="5"/>
  <c r="A97" i="5"/>
  <c r="B96" i="5"/>
  <c r="A96" i="5"/>
  <c r="B95" i="5"/>
  <c r="A95" i="5"/>
  <c r="B94" i="5"/>
  <c r="A94" i="5"/>
  <c r="B93" i="5"/>
  <c r="A93" i="5"/>
  <c r="B92" i="5"/>
  <c r="A92" i="5"/>
  <c r="B91" i="5"/>
  <c r="A91" i="5"/>
  <c r="B90" i="5"/>
  <c r="A90" i="5"/>
  <c r="B89" i="5"/>
  <c r="A89" i="5"/>
  <c r="B88" i="5"/>
  <c r="A88" i="5"/>
  <c r="B87" i="5"/>
  <c r="A87" i="5"/>
  <c r="B86" i="5"/>
  <c r="A86" i="5"/>
  <c r="B85" i="5"/>
  <c r="A85" i="5"/>
  <c r="B84" i="5"/>
  <c r="A84" i="5"/>
  <c r="B83" i="5"/>
  <c r="A83" i="5"/>
  <c r="B82" i="5"/>
  <c r="A82" i="5"/>
  <c r="B81" i="5"/>
  <c r="A81" i="5"/>
  <c r="B80" i="5"/>
  <c r="A80" i="5"/>
  <c r="B79" i="5"/>
  <c r="A79" i="5"/>
  <c r="B78" i="5"/>
  <c r="A78" i="5"/>
  <c r="B77" i="5"/>
  <c r="A77" i="5"/>
  <c r="B76" i="5"/>
  <c r="A76" i="5"/>
  <c r="B75" i="5"/>
  <c r="A75" i="5"/>
  <c r="B74" i="5"/>
  <c r="A74" i="5"/>
  <c r="B73" i="5"/>
  <c r="A73" i="5"/>
  <c r="B72" i="5"/>
  <c r="A72" i="5"/>
  <c r="B71" i="5"/>
  <c r="A71" i="5"/>
  <c r="B70" i="5"/>
  <c r="A70" i="5"/>
  <c r="B69" i="5"/>
  <c r="A69" i="5"/>
  <c r="B68" i="5"/>
  <c r="A68" i="5"/>
  <c r="B67" i="5"/>
  <c r="A67" i="5"/>
  <c r="B66" i="5"/>
  <c r="A66" i="5"/>
  <c r="B65" i="5"/>
  <c r="A65" i="5"/>
  <c r="B64" i="5"/>
  <c r="A64" i="5"/>
  <c r="B63" i="5"/>
  <c r="A63" i="5"/>
  <c r="B62" i="5"/>
  <c r="A62" i="5"/>
  <c r="B61" i="5"/>
  <c r="A61" i="5"/>
  <c r="B60" i="5"/>
  <c r="A60" i="5"/>
  <c r="B59" i="5"/>
  <c r="A59" i="5"/>
  <c r="B58" i="5"/>
  <c r="A58" i="5"/>
  <c r="B57" i="5"/>
  <c r="A57" i="5"/>
  <c r="B56" i="5"/>
  <c r="A56" i="5"/>
  <c r="B55" i="5"/>
  <c r="A55" i="5"/>
  <c r="B54" i="5"/>
  <c r="A54" i="5"/>
  <c r="B53" i="5"/>
  <c r="A53" i="5"/>
  <c r="B52" i="5"/>
  <c r="A52" i="5"/>
  <c r="B51" i="5"/>
  <c r="A51" i="5"/>
  <c r="B50" i="5"/>
  <c r="A50" i="5"/>
  <c r="B49" i="5"/>
  <c r="A49" i="5"/>
  <c r="B48" i="5"/>
  <c r="A48" i="5"/>
  <c r="B47" i="5"/>
  <c r="A47" i="5"/>
  <c r="B46" i="5"/>
  <c r="A46" i="5"/>
  <c r="B45" i="5"/>
  <c r="A45" i="5"/>
  <c r="B44" i="5"/>
  <c r="A44" i="5"/>
  <c r="B43" i="5"/>
  <c r="A43" i="5"/>
  <c r="B42" i="5"/>
  <c r="A42" i="5"/>
  <c r="B41" i="5"/>
  <c r="A41" i="5"/>
  <c r="B40" i="5"/>
  <c r="A40" i="5"/>
  <c r="B39" i="5"/>
  <c r="A39" i="5"/>
  <c r="B38" i="5"/>
  <c r="A38" i="5"/>
  <c r="B37" i="5"/>
  <c r="A37" i="5"/>
  <c r="B36" i="5"/>
  <c r="A36" i="5"/>
  <c r="B35" i="5"/>
  <c r="A35" i="5"/>
  <c r="B34" i="5"/>
  <c r="A34" i="5"/>
  <c r="B33" i="5"/>
  <c r="A33" i="5"/>
  <c r="B32" i="5"/>
  <c r="A32" i="5"/>
  <c r="B31" i="5"/>
  <c r="A31" i="5"/>
  <c r="B30" i="5"/>
  <c r="A30" i="5"/>
  <c r="B29" i="5"/>
  <c r="A29" i="5"/>
  <c r="B28" i="5"/>
  <c r="A28" i="5"/>
  <c r="B27" i="5"/>
  <c r="A27" i="5"/>
  <c r="B26" i="5"/>
  <c r="A26" i="5"/>
  <c r="B25" i="5"/>
  <c r="A25" i="5"/>
  <c r="B24" i="5"/>
  <c r="A24" i="5"/>
  <c r="B23" i="5"/>
  <c r="A23" i="5"/>
  <c r="B22" i="5"/>
  <c r="A22" i="5"/>
  <c r="B21" i="5"/>
  <c r="A21" i="5"/>
  <c r="B20" i="5"/>
  <c r="A20" i="5"/>
  <c r="B19" i="5"/>
  <c r="A19" i="5"/>
  <c r="B18" i="5"/>
  <c r="A18" i="5"/>
  <c r="B17" i="5"/>
  <c r="A17" i="5"/>
  <c r="B16" i="5"/>
  <c r="A16" i="5"/>
  <c r="B15" i="5"/>
  <c r="A15" i="5"/>
  <c r="B14" i="5"/>
  <c r="A14" i="5"/>
  <c r="B13" i="5"/>
  <c r="A13" i="5"/>
  <c r="B12" i="5"/>
  <c r="D12" i="5" s="1"/>
  <c r="A12" i="5"/>
  <c r="G11" i="5"/>
  <c r="B11" i="5"/>
  <c r="A11" i="5"/>
  <c r="E10" i="5"/>
  <c r="B10" i="5"/>
  <c r="D10" i="5" s="1"/>
  <c r="A10" i="5"/>
  <c r="B9" i="5"/>
  <c r="D9" i="5" s="1"/>
  <c r="A9" i="5"/>
  <c r="B8" i="5"/>
  <c r="D8" i="5" s="1"/>
  <c r="A8" i="5"/>
  <c r="B7" i="5"/>
  <c r="A7" i="5"/>
  <c r="B6" i="5"/>
  <c r="D6" i="5" s="1"/>
  <c r="A6" i="5"/>
  <c r="B5" i="5"/>
  <c r="D5" i="5" s="1"/>
  <c r="A5" i="5"/>
  <c r="B4" i="5"/>
  <c r="D4" i="5" s="1"/>
  <c r="A4" i="5"/>
  <c r="B3" i="5"/>
  <c r="D3" i="5" s="1"/>
  <c r="A3" i="5"/>
  <c r="B2" i="5"/>
  <c r="A2" i="5"/>
  <c r="K101" i="4"/>
  <c r="J101" i="4"/>
  <c r="H101" i="4"/>
  <c r="G101" i="4"/>
  <c r="K100" i="4"/>
  <c r="J100" i="4"/>
  <c r="H100" i="4"/>
  <c r="G100" i="4"/>
  <c r="K99" i="4"/>
  <c r="J99" i="4"/>
  <c r="H99" i="4"/>
  <c r="G99" i="4"/>
  <c r="K98" i="4"/>
  <c r="J98" i="4"/>
  <c r="H98" i="4"/>
  <c r="G98" i="4"/>
  <c r="K97" i="4"/>
  <c r="J97" i="4"/>
  <c r="H97" i="4"/>
  <c r="G97" i="4"/>
  <c r="K96" i="4"/>
  <c r="J96" i="4"/>
  <c r="H96" i="4"/>
  <c r="G96" i="4"/>
  <c r="K95" i="4"/>
  <c r="J95" i="4"/>
  <c r="H95" i="4"/>
  <c r="G95" i="4"/>
  <c r="K94" i="4"/>
  <c r="J94" i="4"/>
  <c r="H94" i="4"/>
  <c r="G94" i="4"/>
  <c r="K93" i="4"/>
  <c r="J93" i="4"/>
  <c r="H93" i="4"/>
  <c r="G93" i="4"/>
  <c r="K92" i="4"/>
  <c r="J92" i="4"/>
  <c r="H92" i="4"/>
  <c r="G92" i="4"/>
  <c r="K91" i="4"/>
  <c r="J91" i="4"/>
  <c r="H91" i="4"/>
  <c r="G91" i="4"/>
  <c r="K90" i="4"/>
  <c r="J90" i="4"/>
  <c r="H90" i="4"/>
  <c r="G90" i="4"/>
  <c r="K89" i="4"/>
  <c r="J89" i="4"/>
  <c r="H89" i="4"/>
  <c r="G89" i="4"/>
  <c r="K88" i="4"/>
  <c r="J88" i="4"/>
  <c r="H88" i="4"/>
  <c r="G88" i="4"/>
  <c r="K87" i="4"/>
  <c r="J87" i="4"/>
  <c r="H87" i="4"/>
  <c r="G87" i="4"/>
  <c r="K86" i="4"/>
  <c r="J86" i="4"/>
  <c r="H86" i="4"/>
  <c r="G86" i="4"/>
  <c r="K85" i="4"/>
  <c r="J85" i="4"/>
  <c r="H85" i="4"/>
  <c r="G85" i="4"/>
  <c r="K84" i="4"/>
  <c r="J84" i="4"/>
  <c r="H84" i="4"/>
  <c r="G84" i="4"/>
  <c r="K83" i="4"/>
  <c r="J83" i="4"/>
  <c r="H83" i="4"/>
  <c r="G83" i="4"/>
  <c r="K82" i="4"/>
  <c r="J82" i="4"/>
  <c r="H82" i="4"/>
  <c r="G82" i="4"/>
  <c r="K81" i="4"/>
  <c r="J81" i="4"/>
  <c r="C82" i="3" s="1"/>
  <c r="H81" i="4"/>
  <c r="G81" i="4"/>
  <c r="K80" i="4"/>
  <c r="J80" i="4"/>
  <c r="C81" i="3" s="1"/>
  <c r="H80" i="4"/>
  <c r="G80" i="4"/>
  <c r="K79" i="4"/>
  <c r="J79" i="4"/>
  <c r="C80" i="3" s="1"/>
  <c r="H79" i="4"/>
  <c r="G79" i="4"/>
  <c r="K78" i="4"/>
  <c r="J78" i="4"/>
  <c r="C79" i="3" s="1"/>
  <c r="H78" i="4"/>
  <c r="G78" i="4"/>
  <c r="K77" i="4"/>
  <c r="J77" i="4"/>
  <c r="C78" i="3" s="1"/>
  <c r="H77" i="4"/>
  <c r="G77" i="4"/>
  <c r="K76" i="4"/>
  <c r="J76" i="4"/>
  <c r="C77" i="3" s="1"/>
  <c r="H76" i="4"/>
  <c r="G76" i="4"/>
  <c r="K75" i="4"/>
  <c r="J75" i="4"/>
  <c r="C76" i="3" s="1"/>
  <c r="H75" i="4"/>
  <c r="G75" i="4"/>
  <c r="K74" i="4"/>
  <c r="J74" i="4"/>
  <c r="C75" i="3" s="1"/>
  <c r="H74" i="4"/>
  <c r="G74" i="4"/>
  <c r="K73" i="4"/>
  <c r="J73" i="4"/>
  <c r="C74" i="3" s="1"/>
  <c r="H73" i="4"/>
  <c r="G73" i="4"/>
  <c r="K72" i="4"/>
  <c r="J72" i="4"/>
  <c r="C73" i="3" s="1"/>
  <c r="H72" i="4"/>
  <c r="G72" i="4"/>
  <c r="K71" i="4"/>
  <c r="J71" i="4"/>
  <c r="C72" i="3" s="1"/>
  <c r="H71" i="4"/>
  <c r="G71" i="4"/>
  <c r="K70" i="4"/>
  <c r="J70" i="4"/>
  <c r="C71" i="3" s="1"/>
  <c r="H70" i="4"/>
  <c r="G70" i="4"/>
  <c r="K69" i="4"/>
  <c r="J69" i="4"/>
  <c r="C70" i="3" s="1"/>
  <c r="H69" i="4"/>
  <c r="G69" i="4"/>
  <c r="K68" i="4"/>
  <c r="J68" i="4"/>
  <c r="C69" i="3" s="1"/>
  <c r="H68" i="4"/>
  <c r="G68" i="4"/>
  <c r="K67" i="4"/>
  <c r="J67" i="4"/>
  <c r="C68" i="3" s="1"/>
  <c r="H67" i="4"/>
  <c r="G67" i="4"/>
  <c r="K66" i="4"/>
  <c r="J66" i="4"/>
  <c r="C67" i="3" s="1"/>
  <c r="H66" i="4"/>
  <c r="G66" i="4"/>
  <c r="K65" i="4"/>
  <c r="J65" i="4"/>
  <c r="C66" i="3" s="1"/>
  <c r="H65" i="4"/>
  <c r="G65" i="4"/>
  <c r="K64" i="4"/>
  <c r="J64" i="4"/>
  <c r="C65" i="3" s="1"/>
  <c r="H64" i="4"/>
  <c r="G64" i="4"/>
  <c r="K63" i="4"/>
  <c r="J63" i="4"/>
  <c r="C64" i="3" s="1"/>
  <c r="H63" i="4"/>
  <c r="G63" i="4"/>
  <c r="K62" i="4"/>
  <c r="J62" i="4"/>
  <c r="C63" i="3" s="1"/>
  <c r="H62" i="4"/>
  <c r="G62" i="4"/>
  <c r="K61" i="4"/>
  <c r="J61" i="4"/>
  <c r="C62" i="3" s="1"/>
  <c r="H61" i="4"/>
  <c r="G61" i="4"/>
  <c r="K60" i="4"/>
  <c r="J60" i="4"/>
  <c r="C61" i="3" s="1"/>
  <c r="H60" i="4"/>
  <c r="G60" i="4"/>
  <c r="K59" i="4"/>
  <c r="J59" i="4"/>
  <c r="C60" i="3" s="1"/>
  <c r="H59" i="4"/>
  <c r="G59" i="4"/>
  <c r="K58" i="4"/>
  <c r="J58" i="4"/>
  <c r="C59" i="3" s="1"/>
  <c r="H58" i="4"/>
  <c r="G58" i="4"/>
  <c r="K57" i="4"/>
  <c r="J57" i="4"/>
  <c r="C58" i="3" s="1"/>
  <c r="H57" i="4"/>
  <c r="G57" i="4"/>
  <c r="K56" i="4"/>
  <c r="J56" i="4"/>
  <c r="C57" i="3" s="1"/>
  <c r="H56" i="4"/>
  <c r="G56" i="4"/>
  <c r="K55" i="4"/>
  <c r="J55" i="4"/>
  <c r="C56" i="3" s="1"/>
  <c r="H55" i="4"/>
  <c r="G55" i="4"/>
  <c r="K54" i="4"/>
  <c r="J54" i="4"/>
  <c r="C55" i="3" s="1"/>
  <c r="H54" i="4"/>
  <c r="G54" i="4"/>
  <c r="K53" i="4"/>
  <c r="J53" i="4"/>
  <c r="C54" i="3" s="1"/>
  <c r="H53" i="4"/>
  <c r="G53" i="4"/>
  <c r="K52" i="4"/>
  <c r="J52" i="4"/>
  <c r="C53" i="3" s="1"/>
  <c r="H52" i="4"/>
  <c r="G52" i="4"/>
  <c r="K51" i="4"/>
  <c r="J51" i="4"/>
  <c r="C52" i="3" s="1"/>
  <c r="H51" i="4"/>
  <c r="G51" i="4"/>
  <c r="K50" i="4"/>
  <c r="J50" i="4"/>
  <c r="C51" i="3" s="1"/>
  <c r="H50" i="4"/>
  <c r="G50" i="4"/>
  <c r="K49" i="4"/>
  <c r="J49" i="4"/>
  <c r="C50" i="3" s="1"/>
  <c r="H49" i="4"/>
  <c r="G49" i="4"/>
  <c r="K48" i="4"/>
  <c r="J48" i="4"/>
  <c r="C49" i="3" s="1"/>
  <c r="H48" i="4"/>
  <c r="G48" i="4"/>
  <c r="K47" i="4"/>
  <c r="J47" i="4"/>
  <c r="C48" i="3" s="1"/>
  <c r="H47" i="4"/>
  <c r="G47" i="4"/>
  <c r="K46" i="4"/>
  <c r="J46" i="4"/>
  <c r="C47" i="3" s="1"/>
  <c r="H46" i="4"/>
  <c r="G46" i="4"/>
  <c r="K45" i="4"/>
  <c r="J45" i="4"/>
  <c r="C46" i="3" s="1"/>
  <c r="H45" i="4"/>
  <c r="G45" i="4"/>
  <c r="K44" i="4"/>
  <c r="J44" i="4"/>
  <c r="C45" i="3" s="1"/>
  <c r="H44" i="4"/>
  <c r="G44" i="4"/>
  <c r="K43" i="4"/>
  <c r="J43" i="4"/>
  <c r="C44" i="3" s="1"/>
  <c r="H43" i="4"/>
  <c r="G43" i="4"/>
  <c r="K42" i="4"/>
  <c r="J42" i="4"/>
  <c r="C43" i="3" s="1"/>
  <c r="H42" i="4"/>
  <c r="G42" i="4"/>
  <c r="K41" i="4"/>
  <c r="J41" i="4"/>
  <c r="C42" i="3" s="1"/>
  <c r="H41" i="4"/>
  <c r="G41" i="4"/>
  <c r="K40" i="4"/>
  <c r="J40" i="4"/>
  <c r="C41" i="3" s="1"/>
  <c r="H40" i="4"/>
  <c r="G40" i="4"/>
  <c r="K39" i="4"/>
  <c r="J39" i="4"/>
  <c r="C40" i="3" s="1"/>
  <c r="H39" i="4"/>
  <c r="G39" i="4"/>
  <c r="K38" i="4"/>
  <c r="J38" i="4"/>
  <c r="C39" i="3" s="1"/>
  <c r="H38" i="4"/>
  <c r="G38" i="4"/>
  <c r="K37" i="4"/>
  <c r="J37" i="4"/>
  <c r="H37" i="4"/>
  <c r="G37" i="4"/>
  <c r="K36" i="4"/>
  <c r="J36" i="4"/>
  <c r="H36" i="4"/>
  <c r="G36" i="4"/>
  <c r="K35" i="4"/>
  <c r="J35" i="4"/>
  <c r="H35" i="4"/>
  <c r="G35" i="4"/>
  <c r="K34" i="4"/>
  <c r="J34" i="4"/>
  <c r="H34" i="4"/>
  <c r="G34" i="4"/>
  <c r="K33" i="4"/>
  <c r="J33" i="4"/>
  <c r="H33" i="4"/>
  <c r="G33" i="4"/>
  <c r="K32" i="4"/>
  <c r="J32" i="4"/>
  <c r="H32" i="4"/>
  <c r="G32" i="4"/>
  <c r="K31" i="4"/>
  <c r="J31" i="4"/>
  <c r="H31" i="4"/>
  <c r="G31" i="4"/>
  <c r="K30" i="4"/>
  <c r="J30" i="4"/>
  <c r="H30" i="4"/>
  <c r="G30" i="4"/>
  <c r="K29" i="4"/>
  <c r="J29" i="4"/>
  <c r="H29" i="4"/>
  <c r="G29" i="4"/>
  <c r="K28" i="4"/>
  <c r="J28" i="4"/>
  <c r="H28" i="4"/>
  <c r="G28" i="4"/>
  <c r="K27" i="4"/>
  <c r="J27" i="4"/>
  <c r="H27" i="4"/>
  <c r="G27" i="4"/>
  <c r="K26" i="4"/>
  <c r="J26" i="4"/>
  <c r="H26" i="4"/>
  <c r="G26" i="4"/>
  <c r="K25" i="4"/>
  <c r="J25" i="4"/>
  <c r="H25" i="4"/>
  <c r="G25" i="4"/>
  <c r="K24" i="4"/>
  <c r="J24" i="4"/>
  <c r="H24" i="4"/>
  <c r="G24" i="4"/>
  <c r="K23" i="4"/>
  <c r="J23" i="4"/>
  <c r="H23" i="4"/>
  <c r="G23" i="4"/>
  <c r="K22" i="4"/>
  <c r="J22" i="4"/>
  <c r="H22" i="4"/>
  <c r="G22" i="4"/>
  <c r="K21" i="4"/>
  <c r="J21" i="4"/>
  <c r="H21" i="4"/>
  <c r="G21" i="4"/>
  <c r="K20" i="4"/>
  <c r="J20" i="4"/>
  <c r="H20" i="4"/>
  <c r="G20" i="4"/>
  <c r="K19" i="4"/>
  <c r="J19" i="4"/>
  <c r="H19" i="4"/>
  <c r="G19" i="4"/>
  <c r="K18" i="4"/>
  <c r="J18" i="4"/>
  <c r="H18" i="4"/>
  <c r="G18" i="4"/>
  <c r="K17" i="4"/>
  <c r="J17" i="4"/>
  <c r="H17" i="4"/>
  <c r="G17" i="4"/>
  <c r="G16" i="4"/>
  <c r="K15" i="4"/>
  <c r="J15" i="4"/>
  <c r="H15" i="4"/>
  <c r="G15" i="4"/>
  <c r="G14" i="4"/>
  <c r="G13" i="4"/>
  <c r="G12" i="4"/>
  <c r="G11" i="4"/>
  <c r="G10" i="4"/>
  <c r="G9" i="4"/>
  <c r="G8" i="4"/>
  <c r="G7" i="4"/>
  <c r="G6" i="4"/>
  <c r="G5" i="4"/>
  <c r="G4" i="4"/>
  <c r="G3" i="4"/>
  <c r="G2" i="4"/>
  <c r="F101" i="4"/>
  <c r="E101" i="4"/>
  <c r="F100" i="4"/>
  <c r="E100" i="4"/>
  <c r="F99" i="4"/>
  <c r="E99" i="4"/>
  <c r="F98" i="4"/>
  <c r="E98" i="4"/>
  <c r="F97" i="4"/>
  <c r="E97" i="4"/>
  <c r="F96" i="4"/>
  <c r="E96" i="4"/>
  <c r="F95" i="4"/>
  <c r="E95" i="4"/>
  <c r="F94" i="4"/>
  <c r="E94" i="4"/>
  <c r="F93" i="4"/>
  <c r="E93" i="4"/>
  <c r="F92" i="4"/>
  <c r="E92" i="4"/>
  <c r="F91" i="4"/>
  <c r="E91" i="4"/>
  <c r="F90" i="4"/>
  <c r="E90" i="4"/>
  <c r="F89" i="4"/>
  <c r="E89" i="4"/>
  <c r="F88" i="4"/>
  <c r="E88" i="4"/>
  <c r="F87" i="4"/>
  <c r="E87" i="4"/>
  <c r="F86" i="4"/>
  <c r="E86" i="4"/>
  <c r="F85" i="4"/>
  <c r="E85" i="4"/>
  <c r="F84" i="4"/>
  <c r="E84" i="4"/>
  <c r="F83" i="4"/>
  <c r="E83" i="4"/>
  <c r="F82" i="4"/>
  <c r="E82" i="4"/>
  <c r="F81" i="4"/>
  <c r="E81" i="4"/>
  <c r="F80" i="4"/>
  <c r="E80" i="4"/>
  <c r="F79" i="4"/>
  <c r="E79" i="4"/>
  <c r="F78" i="4"/>
  <c r="E78" i="4"/>
  <c r="F77" i="4"/>
  <c r="E77" i="4"/>
  <c r="F76" i="4"/>
  <c r="E76" i="4"/>
  <c r="F75" i="4"/>
  <c r="E75" i="4"/>
  <c r="F74" i="4"/>
  <c r="E74" i="4"/>
  <c r="F73" i="4"/>
  <c r="E73" i="4"/>
  <c r="F72" i="4"/>
  <c r="E72" i="4"/>
  <c r="F71" i="4"/>
  <c r="E71" i="4"/>
  <c r="F70" i="4"/>
  <c r="E70" i="4"/>
  <c r="F69" i="4"/>
  <c r="E69" i="4"/>
  <c r="F68" i="4"/>
  <c r="E68" i="4"/>
  <c r="F67" i="4"/>
  <c r="E67" i="4"/>
  <c r="F66" i="4"/>
  <c r="E66" i="4"/>
  <c r="F65" i="4"/>
  <c r="E65" i="4"/>
  <c r="F64" i="4"/>
  <c r="E64" i="4"/>
  <c r="F63" i="4"/>
  <c r="E63" i="4"/>
  <c r="F62" i="4"/>
  <c r="E62" i="4"/>
  <c r="F61" i="4"/>
  <c r="E61" i="4"/>
  <c r="F60" i="4"/>
  <c r="E60" i="4"/>
  <c r="F59" i="4"/>
  <c r="E59" i="4"/>
  <c r="F58" i="4"/>
  <c r="E58" i="4"/>
  <c r="F57" i="4"/>
  <c r="E57" i="4"/>
  <c r="F56" i="4"/>
  <c r="E56" i="4"/>
  <c r="F55" i="4"/>
  <c r="E55" i="4"/>
  <c r="F54" i="4"/>
  <c r="E54" i="4"/>
  <c r="F53" i="4"/>
  <c r="E53" i="4"/>
  <c r="F52" i="4"/>
  <c r="E52" i="4"/>
  <c r="F51" i="4"/>
  <c r="E51" i="4"/>
  <c r="F50" i="4"/>
  <c r="E50" i="4"/>
  <c r="F49" i="4"/>
  <c r="E49" i="4"/>
  <c r="F48" i="4"/>
  <c r="E48" i="4"/>
  <c r="F47" i="4"/>
  <c r="E47" i="4"/>
  <c r="F46" i="4"/>
  <c r="E46" i="4"/>
  <c r="F45" i="4"/>
  <c r="E45" i="4"/>
  <c r="F44" i="4"/>
  <c r="E44" i="4"/>
  <c r="F43" i="4"/>
  <c r="E43" i="4"/>
  <c r="F42" i="4"/>
  <c r="E42" i="4"/>
  <c r="F41" i="4"/>
  <c r="E41" i="4"/>
  <c r="F40" i="4"/>
  <c r="E40" i="4"/>
  <c r="F39" i="4"/>
  <c r="E39" i="4"/>
  <c r="F38" i="4"/>
  <c r="E38" i="4"/>
  <c r="F37" i="4"/>
  <c r="E37" i="4"/>
  <c r="F36" i="4"/>
  <c r="E36" i="4"/>
  <c r="F35" i="4"/>
  <c r="E35" i="4"/>
  <c r="F34" i="4"/>
  <c r="E34" i="4"/>
  <c r="F33" i="4"/>
  <c r="E33" i="4"/>
  <c r="F32" i="4"/>
  <c r="E32" i="4"/>
  <c r="F31" i="4"/>
  <c r="E31" i="4"/>
  <c r="F30" i="4"/>
  <c r="E30" i="4"/>
  <c r="F29" i="4"/>
  <c r="E29" i="4"/>
  <c r="F28" i="4"/>
  <c r="E28" i="4"/>
  <c r="F27" i="4"/>
  <c r="E27" i="4"/>
  <c r="F26" i="4"/>
  <c r="E26" i="4"/>
  <c r="F25" i="4"/>
  <c r="E25" i="4"/>
  <c r="F24" i="4"/>
  <c r="E24" i="4"/>
  <c r="F23" i="4"/>
  <c r="E23" i="4"/>
  <c r="F22" i="4"/>
  <c r="E22" i="4"/>
  <c r="F21" i="4"/>
  <c r="E21" i="4"/>
  <c r="F20" i="4"/>
  <c r="E20" i="4"/>
  <c r="F19" i="4"/>
  <c r="E19" i="4"/>
  <c r="F18" i="4"/>
  <c r="E18" i="4"/>
  <c r="F17" i="4"/>
  <c r="E17" i="4"/>
  <c r="F16" i="4"/>
  <c r="E16" i="4"/>
  <c r="F15" i="4"/>
  <c r="E15" i="4"/>
  <c r="F14" i="4"/>
  <c r="E14" i="4"/>
  <c r="F13" i="4"/>
  <c r="E13" i="4"/>
  <c r="F12" i="4"/>
  <c r="E12" i="4"/>
  <c r="F11" i="4"/>
  <c r="E11" i="4"/>
  <c r="F10" i="4"/>
  <c r="E10" i="4"/>
  <c r="F9" i="4"/>
  <c r="E9" i="4"/>
  <c r="F8" i="4"/>
  <c r="E8" i="4"/>
  <c r="F7" i="4"/>
  <c r="E7" i="4"/>
  <c r="F6" i="4"/>
  <c r="E6" i="4"/>
  <c r="F5" i="4"/>
  <c r="E5" i="4"/>
  <c r="F4" i="4"/>
  <c r="E4" i="4"/>
  <c r="F3" i="4"/>
  <c r="E3" i="4"/>
  <c r="F2" i="4"/>
  <c r="A14" i="10"/>
  <c r="B14" i="10"/>
  <c r="D14" i="10"/>
  <c r="E14" i="10"/>
  <c r="G14" i="10"/>
  <c r="H14" i="10" s="1"/>
  <c r="A15" i="10"/>
  <c r="B15" i="10"/>
  <c r="D15" i="10"/>
  <c r="E15" i="10"/>
  <c r="G15" i="10"/>
  <c r="H15" i="10"/>
  <c r="A16" i="10"/>
  <c r="B16" i="10"/>
  <c r="E16" i="10" s="1"/>
  <c r="D16" i="10"/>
  <c r="A17" i="10"/>
  <c r="B17" i="10"/>
  <c r="D17" i="10"/>
  <c r="E17" i="10"/>
  <c r="G17" i="10"/>
  <c r="H17" i="10"/>
  <c r="A18" i="10"/>
  <c r="B18" i="10"/>
  <c r="D18" i="10"/>
  <c r="E18" i="10"/>
  <c r="G18" i="10"/>
  <c r="H18" i="10"/>
  <c r="A19" i="10"/>
  <c r="B19" i="10"/>
  <c r="D19" i="10"/>
  <c r="E19" i="10"/>
  <c r="G19" i="10"/>
  <c r="H19" i="10"/>
  <c r="A20" i="10"/>
  <c r="B20" i="10"/>
  <c r="D20" i="10"/>
  <c r="E20" i="10"/>
  <c r="G20" i="10"/>
  <c r="H20" i="10"/>
  <c r="A21" i="10"/>
  <c r="B21" i="10"/>
  <c r="D21" i="10"/>
  <c r="E21" i="10"/>
  <c r="G21" i="10"/>
  <c r="H21" i="10"/>
  <c r="A22" i="10"/>
  <c r="B22" i="10"/>
  <c r="D22" i="10"/>
  <c r="E22" i="10"/>
  <c r="G22" i="10"/>
  <c r="H22" i="10"/>
  <c r="A23" i="10"/>
  <c r="B23" i="10"/>
  <c r="D23" i="10"/>
  <c r="E23" i="10"/>
  <c r="G23" i="10"/>
  <c r="H23" i="10"/>
  <c r="A24" i="10"/>
  <c r="B24" i="10"/>
  <c r="D24" i="10"/>
  <c r="E24" i="10"/>
  <c r="G24" i="10"/>
  <c r="H24" i="10"/>
  <c r="A25" i="10"/>
  <c r="B25" i="10"/>
  <c r="D25" i="10"/>
  <c r="E25" i="10"/>
  <c r="G25" i="10"/>
  <c r="H25" i="10"/>
  <c r="A26" i="10"/>
  <c r="B26" i="10"/>
  <c r="D26" i="10"/>
  <c r="E26" i="10"/>
  <c r="G26" i="10"/>
  <c r="H26" i="10"/>
  <c r="A27" i="10"/>
  <c r="B27" i="10"/>
  <c r="D27" i="10"/>
  <c r="E27" i="10"/>
  <c r="G27" i="10"/>
  <c r="H27" i="10"/>
  <c r="A28" i="10"/>
  <c r="B28" i="10"/>
  <c r="D28" i="10"/>
  <c r="E28" i="10"/>
  <c r="G28" i="10"/>
  <c r="H28" i="10"/>
  <c r="A29" i="10"/>
  <c r="B29" i="10"/>
  <c r="D29" i="10"/>
  <c r="E29" i="10"/>
  <c r="G29" i="10"/>
  <c r="H29" i="10"/>
  <c r="A30" i="10"/>
  <c r="B30" i="10"/>
  <c r="D30" i="10"/>
  <c r="E30" i="10"/>
  <c r="G30" i="10"/>
  <c r="H30" i="10"/>
  <c r="A31" i="10"/>
  <c r="B31" i="10"/>
  <c r="D31" i="10"/>
  <c r="E31" i="10"/>
  <c r="G31" i="10"/>
  <c r="H31" i="10"/>
  <c r="A32" i="10"/>
  <c r="B32" i="10"/>
  <c r="D32" i="10"/>
  <c r="E32" i="10"/>
  <c r="G32" i="10"/>
  <c r="H32" i="10"/>
  <c r="A33" i="10"/>
  <c r="B33" i="10"/>
  <c r="D33" i="10"/>
  <c r="E33" i="10"/>
  <c r="G33" i="10"/>
  <c r="H33" i="10"/>
  <c r="A34" i="10"/>
  <c r="B34" i="10"/>
  <c r="D34" i="10"/>
  <c r="E34" i="10"/>
  <c r="G34" i="10"/>
  <c r="H34" i="10"/>
  <c r="A35" i="10"/>
  <c r="B35" i="10"/>
  <c r="D35" i="10"/>
  <c r="E35" i="10"/>
  <c r="G35" i="10"/>
  <c r="H35" i="10"/>
  <c r="A36" i="10"/>
  <c r="B36" i="10"/>
  <c r="D36" i="10"/>
  <c r="E36" i="10"/>
  <c r="G36" i="10"/>
  <c r="H36" i="10"/>
  <c r="A37" i="10"/>
  <c r="B37" i="10"/>
  <c r="D37" i="10"/>
  <c r="E37" i="10"/>
  <c r="G37" i="10"/>
  <c r="H37" i="10"/>
  <c r="A38" i="10"/>
  <c r="B38" i="10"/>
  <c r="D38" i="10"/>
  <c r="E38" i="10"/>
  <c r="G38" i="10"/>
  <c r="H38" i="10"/>
  <c r="A39" i="10"/>
  <c r="B39" i="10"/>
  <c r="D39" i="10"/>
  <c r="E39" i="10"/>
  <c r="G39" i="10"/>
  <c r="B40" i="3" s="1"/>
  <c r="H39" i="10"/>
  <c r="A40" i="10"/>
  <c r="B40" i="10"/>
  <c r="D40" i="10"/>
  <c r="E40" i="10"/>
  <c r="G40" i="10"/>
  <c r="B41" i="3" s="1"/>
  <c r="H40" i="10"/>
  <c r="A41" i="10"/>
  <c r="B41" i="10"/>
  <c r="D41" i="10"/>
  <c r="E41" i="10"/>
  <c r="G41" i="10"/>
  <c r="B42" i="3" s="1"/>
  <c r="H41" i="10"/>
  <c r="A42" i="10"/>
  <c r="B42" i="10"/>
  <c r="D42" i="10"/>
  <c r="E42" i="10"/>
  <c r="G42" i="10"/>
  <c r="B43" i="3" s="1"/>
  <c r="H42" i="10"/>
  <c r="A43" i="10"/>
  <c r="B43" i="10"/>
  <c r="D43" i="10"/>
  <c r="E43" i="10"/>
  <c r="G43" i="10"/>
  <c r="B44" i="3" s="1"/>
  <c r="H43" i="10"/>
  <c r="A44" i="10"/>
  <c r="B44" i="10"/>
  <c r="D44" i="10"/>
  <c r="E44" i="10"/>
  <c r="G44" i="10"/>
  <c r="H44" i="10"/>
  <c r="A45" i="10"/>
  <c r="B45" i="10"/>
  <c r="D45" i="10"/>
  <c r="E45" i="10"/>
  <c r="G45" i="10"/>
  <c r="B46" i="3" s="1"/>
  <c r="H45" i="10"/>
  <c r="A46" i="10"/>
  <c r="B46" i="10"/>
  <c r="D46" i="10"/>
  <c r="E46" i="10"/>
  <c r="G46" i="10"/>
  <c r="B47" i="3" s="1"/>
  <c r="H46" i="10"/>
  <c r="A47" i="10"/>
  <c r="B47" i="10"/>
  <c r="D47" i="10"/>
  <c r="E47" i="10"/>
  <c r="G47" i="10"/>
  <c r="B48" i="3" s="1"/>
  <c r="H47" i="10"/>
  <c r="A48" i="10"/>
  <c r="B48" i="10"/>
  <c r="D48" i="10"/>
  <c r="E48" i="10"/>
  <c r="G48" i="10"/>
  <c r="B49" i="3" s="1"/>
  <c r="H48" i="10"/>
  <c r="A49" i="10"/>
  <c r="B49" i="10"/>
  <c r="D49" i="10"/>
  <c r="E49" i="10"/>
  <c r="G49" i="10"/>
  <c r="B50" i="3" s="1"/>
  <c r="H49" i="10"/>
  <c r="A50" i="10"/>
  <c r="B50" i="10"/>
  <c r="D50" i="10"/>
  <c r="E50" i="10"/>
  <c r="G50" i="10"/>
  <c r="B51" i="3" s="1"/>
  <c r="H50" i="10"/>
  <c r="A51" i="10"/>
  <c r="B51" i="10"/>
  <c r="D51" i="10"/>
  <c r="E51" i="10"/>
  <c r="G51" i="10"/>
  <c r="B52" i="3" s="1"/>
  <c r="H51" i="10"/>
  <c r="A52" i="10"/>
  <c r="B52" i="10"/>
  <c r="D52" i="10"/>
  <c r="E52" i="10"/>
  <c r="G52" i="10"/>
  <c r="H52" i="10"/>
  <c r="A53" i="10"/>
  <c r="B53" i="10"/>
  <c r="D53" i="10"/>
  <c r="E53" i="10"/>
  <c r="G53" i="10"/>
  <c r="B54" i="3" s="1"/>
  <c r="H53" i="10"/>
  <c r="A54" i="10"/>
  <c r="B54" i="10"/>
  <c r="D54" i="10"/>
  <c r="E54" i="10"/>
  <c r="G54" i="10"/>
  <c r="H54" i="10"/>
  <c r="A55" i="10"/>
  <c r="B55" i="10"/>
  <c r="D55" i="10"/>
  <c r="E55" i="10"/>
  <c r="G55" i="10"/>
  <c r="B56" i="3" s="1"/>
  <c r="H55" i="10"/>
  <c r="A56" i="10"/>
  <c r="B56" i="10"/>
  <c r="D56" i="10"/>
  <c r="E56" i="10"/>
  <c r="G56" i="10"/>
  <c r="H56" i="10"/>
  <c r="A57" i="10"/>
  <c r="B57" i="10"/>
  <c r="D57" i="10"/>
  <c r="E57" i="10"/>
  <c r="G57" i="10"/>
  <c r="B58" i="3" s="1"/>
  <c r="H57" i="10"/>
  <c r="A58" i="10"/>
  <c r="B58" i="10"/>
  <c r="D58" i="10"/>
  <c r="E58" i="10"/>
  <c r="G58" i="10"/>
  <c r="B59" i="3" s="1"/>
  <c r="H58" i="10"/>
  <c r="A59" i="10"/>
  <c r="B59" i="10"/>
  <c r="D59" i="10"/>
  <c r="E59" i="10"/>
  <c r="G59" i="10"/>
  <c r="B60" i="3" s="1"/>
  <c r="H59" i="10"/>
  <c r="A60" i="10"/>
  <c r="B60" i="10"/>
  <c r="D60" i="10"/>
  <c r="E60" i="10"/>
  <c r="G60" i="10"/>
  <c r="B61" i="3" s="1"/>
  <c r="H60" i="10"/>
  <c r="A61" i="10"/>
  <c r="B61" i="10"/>
  <c r="D61" i="10"/>
  <c r="E61" i="10"/>
  <c r="G61" i="10"/>
  <c r="B62" i="3" s="1"/>
  <c r="H61" i="10"/>
  <c r="A62" i="10"/>
  <c r="B62" i="10"/>
  <c r="D62" i="10"/>
  <c r="E62" i="10"/>
  <c r="G62" i="10"/>
  <c r="B63" i="3" s="1"/>
  <c r="H62" i="10"/>
  <c r="A63" i="10"/>
  <c r="B63" i="10"/>
  <c r="D63" i="10"/>
  <c r="E63" i="10"/>
  <c r="G63" i="10"/>
  <c r="B64" i="3" s="1"/>
  <c r="H63" i="10"/>
  <c r="A64" i="10"/>
  <c r="B64" i="10"/>
  <c r="D64" i="10"/>
  <c r="E64" i="10"/>
  <c r="G64" i="10"/>
  <c r="B65" i="3" s="1"/>
  <c r="H64" i="10"/>
  <c r="A65" i="10"/>
  <c r="B65" i="10"/>
  <c r="D65" i="10"/>
  <c r="E65" i="10"/>
  <c r="G65" i="10"/>
  <c r="B66" i="3" s="1"/>
  <c r="H65" i="10"/>
  <c r="A66" i="10"/>
  <c r="B66" i="10"/>
  <c r="D66" i="10"/>
  <c r="E66" i="10"/>
  <c r="G66" i="10"/>
  <c r="H66" i="10"/>
  <c r="A67" i="10"/>
  <c r="B67" i="10"/>
  <c r="D67" i="10"/>
  <c r="E67" i="10"/>
  <c r="G67" i="10"/>
  <c r="B68" i="3" s="1"/>
  <c r="H67" i="10"/>
  <c r="A68" i="10"/>
  <c r="B68" i="10"/>
  <c r="D68" i="10"/>
  <c r="E68" i="10"/>
  <c r="G68" i="10"/>
  <c r="B69" i="3" s="1"/>
  <c r="H68" i="10"/>
  <c r="A69" i="10"/>
  <c r="B69" i="10"/>
  <c r="D69" i="10"/>
  <c r="E69" i="10"/>
  <c r="G69" i="10"/>
  <c r="B70" i="3" s="1"/>
  <c r="H69" i="10"/>
  <c r="A70" i="10"/>
  <c r="B70" i="10"/>
  <c r="D70" i="10"/>
  <c r="E70" i="10"/>
  <c r="G70" i="10"/>
  <c r="B71" i="3" s="1"/>
  <c r="H70" i="10"/>
  <c r="A71" i="10"/>
  <c r="B71" i="10"/>
  <c r="D71" i="10"/>
  <c r="E71" i="10"/>
  <c r="G71" i="10"/>
  <c r="B72" i="3" s="1"/>
  <c r="H71" i="10"/>
  <c r="A72" i="10"/>
  <c r="B72" i="10"/>
  <c r="D72" i="10"/>
  <c r="E72" i="10"/>
  <c r="G72" i="10"/>
  <c r="B73" i="3" s="1"/>
  <c r="H72" i="10"/>
  <c r="A73" i="10"/>
  <c r="B73" i="10"/>
  <c r="D73" i="10"/>
  <c r="E73" i="10"/>
  <c r="G73" i="10"/>
  <c r="B74" i="3" s="1"/>
  <c r="H73" i="10"/>
  <c r="A74" i="10"/>
  <c r="B74" i="10"/>
  <c r="D74" i="10"/>
  <c r="E74" i="10"/>
  <c r="G74" i="10"/>
  <c r="H74" i="10"/>
  <c r="A75" i="10"/>
  <c r="B75" i="10"/>
  <c r="D75" i="10"/>
  <c r="E75" i="10"/>
  <c r="G75" i="10"/>
  <c r="B76" i="3" s="1"/>
  <c r="H75" i="10"/>
  <c r="A76" i="10"/>
  <c r="B76" i="10"/>
  <c r="D76" i="10"/>
  <c r="E76" i="10"/>
  <c r="G76" i="10"/>
  <c r="B77" i="3" s="1"/>
  <c r="H76" i="10"/>
  <c r="A77" i="10"/>
  <c r="B77" i="10"/>
  <c r="D77" i="10"/>
  <c r="E77" i="10"/>
  <c r="G77" i="10"/>
  <c r="B78" i="3" s="1"/>
  <c r="H77" i="10"/>
  <c r="A78" i="10"/>
  <c r="B78" i="10"/>
  <c r="D78" i="10"/>
  <c r="E78" i="10"/>
  <c r="G78" i="10"/>
  <c r="B79" i="3" s="1"/>
  <c r="H78" i="10"/>
  <c r="A79" i="10"/>
  <c r="B79" i="10"/>
  <c r="D79" i="10"/>
  <c r="E79" i="10"/>
  <c r="G79" i="10"/>
  <c r="B80" i="3" s="1"/>
  <c r="H79" i="10"/>
  <c r="A80" i="10"/>
  <c r="B80" i="10"/>
  <c r="D80" i="10"/>
  <c r="E80" i="10"/>
  <c r="G80" i="10"/>
  <c r="H80" i="10"/>
  <c r="A81" i="10"/>
  <c r="B81" i="10"/>
  <c r="D81" i="10"/>
  <c r="E81" i="10"/>
  <c r="G81" i="10"/>
  <c r="B82" i="3" s="1"/>
  <c r="H81" i="10"/>
  <c r="A82" i="10"/>
  <c r="B82" i="10"/>
  <c r="D82" i="10"/>
  <c r="E82" i="10"/>
  <c r="G82" i="10"/>
  <c r="H82" i="10"/>
  <c r="A83" i="10"/>
  <c r="B83" i="10"/>
  <c r="D83" i="10"/>
  <c r="E83" i="10"/>
  <c r="G83" i="10"/>
  <c r="H83" i="10"/>
  <c r="A84" i="10"/>
  <c r="B84" i="10"/>
  <c r="D84" i="10"/>
  <c r="E84" i="10"/>
  <c r="G84" i="10"/>
  <c r="H84" i="10"/>
  <c r="A85" i="10"/>
  <c r="B85" i="10"/>
  <c r="D85" i="10"/>
  <c r="E85" i="10"/>
  <c r="G85" i="10"/>
  <c r="H85" i="10"/>
  <c r="A86" i="10"/>
  <c r="B86" i="10"/>
  <c r="D86" i="10"/>
  <c r="E86" i="10"/>
  <c r="G86" i="10"/>
  <c r="H86" i="10"/>
  <c r="A87" i="10"/>
  <c r="B87" i="10"/>
  <c r="D87" i="10"/>
  <c r="E87" i="10"/>
  <c r="G87" i="10"/>
  <c r="H87" i="10"/>
  <c r="A88" i="10"/>
  <c r="B88" i="10"/>
  <c r="D88" i="10"/>
  <c r="E88" i="10"/>
  <c r="G88" i="10"/>
  <c r="H88" i="10"/>
  <c r="A89" i="10"/>
  <c r="B89" i="10"/>
  <c r="D89" i="10"/>
  <c r="E89" i="10"/>
  <c r="G89" i="10"/>
  <c r="H89" i="10"/>
  <c r="A90" i="10"/>
  <c r="B90" i="10"/>
  <c r="D90" i="10"/>
  <c r="E90" i="10"/>
  <c r="G90" i="10"/>
  <c r="H90" i="10"/>
  <c r="A91" i="10"/>
  <c r="B91" i="10"/>
  <c r="D91" i="10"/>
  <c r="E91" i="10"/>
  <c r="G91" i="10"/>
  <c r="H91" i="10"/>
  <c r="A92" i="10"/>
  <c r="B92" i="10"/>
  <c r="D92" i="10"/>
  <c r="E92" i="10"/>
  <c r="G92" i="10"/>
  <c r="H92" i="10"/>
  <c r="A93" i="10"/>
  <c r="B93" i="10"/>
  <c r="D93" i="10"/>
  <c r="E93" i="10"/>
  <c r="G93" i="10"/>
  <c r="H93" i="10"/>
  <c r="A94" i="10"/>
  <c r="B94" i="10"/>
  <c r="D94" i="10"/>
  <c r="E94" i="10"/>
  <c r="G94" i="10"/>
  <c r="H94" i="10"/>
  <c r="A95" i="10"/>
  <c r="B95" i="10"/>
  <c r="D95" i="10"/>
  <c r="E95" i="10"/>
  <c r="G95" i="10"/>
  <c r="H95" i="10"/>
  <c r="A96" i="10"/>
  <c r="B96" i="10"/>
  <c r="D96" i="10"/>
  <c r="E96" i="10"/>
  <c r="G96" i="10"/>
  <c r="H96" i="10"/>
  <c r="A97" i="10"/>
  <c r="B97" i="10"/>
  <c r="D97" i="10"/>
  <c r="E97" i="10"/>
  <c r="G97" i="10"/>
  <c r="H97" i="10"/>
  <c r="A98" i="10"/>
  <c r="B98" i="10"/>
  <c r="D98" i="10"/>
  <c r="E98" i="10"/>
  <c r="G98" i="10"/>
  <c r="H98" i="10"/>
  <c r="A99" i="10"/>
  <c r="B99" i="10"/>
  <c r="D99" i="10"/>
  <c r="E99" i="10"/>
  <c r="G99" i="10"/>
  <c r="H99" i="10"/>
  <c r="A100" i="10"/>
  <c r="B100" i="10"/>
  <c r="D100" i="10"/>
  <c r="E100" i="10"/>
  <c r="G100" i="10"/>
  <c r="H100" i="10"/>
  <c r="A101" i="10"/>
  <c r="B101" i="10"/>
  <c r="D101" i="10"/>
  <c r="E101" i="10"/>
  <c r="G101" i="10"/>
  <c r="H101" i="10"/>
  <c r="A3" i="4"/>
  <c r="B3" i="4"/>
  <c r="A4" i="4"/>
  <c r="B4" i="4"/>
  <c r="I4" i="4" s="1"/>
  <c r="A5" i="4"/>
  <c r="B5" i="4"/>
  <c r="A6" i="4"/>
  <c r="B6" i="4"/>
  <c r="I6" i="4" s="1"/>
  <c r="A7" i="4"/>
  <c r="B7" i="4"/>
  <c r="A8" i="4"/>
  <c r="B8" i="4"/>
  <c r="I8" i="4" s="1"/>
  <c r="A9" i="4"/>
  <c r="B9" i="4"/>
  <c r="A10" i="4"/>
  <c r="B10" i="4"/>
  <c r="I10" i="4" s="1"/>
  <c r="A11" i="4"/>
  <c r="B11" i="4"/>
  <c r="A12" i="4"/>
  <c r="B12" i="4"/>
  <c r="I12" i="4" s="1"/>
  <c r="A13" i="4"/>
  <c r="B13" i="4"/>
  <c r="A14" i="4"/>
  <c r="B14" i="4"/>
  <c r="A15" i="4"/>
  <c r="B15" i="4"/>
  <c r="A16" i="4"/>
  <c r="B16" i="4"/>
  <c r="H16" i="4" s="1"/>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A70" i="4"/>
  <c r="B70" i="4"/>
  <c r="A71" i="4"/>
  <c r="B71" i="4"/>
  <c r="A72" i="4"/>
  <c r="B72" i="4"/>
  <c r="A73" i="4"/>
  <c r="B73" i="4"/>
  <c r="A74" i="4"/>
  <c r="B74" i="4"/>
  <c r="A75" i="4"/>
  <c r="B75" i="4"/>
  <c r="A76" i="4"/>
  <c r="B76" i="4"/>
  <c r="A77" i="4"/>
  <c r="B77" i="4"/>
  <c r="A78" i="4"/>
  <c r="B78" i="4"/>
  <c r="A79" i="4"/>
  <c r="B79" i="4"/>
  <c r="A80" i="4"/>
  <c r="B80" i="4"/>
  <c r="A81" i="4"/>
  <c r="B81" i="4"/>
  <c r="A82" i="4"/>
  <c r="B82" i="4"/>
  <c r="A83" i="4"/>
  <c r="B83" i="4"/>
  <c r="A84" i="4"/>
  <c r="B84" i="4"/>
  <c r="A85" i="4"/>
  <c r="B85" i="4"/>
  <c r="A86" i="4"/>
  <c r="B86" i="4"/>
  <c r="A87" i="4"/>
  <c r="B87" i="4"/>
  <c r="A88" i="4"/>
  <c r="B88" i="4"/>
  <c r="A89" i="4"/>
  <c r="B89" i="4"/>
  <c r="A90" i="4"/>
  <c r="B90" i="4"/>
  <c r="A91" i="4"/>
  <c r="B91" i="4"/>
  <c r="A92" i="4"/>
  <c r="B92" i="4"/>
  <c r="A93" i="4"/>
  <c r="B93" i="4"/>
  <c r="A94" i="4"/>
  <c r="B94" i="4"/>
  <c r="A95" i="4"/>
  <c r="B95" i="4"/>
  <c r="A96" i="4"/>
  <c r="B96" i="4"/>
  <c r="A97" i="4"/>
  <c r="B97" i="4"/>
  <c r="A98" i="4"/>
  <c r="B98" i="4"/>
  <c r="A99" i="4"/>
  <c r="B99" i="4"/>
  <c r="A100" i="4"/>
  <c r="B100" i="4"/>
  <c r="A101" i="4"/>
  <c r="B101" i="4"/>
  <c r="E2" i="4"/>
  <c r="A2" i="4"/>
  <c r="B75" i="3"/>
  <c r="B67" i="3"/>
  <c r="B55" i="3"/>
  <c r="B39" i="3"/>
  <c r="D13" i="10"/>
  <c r="D12" i="10"/>
  <c r="D11" i="10"/>
  <c r="D10" i="10"/>
  <c r="D9" i="10"/>
  <c r="D8" i="10"/>
  <c r="D7" i="10"/>
  <c r="D6" i="10"/>
  <c r="D5" i="10"/>
  <c r="D4" i="10"/>
  <c r="D3" i="10"/>
  <c r="D2" i="10"/>
  <c r="E13" i="10"/>
  <c r="B12" i="10"/>
  <c r="B11" i="10"/>
  <c r="B10" i="10"/>
  <c r="B9" i="10"/>
  <c r="B8" i="10"/>
  <c r="B7" i="10"/>
  <c r="B6" i="10"/>
  <c r="B5" i="10"/>
  <c r="B4" i="10"/>
  <c r="B3" i="10"/>
  <c r="B2" i="10"/>
  <c r="A3" i="10"/>
  <c r="A4" i="10"/>
  <c r="A5" i="10"/>
  <c r="A6" i="10"/>
  <c r="A7" i="10"/>
  <c r="A8" i="10"/>
  <c r="A9" i="10"/>
  <c r="A10" i="10"/>
  <c r="A11" i="10"/>
  <c r="A12" i="10"/>
  <c r="A13" i="10"/>
  <c r="A2" i="10"/>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D40" i="3"/>
  <c r="B45" i="3"/>
  <c r="G46" i="3"/>
  <c r="B53" i="3"/>
  <c r="B57" i="3"/>
  <c r="B81" i="3"/>
  <c r="D47" i="1" l="1"/>
  <c r="D39" i="1"/>
  <c r="D31" i="1"/>
  <c r="D33" i="1"/>
  <c r="D46" i="1"/>
  <c r="D38" i="1"/>
  <c r="D36" i="1"/>
  <c r="D43" i="1"/>
  <c r="D48" i="1"/>
  <c r="E48" i="1" s="1"/>
  <c r="C48" i="1" s="1"/>
  <c r="D45" i="1"/>
  <c r="E45" i="1" s="1"/>
  <c r="C45" i="1" s="1"/>
  <c r="D37" i="1"/>
  <c r="D44" i="1"/>
  <c r="E44" i="1" s="1"/>
  <c r="C44" i="1" s="1"/>
  <c r="D35" i="1"/>
  <c r="D32" i="1"/>
  <c r="D42" i="1"/>
  <c r="E42" i="1" s="1"/>
  <c r="C42" i="1" s="1"/>
  <c r="D34" i="1"/>
  <c r="D49" i="1"/>
  <c r="E49" i="1" s="1"/>
  <c r="C49" i="1" s="1"/>
  <c r="D41" i="1"/>
  <c r="E41" i="1" s="1"/>
  <c r="C41" i="1" s="1"/>
  <c r="D40" i="1"/>
  <c r="E40" i="1" s="1"/>
  <c r="C40" i="1" s="1"/>
  <c r="D30" i="1"/>
  <c r="J2" i="8"/>
  <c r="M7" i="5"/>
  <c r="M11" i="5"/>
  <c r="D10" i="6"/>
  <c r="J10" i="6"/>
  <c r="D9" i="6"/>
  <c r="J9" i="6"/>
  <c r="D3" i="6"/>
  <c r="J3" i="6"/>
  <c r="J4" i="8"/>
  <c r="T12" i="3"/>
  <c r="I5" i="4"/>
  <c r="D5" i="4"/>
  <c r="J5" i="8"/>
  <c r="D7" i="6"/>
  <c r="J7" i="6"/>
  <c r="J12" i="8"/>
  <c r="I9" i="4"/>
  <c r="D9" i="4"/>
  <c r="G9" i="5"/>
  <c r="D11" i="4"/>
  <c r="I11" i="4"/>
  <c r="I3" i="4"/>
  <c r="D3" i="4"/>
  <c r="J6" i="8"/>
  <c r="O5" i="9"/>
  <c r="D11" i="6"/>
  <c r="J11" i="6"/>
  <c r="D5" i="6"/>
  <c r="J5" i="6"/>
  <c r="S12" i="3"/>
  <c r="D7" i="4"/>
  <c r="I7" i="4"/>
  <c r="J3" i="8"/>
  <c r="D2" i="5"/>
  <c r="M2" i="5"/>
  <c r="M9" i="5"/>
  <c r="I12" i="9"/>
  <c r="O12" i="9"/>
  <c r="I11" i="9"/>
  <c r="O11" i="9"/>
  <c r="I10" i="9"/>
  <c r="O10" i="9"/>
  <c r="I9" i="9"/>
  <c r="O9" i="9"/>
  <c r="I8" i="9"/>
  <c r="O8" i="9"/>
  <c r="G12" i="5"/>
  <c r="M12" i="5"/>
  <c r="G10" i="5"/>
  <c r="M10" i="5"/>
  <c r="G8" i="5"/>
  <c r="M8" i="5"/>
  <c r="G6" i="5"/>
  <c r="M6" i="5"/>
  <c r="H5" i="4"/>
  <c r="J5" i="4" s="1"/>
  <c r="K5" i="4" s="1"/>
  <c r="H3" i="4"/>
  <c r="I4" i="9"/>
  <c r="O4" i="9"/>
  <c r="I3" i="9"/>
  <c r="O3" i="9"/>
  <c r="I2" i="9"/>
  <c r="I14" i="8"/>
  <c r="K14" i="8" s="1"/>
  <c r="L14" i="8" s="1"/>
  <c r="I16" i="8"/>
  <c r="G4" i="5"/>
  <c r="M4" i="5"/>
  <c r="G5" i="5"/>
  <c r="M5" i="5"/>
  <c r="K5" i="5"/>
  <c r="G3" i="5"/>
  <c r="M3" i="5"/>
  <c r="E12" i="10"/>
  <c r="F12" i="10"/>
  <c r="E5" i="10"/>
  <c r="F5" i="10"/>
  <c r="E9" i="10"/>
  <c r="G9" i="10" s="1"/>
  <c r="H9" i="10" s="1"/>
  <c r="F9" i="10"/>
  <c r="E8" i="10"/>
  <c r="G8" i="10" s="1"/>
  <c r="H8" i="10" s="1"/>
  <c r="F8" i="10"/>
  <c r="E6" i="10"/>
  <c r="G6" i="10" s="1"/>
  <c r="H6" i="10" s="1"/>
  <c r="F6" i="10"/>
  <c r="E4" i="10"/>
  <c r="F4" i="10"/>
  <c r="E2" i="10"/>
  <c r="F2" i="10"/>
  <c r="E10" i="10"/>
  <c r="F10" i="10"/>
  <c r="E3" i="10"/>
  <c r="G3" i="10" s="1"/>
  <c r="H3" i="10" s="1"/>
  <c r="F3" i="10"/>
  <c r="E7" i="10"/>
  <c r="F7" i="10"/>
  <c r="E11" i="10"/>
  <c r="F11" i="10"/>
  <c r="K6" i="5"/>
  <c r="H9" i="4"/>
  <c r="J9" i="4" s="1"/>
  <c r="K9" i="4" s="1"/>
  <c r="K9" i="5"/>
  <c r="I8" i="8"/>
  <c r="K8" i="8" s="1"/>
  <c r="L8" i="8" s="1"/>
  <c r="I7" i="6"/>
  <c r="K7" i="6" s="1"/>
  <c r="L7" i="6" s="1"/>
  <c r="I2" i="5"/>
  <c r="N2" i="5" s="1"/>
  <c r="E13" i="7"/>
  <c r="H13" i="4"/>
  <c r="G13" i="7"/>
  <c r="J13" i="7" s="1"/>
  <c r="I10" i="8"/>
  <c r="K10" i="8" s="1"/>
  <c r="L10" i="8" s="1"/>
  <c r="H10" i="4"/>
  <c r="K10" i="5"/>
  <c r="I4" i="8"/>
  <c r="K4" i="8" s="1"/>
  <c r="L4" i="8" s="1"/>
  <c r="I2" i="8"/>
  <c r="K2" i="8" s="1"/>
  <c r="L2" i="8" s="1"/>
  <c r="H4" i="4"/>
  <c r="H14" i="4"/>
  <c r="J14" i="4" s="1"/>
  <c r="K14" i="4" s="1"/>
  <c r="H12" i="4"/>
  <c r="I14" i="5"/>
  <c r="E14" i="7"/>
  <c r="I13" i="6"/>
  <c r="K13" i="6" s="1"/>
  <c r="L13" i="6" s="1"/>
  <c r="I12" i="5"/>
  <c r="N12" i="5" s="1"/>
  <c r="I12" i="8"/>
  <c r="H11" i="4"/>
  <c r="J11" i="4" s="1"/>
  <c r="K11" i="4" s="1"/>
  <c r="I11" i="5"/>
  <c r="N11" i="5" s="1"/>
  <c r="I11" i="6"/>
  <c r="K11" i="6" s="1"/>
  <c r="L11" i="6" s="1"/>
  <c r="I10" i="6"/>
  <c r="K10" i="6" s="1"/>
  <c r="L10" i="6" s="1"/>
  <c r="I9" i="6"/>
  <c r="K9" i="6" s="1"/>
  <c r="L9" i="6" s="1"/>
  <c r="H8" i="4"/>
  <c r="J8" i="4" s="1"/>
  <c r="K8" i="4" s="1"/>
  <c r="I8" i="5"/>
  <c r="N8" i="5" s="1"/>
  <c r="H7" i="4"/>
  <c r="J7" i="4" s="1"/>
  <c r="K7" i="4" s="1"/>
  <c r="I6" i="8"/>
  <c r="K6" i="8" s="1"/>
  <c r="L6" i="8" s="1"/>
  <c r="H6" i="4"/>
  <c r="J6" i="4" s="1"/>
  <c r="K6" i="4" s="1"/>
  <c r="I5" i="8"/>
  <c r="K5" i="8" s="1"/>
  <c r="L5" i="8" s="1"/>
  <c r="I4" i="5"/>
  <c r="N4" i="5" s="1"/>
  <c r="I3" i="5"/>
  <c r="N3" i="5" s="1"/>
  <c r="I2" i="6"/>
  <c r="K2" i="6" s="1"/>
  <c r="L2" i="6" s="1"/>
  <c r="H2" i="4"/>
  <c r="J2" i="4" s="1"/>
  <c r="K2" i="4" s="1"/>
  <c r="B47" i="1"/>
  <c r="B43" i="1"/>
  <c r="E47" i="1"/>
  <c r="C47" i="1" s="1"/>
  <c r="E43" i="1"/>
  <c r="C43" i="1" s="1"/>
  <c r="B48" i="1"/>
  <c r="B44" i="1"/>
  <c r="B49" i="1"/>
  <c r="B45" i="1"/>
  <c r="B40" i="1"/>
  <c r="B46" i="1"/>
  <c r="E46" i="1"/>
  <c r="C46" i="1" s="1"/>
  <c r="B41" i="1"/>
  <c r="B42" i="1"/>
  <c r="G11" i="10"/>
  <c r="H11" i="10" s="1"/>
  <c r="I3" i="6"/>
  <c r="K3" i="6" s="1"/>
  <c r="L3" i="6" s="1"/>
  <c r="G4" i="10"/>
  <c r="H4" i="10" s="1"/>
  <c r="I8" i="6"/>
  <c r="K8" i="6" s="1"/>
  <c r="L8" i="6" s="1"/>
  <c r="I3" i="8"/>
  <c r="K3" i="8" s="1"/>
  <c r="L3" i="8" s="1"/>
  <c r="I11" i="8"/>
  <c r="K11" i="8" s="1"/>
  <c r="L11" i="8" s="1"/>
  <c r="I7" i="5"/>
  <c r="L7" i="5" s="1"/>
  <c r="G5" i="10"/>
  <c r="H5" i="10" s="1"/>
  <c r="I6" i="6"/>
  <c r="K6" i="6" s="1"/>
  <c r="L6" i="6" s="1"/>
  <c r="I9" i="8"/>
  <c r="K9" i="8" s="1"/>
  <c r="L9" i="8" s="1"/>
  <c r="G7" i="10"/>
  <c r="H7" i="10" s="1"/>
  <c r="I4" i="6"/>
  <c r="K4" i="6" s="1"/>
  <c r="L4" i="6" s="1"/>
  <c r="G10" i="10"/>
  <c r="H10" i="10" s="1"/>
  <c r="I7" i="8"/>
  <c r="K7" i="8" s="1"/>
  <c r="L7" i="8" s="1"/>
  <c r="G12" i="10"/>
  <c r="H12" i="10" s="1"/>
  <c r="I12" i="6"/>
  <c r="K12" i="6" s="1"/>
  <c r="L12" i="6" s="1"/>
  <c r="G13" i="10"/>
  <c r="H13" i="10" s="1"/>
  <c r="I5" i="6"/>
  <c r="K5" i="6" s="1"/>
  <c r="L5" i="6" s="1"/>
  <c r="I13" i="8"/>
  <c r="G2" i="10"/>
  <c r="H2" i="10" s="1"/>
  <c r="G16" i="10"/>
  <c r="H16" i="10" s="1"/>
  <c r="J3" i="4"/>
  <c r="K3" i="4" s="1"/>
  <c r="J13" i="4"/>
  <c r="K13" i="4" s="1"/>
  <c r="K16" i="8"/>
  <c r="L16" i="8" s="1"/>
  <c r="K12" i="8"/>
  <c r="L12" i="8" s="1"/>
  <c r="J4" i="4"/>
  <c r="K4" i="4" s="1"/>
  <c r="J10" i="4"/>
  <c r="K10" i="4" s="1"/>
  <c r="J12" i="4"/>
  <c r="K12" i="4" s="1"/>
  <c r="K13" i="8"/>
  <c r="L13" i="8" s="1"/>
  <c r="G16" i="7"/>
  <c r="J16" i="7" s="1"/>
  <c r="E16" i="7"/>
  <c r="K16" i="6"/>
  <c r="L16" i="6" s="1"/>
  <c r="I10" i="5"/>
  <c r="L10" i="5" s="1"/>
  <c r="K12" i="5"/>
  <c r="K4" i="5"/>
  <c r="K16" i="5"/>
  <c r="I6" i="5"/>
  <c r="L6" i="5" s="1"/>
  <c r="K8" i="5"/>
  <c r="N16" i="5"/>
  <c r="L16" i="5"/>
  <c r="K3" i="5"/>
  <c r="I5" i="5"/>
  <c r="K7" i="5"/>
  <c r="I9" i="5"/>
  <c r="K11" i="5"/>
  <c r="I13" i="5"/>
  <c r="J40" i="3"/>
  <c r="K40" i="3" s="1"/>
  <c r="K2" i="5"/>
  <c r="J16" i="4"/>
  <c r="K16" i="4" s="1"/>
  <c r="J76" i="3"/>
  <c r="K76" i="3" s="1"/>
  <c r="J80" i="3"/>
  <c r="K80" i="3" s="1"/>
  <c r="J68" i="3"/>
  <c r="K68" i="3" s="1"/>
  <c r="J64" i="3"/>
  <c r="K64" i="3" s="1"/>
  <c r="J48" i="3"/>
  <c r="K48" i="3" s="1"/>
  <c r="J79" i="3"/>
  <c r="K79" i="3" s="1"/>
  <c r="J75" i="3"/>
  <c r="K75" i="3" s="1"/>
  <c r="J71" i="3"/>
  <c r="K71" i="3" s="1"/>
  <c r="J67" i="3"/>
  <c r="K67" i="3" s="1"/>
  <c r="J63" i="3"/>
  <c r="K63" i="3" s="1"/>
  <c r="J59" i="3"/>
  <c r="K59" i="3" s="1"/>
  <c r="J55" i="3"/>
  <c r="K55" i="3" s="1"/>
  <c r="J51" i="3"/>
  <c r="K51" i="3" s="1"/>
  <c r="J47" i="3"/>
  <c r="K47" i="3" s="1"/>
  <c r="J43" i="3"/>
  <c r="K43" i="3" s="1"/>
  <c r="J39" i="3"/>
  <c r="K39" i="3" s="1"/>
  <c r="J72" i="3"/>
  <c r="K72" i="3" s="1"/>
  <c r="J60" i="3"/>
  <c r="K60" i="3" s="1"/>
  <c r="J56" i="3"/>
  <c r="K56" i="3" s="1"/>
  <c r="J82" i="3"/>
  <c r="K82" i="3" s="1"/>
  <c r="J78" i="3"/>
  <c r="K78" i="3" s="1"/>
  <c r="J74" i="3"/>
  <c r="K74" i="3" s="1"/>
  <c r="J70" i="3"/>
  <c r="K70" i="3" s="1"/>
  <c r="J66" i="3"/>
  <c r="K66" i="3" s="1"/>
  <c r="J62" i="3"/>
  <c r="K62" i="3" s="1"/>
  <c r="J58" i="3"/>
  <c r="K58" i="3" s="1"/>
  <c r="J54" i="3"/>
  <c r="K54" i="3" s="1"/>
  <c r="J50" i="3"/>
  <c r="K50" i="3" s="1"/>
  <c r="J46" i="3"/>
  <c r="K46" i="3" s="1"/>
  <c r="J42" i="3"/>
  <c r="K42" i="3" s="1"/>
  <c r="J52" i="3"/>
  <c r="K52" i="3" s="1"/>
  <c r="J44" i="3"/>
  <c r="K44" i="3" s="1"/>
  <c r="J81" i="3"/>
  <c r="K81" i="3" s="1"/>
  <c r="J77" i="3"/>
  <c r="K77" i="3" s="1"/>
  <c r="J73" i="3"/>
  <c r="K73" i="3" s="1"/>
  <c r="J69" i="3"/>
  <c r="K69" i="3" s="1"/>
  <c r="J65" i="3"/>
  <c r="K65" i="3" s="1"/>
  <c r="J61" i="3"/>
  <c r="K61" i="3" s="1"/>
  <c r="J57" i="3"/>
  <c r="K57" i="3" s="1"/>
  <c r="J53" i="3"/>
  <c r="K53" i="3" s="1"/>
  <c r="J49" i="3"/>
  <c r="K49" i="3" s="1"/>
  <c r="J45" i="3"/>
  <c r="K45" i="3" s="1"/>
  <c r="J41" i="3"/>
  <c r="K41" i="3" s="1"/>
  <c r="B15" i="1"/>
  <c r="T14" i="3" l="1"/>
  <c r="O12" i="3"/>
  <c r="Q12" i="3"/>
  <c r="G2" i="5"/>
  <c r="P14" i="3" s="1"/>
  <c r="P12" i="3"/>
  <c r="L2" i="5"/>
  <c r="O2" i="5" s="1"/>
  <c r="P2" i="5" s="1"/>
  <c r="L12" i="5"/>
  <c r="O12" i="5" s="1"/>
  <c r="P12" i="5" s="1"/>
  <c r="L11" i="5"/>
  <c r="O11" i="5" s="1"/>
  <c r="P11" i="5" s="1"/>
  <c r="L4" i="5"/>
  <c r="O4" i="5" s="1"/>
  <c r="P4" i="5" s="1"/>
  <c r="L8" i="5"/>
  <c r="O8" i="5" s="1"/>
  <c r="P8" i="5" s="1"/>
  <c r="N14" i="5"/>
  <c r="L14" i="5"/>
  <c r="L3" i="5"/>
  <c r="O3" i="5" s="1"/>
  <c r="P3" i="5" s="1"/>
  <c r="N7" i="5"/>
  <c r="O7" i="5" s="1"/>
  <c r="P7" i="5" s="1"/>
  <c r="N6" i="5"/>
  <c r="O6" i="5" s="1"/>
  <c r="P6" i="5" s="1"/>
  <c r="N10" i="5"/>
  <c r="O10" i="5" s="1"/>
  <c r="P10" i="5" s="1"/>
  <c r="O16" i="5"/>
  <c r="P16" i="5" s="1"/>
  <c r="L13" i="5"/>
  <c r="N13" i="5"/>
  <c r="N9" i="5"/>
  <c r="L9" i="5"/>
  <c r="L5" i="5"/>
  <c r="N5" i="5"/>
  <c r="N20" i="3"/>
  <c r="S7" i="3"/>
  <c r="Q7" i="3"/>
  <c r="O7" i="3"/>
  <c r="N7" i="3"/>
  <c r="N3" i="3"/>
  <c r="B34" i="3"/>
  <c r="N10" i="3" l="1"/>
  <c r="O14" i="5"/>
  <c r="P14" i="5" s="1"/>
  <c r="O5" i="5"/>
  <c r="P5" i="5" s="1"/>
  <c r="O13" i="5"/>
  <c r="P13" i="5" s="1"/>
  <c r="O9" i="5"/>
  <c r="P9" i="5" s="1"/>
  <c r="B17" i="3"/>
  <c r="B15" i="3"/>
  <c r="B23" i="3"/>
  <c r="B25" i="3"/>
  <c r="B7" i="3"/>
  <c r="B9" i="3"/>
  <c r="B29" i="3"/>
  <c r="B10" i="3"/>
  <c r="B18" i="3"/>
  <c r="B8" i="3"/>
  <c r="B16" i="3"/>
  <c r="B24" i="3"/>
  <c r="B28" i="3"/>
  <c r="B3" i="3"/>
  <c r="B11" i="3"/>
  <c r="B19" i="3"/>
  <c r="B27" i="3"/>
  <c r="B31" i="3"/>
  <c r="B30" i="3"/>
  <c r="B35" i="3"/>
  <c r="B6" i="3"/>
  <c r="B14" i="3"/>
  <c r="B22" i="3"/>
  <c r="B26" i="3"/>
  <c r="B36" i="3"/>
  <c r="B37" i="3"/>
  <c r="B38" i="3"/>
  <c r="B4" i="3"/>
  <c r="B12" i="3"/>
  <c r="B20" i="3"/>
  <c r="B32" i="3"/>
  <c r="B33" i="3"/>
  <c r="B13" i="3"/>
  <c r="B5" i="3"/>
  <c r="B21" i="3"/>
  <c r="N5" i="3" l="1"/>
  <c r="N6" i="3"/>
  <c r="T7" i="3"/>
  <c r="P7" i="3"/>
  <c r="N4" i="3" l="1"/>
  <c r="T8" i="3"/>
  <c r="T13" i="3" s="1"/>
  <c r="T3" i="3"/>
  <c r="T10" i="3" s="1"/>
  <c r="T17" i="3" s="1"/>
  <c r="S3" i="3"/>
  <c r="S10" i="3" s="1"/>
  <c r="R3" i="3"/>
  <c r="S8" i="3"/>
  <c r="R15" i="3"/>
  <c r="D12" i="7" s="1"/>
  <c r="Q8" i="3"/>
  <c r="P8" i="3"/>
  <c r="P13" i="3" s="1"/>
  <c r="O8" i="3"/>
  <c r="Q3" i="3"/>
  <c r="Q10" i="3" s="1"/>
  <c r="P3" i="3"/>
  <c r="O3" i="3"/>
  <c r="O10" i="3" s="1"/>
  <c r="P10" i="3" l="1"/>
  <c r="P17" i="3" s="1"/>
  <c r="G12" i="7"/>
  <c r="J12" i="7" s="1"/>
  <c r="F12" i="7"/>
  <c r="E12" i="7"/>
  <c r="K12" i="7"/>
  <c r="D6" i="7"/>
  <c r="D11" i="7"/>
  <c r="D4" i="7"/>
  <c r="K4" i="7" s="1"/>
  <c r="D7" i="7"/>
  <c r="D10" i="7"/>
  <c r="K10" i="7" s="1"/>
  <c r="D2" i="7"/>
  <c r="K2" i="7" s="1"/>
  <c r="D8" i="7"/>
  <c r="D9" i="7"/>
  <c r="D3" i="7"/>
  <c r="D5" i="7"/>
  <c r="E30" i="1"/>
  <c r="C30" i="1" s="1"/>
  <c r="Q9" i="3"/>
  <c r="G23" i="3"/>
  <c r="E28" i="3"/>
  <c r="E32" i="3"/>
  <c r="B30" i="1"/>
  <c r="E8" i="3"/>
  <c r="G38" i="3"/>
  <c r="N21" i="3"/>
  <c r="G24" i="3"/>
  <c r="E29" i="3"/>
  <c r="G14" i="3"/>
  <c r="O9" i="3"/>
  <c r="E9" i="3"/>
  <c r="G20" i="3"/>
  <c r="G32" i="3"/>
  <c r="E12" i="3"/>
  <c r="Q14" i="3"/>
  <c r="Q17" i="3" s="1"/>
  <c r="S14" i="3"/>
  <c r="S13" i="3" s="1"/>
  <c r="E21" i="3"/>
  <c r="E37" i="3"/>
  <c r="B39" i="1"/>
  <c r="E36" i="1"/>
  <c r="C36" i="1" s="1"/>
  <c r="E32" i="1"/>
  <c r="C32" i="1" s="1"/>
  <c r="E39" i="1"/>
  <c r="C39" i="1" s="1"/>
  <c r="E31" i="1"/>
  <c r="C31" i="1" s="1"/>
  <c r="E38" i="1"/>
  <c r="C38" i="1" s="1"/>
  <c r="E34" i="1"/>
  <c r="C34" i="1" s="1"/>
  <c r="E37" i="1"/>
  <c r="C37" i="1" s="1"/>
  <c r="E33" i="1"/>
  <c r="C33" i="1" s="1"/>
  <c r="B33" i="1"/>
  <c r="B38" i="1"/>
  <c r="B36" i="1"/>
  <c r="B32" i="1"/>
  <c r="B37" i="1"/>
  <c r="B35" i="1"/>
  <c r="B31" i="1"/>
  <c r="B34" i="1"/>
  <c r="S9" i="3"/>
  <c r="C15" i="3"/>
  <c r="C24" i="3"/>
  <c r="C37" i="3"/>
  <c r="E35" i="1"/>
  <c r="C35" i="1" s="1"/>
  <c r="G5" i="3"/>
  <c r="G9" i="3"/>
  <c r="G13" i="3"/>
  <c r="G17" i="3"/>
  <c r="G21" i="3"/>
  <c r="G25" i="3"/>
  <c r="G29" i="3"/>
  <c r="G33" i="3"/>
  <c r="G37" i="3"/>
  <c r="G3" i="3"/>
  <c r="G16" i="3"/>
  <c r="G34" i="3"/>
  <c r="G36" i="3"/>
  <c r="G10" i="3"/>
  <c r="G11" i="3"/>
  <c r="G26" i="3"/>
  <c r="G6" i="3"/>
  <c r="G15" i="3"/>
  <c r="G27" i="3"/>
  <c r="G30" i="3"/>
  <c r="G7" i="3"/>
  <c r="G8" i="3"/>
  <c r="G18" i="3"/>
  <c r="G19" i="3"/>
  <c r="G4" i="3"/>
  <c r="G12" i="3"/>
  <c r="G22" i="3"/>
  <c r="G28" i="3"/>
  <c r="G31" i="3"/>
  <c r="G35" i="3"/>
  <c r="O14" i="3"/>
  <c r="O17" i="3" s="1"/>
  <c r="E4" i="3"/>
  <c r="E16" i="3"/>
  <c r="E20" i="3"/>
  <c r="E36" i="3"/>
  <c r="E6" i="3"/>
  <c r="C32" i="3"/>
  <c r="C16" i="3"/>
  <c r="C17" i="3"/>
  <c r="C21" i="3"/>
  <c r="E11" i="3"/>
  <c r="E30" i="3"/>
  <c r="E5" i="3"/>
  <c r="E24" i="3"/>
  <c r="E17" i="3"/>
  <c r="E18" i="3"/>
  <c r="E22" i="3"/>
  <c r="E26" i="3"/>
  <c r="E19" i="3"/>
  <c r="E23" i="3"/>
  <c r="E35" i="3"/>
  <c r="E7" i="3"/>
  <c r="E10" i="3"/>
  <c r="E13" i="3"/>
  <c r="E14" i="3"/>
  <c r="E31" i="3"/>
  <c r="E34" i="3"/>
  <c r="E15" i="3"/>
  <c r="E3" i="3"/>
  <c r="E25" i="3"/>
  <c r="E27" i="3"/>
  <c r="E33" i="3"/>
  <c r="E38" i="3"/>
  <c r="C4" i="3"/>
  <c r="C35" i="3"/>
  <c r="C3" i="3"/>
  <c r="C8" i="3"/>
  <c r="C20" i="3"/>
  <c r="C28" i="3"/>
  <c r="C36" i="3"/>
  <c r="C9" i="3"/>
  <c r="C27" i="3"/>
  <c r="C14" i="3"/>
  <c r="C10" i="3"/>
  <c r="C34" i="3"/>
  <c r="C38" i="3"/>
  <c r="C12" i="3"/>
  <c r="C18" i="3"/>
  <c r="C19" i="3"/>
  <c r="C33" i="3"/>
  <c r="C13" i="3"/>
  <c r="C6" i="3"/>
  <c r="C7" i="3"/>
  <c r="C11" i="3"/>
  <c r="C25" i="3"/>
  <c r="C29" i="3"/>
  <c r="C5" i="3"/>
  <c r="C22" i="3"/>
  <c r="C23" i="3"/>
  <c r="C26" i="3"/>
  <c r="C30" i="3"/>
  <c r="C31" i="3"/>
  <c r="S17" i="3" l="1"/>
  <c r="O13" i="3"/>
  <c r="Q13" i="3"/>
  <c r="F8" i="7"/>
  <c r="K8" i="7"/>
  <c r="F5" i="7"/>
  <c r="K5" i="7"/>
  <c r="F11" i="7"/>
  <c r="K11" i="7"/>
  <c r="F9" i="7"/>
  <c r="K9" i="7"/>
  <c r="F7" i="7"/>
  <c r="K7" i="7"/>
  <c r="F3" i="7"/>
  <c r="K3" i="7"/>
  <c r="F6" i="7"/>
  <c r="K6" i="7"/>
  <c r="O5" i="3"/>
  <c r="S5" i="3"/>
  <c r="Q5" i="3"/>
  <c r="O6" i="3"/>
  <c r="S6" i="3"/>
  <c r="Q6" i="3"/>
  <c r="E6" i="7"/>
  <c r="G6" i="7"/>
  <c r="J6" i="7" s="1"/>
  <c r="G10" i="7"/>
  <c r="J10" i="7" s="1"/>
  <c r="F10" i="7"/>
  <c r="G4" i="7"/>
  <c r="J4" i="7" s="1"/>
  <c r="F4" i="7"/>
  <c r="E11" i="7"/>
  <c r="G11" i="7"/>
  <c r="J11" i="7" s="1"/>
  <c r="E4" i="7"/>
  <c r="G7" i="7"/>
  <c r="J7" i="7" s="1"/>
  <c r="E7" i="7"/>
  <c r="E10" i="7"/>
  <c r="G2" i="7"/>
  <c r="J2" i="7" s="1"/>
  <c r="F2" i="7"/>
  <c r="E2" i="7"/>
  <c r="E8" i="7"/>
  <c r="G8" i="7"/>
  <c r="J8" i="7" s="1"/>
  <c r="R8" i="3"/>
  <c r="G9" i="7"/>
  <c r="J9" i="7" s="1"/>
  <c r="E9" i="7"/>
  <c r="G5" i="7"/>
  <c r="J5" i="7" s="1"/>
  <c r="E5" i="7"/>
  <c r="G3" i="7"/>
  <c r="J3" i="7" s="1"/>
  <c r="E3" i="7"/>
  <c r="J16" i="9"/>
  <c r="J14" i="9"/>
  <c r="J13" i="9"/>
  <c r="J9" i="9"/>
  <c r="J12" i="9"/>
  <c r="J10" i="9"/>
  <c r="J8" i="9"/>
  <c r="J11" i="9"/>
  <c r="K16" i="9"/>
  <c r="N16" i="9"/>
  <c r="J3" i="9"/>
  <c r="J6" i="9"/>
  <c r="J4" i="9"/>
  <c r="J7" i="9"/>
  <c r="J5" i="9"/>
  <c r="J2" i="9"/>
  <c r="D12" i="3"/>
  <c r="T11" i="3"/>
  <c r="P11" i="3"/>
  <c r="P9" i="3"/>
  <c r="D17" i="3"/>
  <c r="D36" i="3"/>
  <c r="D8" i="3"/>
  <c r="D21" i="3"/>
  <c r="D4" i="3"/>
  <c r="D27" i="3"/>
  <c r="D30" i="3"/>
  <c r="R12" i="3" l="1"/>
  <c r="R16" i="3"/>
  <c r="I5" i="7" s="1"/>
  <c r="L5" i="7" s="1"/>
  <c r="M5" i="7" s="1"/>
  <c r="R14" i="3"/>
  <c r="R7" i="3"/>
  <c r="R10" i="3" s="1"/>
  <c r="K14" i="9"/>
  <c r="N14" i="9"/>
  <c r="K10" i="9"/>
  <c r="N10" i="9"/>
  <c r="K4" i="9"/>
  <c r="N4" i="9"/>
  <c r="P16" i="9"/>
  <c r="M16" i="9"/>
  <c r="K12" i="9"/>
  <c r="N12" i="9"/>
  <c r="K7" i="9"/>
  <c r="N7" i="9"/>
  <c r="K6" i="9"/>
  <c r="N6" i="9"/>
  <c r="N11" i="9"/>
  <c r="K11" i="9"/>
  <c r="N9" i="9"/>
  <c r="K9" i="9"/>
  <c r="N5" i="9"/>
  <c r="K5" i="9"/>
  <c r="N3" i="9"/>
  <c r="K3" i="9"/>
  <c r="K8" i="9"/>
  <c r="N8" i="9"/>
  <c r="N13" i="9"/>
  <c r="K13" i="9"/>
  <c r="K2" i="9"/>
  <c r="N2" i="9"/>
  <c r="I13" i="7"/>
  <c r="L13" i="7" s="1"/>
  <c r="M13" i="7" s="1"/>
  <c r="I16" i="7"/>
  <c r="L16" i="7" s="1"/>
  <c r="M16" i="7" s="1"/>
  <c r="D7" i="3"/>
  <c r="D6" i="3"/>
  <c r="D10" i="3"/>
  <c r="D19" i="3"/>
  <c r="D23" i="3"/>
  <c r="D32" i="3"/>
  <c r="D25" i="3"/>
  <c r="H23" i="3"/>
  <c r="D15" i="3"/>
  <c r="H38" i="3"/>
  <c r="S4" i="3"/>
  <c r="Q4" i="3"/>
  <c r="D3" i="3"/>
  <c r="O4" i="3"/>
  <c r="D18" i="3"/>
  <c r="D24" i="3"/>
  <c r="D38" i="3"/>
  <c r="D13" i="3"/>
  <c r="D37" i="3"/>
  <c r="D31" i="3"/>
  <c r="D9" i="3"/>
  <c r="D5" i="3"/>
  <c r="D11" i="3"/>
  <c r="D28" i="3"/>
  <c r="D14" i="3"/>
  <c r="D22" i="3"/>
  <c r="D35" i="3"/>
  <c r="D26" i="3"/>
  <c r="D29" i="3"/>
  <c r="D33" i="3"/>
  <c r="D16" i="3"/>
  <c r="D20" i="3"/>
  <c r="R17" i="3" l="1"/>
  <c r="R13" i="3"/>
  <c r="I12" i="7"/>
  <c r="L12" i="7" s="1"/>
  <c r="M12" i="7" s="1"/>
  <c r="I3" i="7"/>
  <c r="L3" i="7" s="1"/>
  <c r="M3" i="7" s="1"/>
  <c r="I7" i="7"/>
  <c r="L7" i="7" s="1"/>
  <c r="M7" i="7" s="1"/>
  <c r="I10" i="7"/>
  <c r="L10" i="7" s="1"/>
  <c r="M10" i="7" s="1"/>
  <c r="I9" i="7"/>
  <c r="L9" i="7" s="1"/>
  <c r="M9" i="7" s="1"/>
  <c r="I6" i="7"/>
  <c r="L6" i="7" s="1"/>
  <c r="M6" i="7" s="1"/>
  <c r="I8" i="7"/>
  <c r="L8" i="7" s="1"/>
  <c r="M8" i="7" s="1"/>
  <c r="I11" i="7"/>
  <c r="L11" i="7" s="1"/>
  <c r="M11" i="7" s="1"/>
  <c r="I4" i="7"/>
  <c r="L4" i="7" s="1"/>
  <c r="M4" i="7" s="1"/>
  <c r="I14" i="7"/>
  <c r="L14" i="7" s="1"/>
  <c r="M14" i="7" s="1"/>
  <c r="I2" i="7"/>
  <c r="L2" i="7" s="1"/>
  <c r="M2" i="7" s="1"/>
  <c r="P14" i="9"/>
  <c r="M14" i="9"/>
  <c r="Q14" i="9" s="1"/>
  <c r="R14" i="9" s="1"/>
  <c r="M7" i="9"/>
  <c r="P7" i="9"/>
  <c r="P10" i="9"/>
  <c r="M10" i="9"/>
  <c r="M13" i="9"/>
  <c r="P13" i="9"/>
  <c r="M3" i="9"/>
  <c r="P3" i="9"/>
  <c r="P6" i="9"/>
  <c r="M6" i="9"/>
  <c r="P12" i="9"/>
  <c r="M12" i="9"/>
  <c r="P4" i="9"/>
  <c r="M4" i="9"/>
  <c r="P8" i="9"/>
  <c r="M8" i="9"/>
  <c r="M9" i="9"/>
  <c r="P9" i="9"/>
  <c r="M5" i="9"/>
  <c r="P5" i="9"/>
  <c r="M11" i="9"/>
  <c r="P11" i="9"/>
  <c r="Q16" i="9"/>
  <c r="R16" i="9" s="1"/>
  <c r="M2" i="9"/>
  <c r="P2" i="9"/>
  <c r="D34" i="3"/>
  <c r="P5" i="3" s="1"/>
  <c r="H18" i="3"/>
  <c r="H27" i="3"/>
  <c r="H28" i="3"/>
  <c r="H26" i="3"/>
  <c r="H20" i="3"/>
  <c r="H30" i="3"/>
  <c r="H25" i="3"/>
  <c r="H21" i="3"/>
  <c r="H33" i="3"/>
  <c r="H19" i="3"/>
  <c r="H35" i="3"/>
  <c r="H22" i="3"/>
  <c r="P6" i="3" l="1"/>
  <c r="H15" i="3"/>
  <c r="Q8" i="9"/>
  <c r="R8" i="9" s="1"/>
  <c r="Q12" i="9"/>
  <c r="R12" i="9" s="1"/>
  <c r="Q10" i="9"/>
  <c r="R10" i="9" s="1"/>
  <c r="Q11" i="9"/>
  <c r="R11" i="9" s="1"/>
  <c r="Q9" i="9"/>
  <c r="R9" i="9" s="1"/>
  <c r="Q13" i="9"/>
  <c r="Q5" i="9"/>
  <c r="R5" i="9" s="1"/>
  <c r="Q3" i="9"/>
  <c r="Q4" i="9"/>
  <c r="R4" i="9" s="1"/>
  <c r="Q6" i="9"/>
  <c r="R6" i="9" s="1"/>
  <c r="Q7" i="9"/>
  <c r="Q2" i="9"/>
  <c r="R2" i="9" s="1"/>
  <c r="H16" i="3"/>
  <c r="H24" i="3"/>
  <c r="H31" i="3"/>
  <c r="H32" i="3"/>
  <c r="H37" i="3"/>
  <c r="H34" i="3"/>
  <c r="H17" i="3"/>
  <c r="H36" i="3"/>
  <c r="H29" i="3"/>
  <c r="T9" i="3"/>
  <c r="F28" i="3"/>
  <c r="J28" i="3" s="1"/>
  <c r="K28" i="3" s="1"/>
  <c r="F32" i="3"/>
  <c r="F34" i="3"/>
  <c r="F9" i="3"/>
  <c r="F38" i="3"/>
  <c r="J38" i="3" s="1"/>
  <c r="K38" i="3" s="1"/>
  <c r="F5" i="3"/>
  <c r="F29" i="3"/>
  <c r="F22" i="3"/>
  <c r="J22" i="3" s="1"/>
  <c r="K22" i="3" s="1"/>
  <c r="F10" i="3"/>
  <c r="F35" i="3"/>
  <c r="J35" i="3" s="1"/>
  <c r="K35" i="3" s="1"/>
  <c r="F7" i="3"/>
  <c r="F37" i="3"/>
  <c r="F36" i="3"/>
  <c r="F20" i="3"/>
  <c r="J20" i="3" s="1"/>
  <c r="K20" i="3" s="1"/>
  <c r="F33" i="3"/>
  <c r="J33" i="3" s="1"/>
  <c r="K33" i="3" s="1"/>
  <c r="F12" i="3"/>
  <c r="F17" i="3"/>
  <c r="F23" i="3"/>
  <c r="J23" i="3" s="1"/>
  <c r="K23" i="3" s="1"/>
  <c r="F6" i="3"/>
  <c r="F19" i="3"/>
  <c r="J19" i="3" s="1"/>
  <c r="K19" i="3" s="1"/>
  <c r="F25" i="3"/>
  <c r="J25" i="3" s="1"/>
  <c r="K25" i="3" s="1"/>
  <c r="F21" i="3"/>
  <c r="J21" i="3" s="1"/>
  <c r="K21" i="3" s="1"/>
  <c r="F15" i="3"/>
  <c r="F31" i="3"/>
  <c r="F11" i="3"/>
  <c r="F4" i="3"/>
  <c r="F16" i="3"/>
  <c r="F13" i="3"/>
  <c r="F18" i="3"/>
  <c r="J18" i="3" s="1"/>
  <c r="K18" i="3" s="1"/>
  <c r="F14" i="3"/>
  <c r="F27" i="3"/>
  <c r="J27" i="3" s="1"/>
  <c r="K27" i="3" s="1"/>
  <c r="F24" i="3"/>
  <c r="F8" i="3"/>
  <c r="F26" i="3"/>
  <c r="J26" i="3" s="1"/>
  <c r="K26" i="3" s="1"/>
  <c r="F30" i="3"/>
  <c r="J30" i="3" s="1"/>
  <c r="K30" i="3" s="1"/>
  <c r="P4" i="3"/>
  <c r="J15" i="3" l="1"/>
  <c r="K15" i="3" s="1"/>
  <c r="H13" i="3"/>
  <c r="J13" i="3" s="1"/>
  <c r="K13" i="3" s="1"/>
  <c r="H10" i="3"/>
  <c r="J10" i="3" s="1"/>
  <c r="K10" i="3" s="1"/>
  <c r="H12" i="3"/>
  <c r="J12" i="3" s="1"/>
  <c r="K12" i="3" s="1"/>
  <c r="H9" i="3"/>
  <c r="J9" i="3" s="1"/>
  <c r="K9" i="3" s="1"/>
  <c r="H11" i="3"/>
  <c r="J11" i="3" s="1"/>
  <c r="K11" i="3" s="1"/>
  <c r="H6" i="3"/>
  <c r="J6" i="3" s="1"/>
  <c r="K6" i="3" s="1"/>
  <c r="H3" i="3"/>
  <c r="R13" i="9"/>
  <c r="H14" i="3"/>
  <c r="J14" i="3" s="1"/>
  <c r="K14" i="3" s="1"/>
  <c r="R3" i="9"/>
  <c r="H4" i="3"/>
  <c r="J4" i="3" s="1"/>
  <c r="K4" i="3" s="1"/>
  <c r="H5" i="3"/>
  <c r="J5" i="3" s="1"/>
  <c r="K5" i="3" s="1"/>
  <c r="R7" i="9"/>
  <c r="H8" i="3"/>
  <c r="J8" i="3" s="1"/>
  <c r="K8" i="3" s="1"/>
  <c r="J29" i="3"/>
  <c r="K29" i="3" s="1"/>
  <c r="J32" i="3"/>
  <c r="K32" i="3" s="1"/>
  <c r="J24" i="3"/>
  <c r="K24" i="3" s="1"/>
  <c r="J16" i="3"/>
  <c r="K16" i="3" s="1"/>
  <c r="J17" i="3"/>
  <c r="K17" i="3" s="1"/>
  <c r="J34" i="3"/>
  <c r="K34" i="3" s="1"/>
  <c r="J37" i="3"/>
  <c r="K37" i="3" s="1"/>
  <c r="J31" i="3"/>
  <c r="K31" i="3" s="1"/>
  <c r="J36" i="3"/>
  <c r="K36" i="3" s="1"/>
  <c r="H7" i="3"/>
  <c r="J7" i="3" s="1"/>
  <c r="K7" i="3" s="1"/>
  <c r="F3" i="3"/>
  <c r="R5" i="3" s="1"/>
  <c r="R9" i="3"/>
  <c r="T5" i="3" l="1"/>
  <c r="R6" i="3"/>
  <c r="T6" i="3"/>
  <c r="J3" i="3"/>
  <c r="K3" i="3" s="1"/>
  <c r="T4" i="3"/>
  <c r="R4" i="3"/>
  <c r="B20" i="1"/>
  <c r="B21" i="1" s="1"/>
  <c r="B19" i="1"/>
  <c r="B18" i="1"/>
  <c r="B16" i="1"/>
  <c r="B17" i="1"/>
  <c r="O21" i="3" l="1"/>
  <c r="O20" i="3"/>
  <c r="B26" i="1"/>
  <c r="B24" i="1"/>
  <c r="B25" i="1"/>
</calcChain>
</file>

<file path=xl/sharedStrings.xml><?xml version="1.0" encoding="utf-8"?>
<sst xmlns="http://schemas.openxmlformats.org/spreadsheetml/2006/main" count="182" uniqueCount="106">
  <si>
    <t>Parameters</t>
  </si>
  <si>
    <t>base income</t>
  </si>
  <si>
    <t>forest harvest multiplier</t>
  </si>
  <si>
    <t>fine</t>
  </si>
  <si>
    <t>audit probability</t>
  </si>
  <si>
    <t>max income w/o fraud</t>
  </si>
  <si>
    <t>max income w/ fraud</t>
  </si>
  <si>
    <t>EV of fine if fraud</t>
  </si>
  <si>
    <t>ID</t>
  </si>
  <si>
    <t>Earnings</t>
  </si>
  <si>
    <t>Missed meal?</t>
  </si>
  <si>
    <t>EV of loss if fraud</t>
  </si>
  <si>
    <t>min earnings level to avoid hunger</t>
  </si>
  <si>
    <t>Number of hungry families</t>
  </si>
  <si>
    <t>Number of non-additional contracts</t>
  </si>
  <si>
    <t>Harvest?</t>
  </si>
  <si>
    <t>Farm Inc</t>
  </si>
  <si>
    <t>Frst Hrvst</t>
  </si>
  <si>
    <t>Audit?</t>
  </si>
  <si>
    <t>Shock?</t>
  </si>
  <si>
    <t>Bid</t>
  </si>
  <si>
    <t>Comm #</t>
  </si>
  <si>
    <t>Fine</t>
  </si>
  <si>
    <t>Caught?</t>
  </si>
  <si>
    <t>Dollars</t>
  </si>
  <si>
    <t>conversion to dollars</t>
  </si>
  <si>
    <t>avg earnings</t>
  </si>
  <si>
    <t>Policing cost per household</t>
  </si>
  <si>
    <t>Person chosen for payment</t>
  </si>
  <si>
    <t>max earnings</t>
  </si>
  <si>
    <t>Police?</t>
  </si>
  <si>
    <t>number of subjects</t>
  </si>
  <si>
    <t>Add'l</t>
  </si>
  <si>
    <t>min earnings</t>
  </si>
  <si>
    <t>Conservation expenditures</t>
  </si>
  <si>
    <t>forest harvest multiplier harv unc</t>
  </si>
  <si>
    <t>min income w/o fine</t>
  </si>
  <si>
    <t>min income w/ fine</t>
  </si>
  <si>
    <t>Median bid</t>
  </si>
  <si>
    <t>Number of households</t>
  </si>
  <si>
    <t>3-Uncertainty</t>
  </si>
  <si>
    <t>Harv Val</t>
  </si>
  <si>
    <t>4-Auction</t>
  </si>
  <si>
    <t>5-Community</t>
  </si>
  <si>
    <t>Total</t>
  </si>
  <si>
    <t>Size</t>
  </si>
  <si>
    <t>assuming that w/o fraud the person would have harvested</t>
  </si>
  <si>
    <t>community per-fraudster audit probability increment</t>
  </si>
  <si>
    <t># Fraud</t>
  </si>
  <si>
    <t>Audit probability</t>
  </si>
  <si>
    <t>NOTE: RE-SORT COMMUNITY SHEETS SO IN ORDER OF ID OR THE SUMMARY COLUMNS WILL BE INCORRECT</t>
  </si>
  <si>
    <t>Number of parcels harvested</t>
  </si>
  <si>
    <t>NotAcc</t>
  </si>
  <si>
    <t>Notes to the Person Running the Game</t>
  </si>
  <si>
    <t>The final worksheet is called "params". If you want to adjust any parameters, that is where you do it.</t>
  </si>
  <si>
    <t>If you want to skip a treatment, you can either ignore that worksheet or you can delete it. It will still exist in the "summaries" worksheet, so you will have to delete that column of the earnings summary table in that spreadsheet to get accurate calculations of total earnings.</t>
  </si>
  <si>
    <t>There is a worksheet for each treatment.</t>
  </si>
  <si>
    <t>If you want to repeat a treatment, you can create a copy of the worksheet in which that treatment is run. You will need to add it into the "summaries" worksheet if you want it to be included there.</t>
  </si>
  <si>
    <t>Nonadditional (joker, face card) forest harvest value</t>
  </si>
  <si>
    <t>Note that for jokers and face cards, you can put either "0", "J", "K", or "Q" as the harvest value. The J, K, and Q values will refer to the "Nonadditional forest harvest value" designated in the "params" worksheet, and the zero will simply be used directly as a value of zero. The spreadsheet is not case sensitive.</t>
  </si>
  <si>
    <t>calculated based on enter-harv-val number of values entered</t>
  </si>
  <si>
    <t>You will enter participants' "harvest values" (from their cards) in the worksheet "enter-harv-val". All other worksheets get the participants' harvest values from this worksheet. Every row in each worksheet will appear blank until a harvest value has been filled into the enter-harv-val worksheet for the corresponding row.</t>
  </si>
  <si>
    <t>Community #</t>
  </si>
  <si>
    <t>This block randomly determines whether each community will be audited in the 6-comm+fraud treatment</t>
  </si>
  <si>
    <t>De facto earnings</t>
  </si>
  <si>
    <t>Calculated values</t>
  </si>
  <si>
    <t>Repeating and Skipping Treatments</t>
  </si>
  <si>
    <t>Group Community Treatments</t>
  </si>
  <si>
    <t>PES Pmnt</t>
  </si>
  <si>
    <t>If you want to have more than 101 participant IDs, you can drag formulae down farther in all worksheets. As discussed in the game materials, the game will get cumbersome if it gets that big, so we suggest that if you have that many participants you put them in pairs or teams of three.</t>
  </si>
  <si>
    <t>The most complicated worksheets are the ones in which people are grouped into communities. Communities are assigned in worksheet "5-community". Group number is the blue column. The default we have left in the worksheet is a formula that automatically creates communities of neighboring ID numbers of groups of six participants (with the last group size being the number of remainders). You can override this with your preferred groups; the easiest way would be to manually enter group numbers.</t>
  </si>
  <si>
    <t>Average household income</t>
  </si>
  <si>
    <t>Minimum household income</t>
  </si>
  <si>
    <t>Opp cost of cons</t>
  </si>
  <si>
    <t>Add'l &amp; Non-Fraud</t>
  </si>
  <si>
    <t>Average opportunity cost of conservation</t>
  </si>
  <si>
    <t>Net social benefits (assuming $50 forest benefit)</t>
  </si>
  <si>
    <t>There is a "summaries" worksheet near the end that references the other worksheets to get total earnings across rounds. It also calculates a variety of summary measures that can be compared across treatments and has graphs for more visual representations of the outcomes. It also has random number generators to select participants for payment.</t>
  </si>
  <si>
    <t>In the decision worksheets, all columns where you will be entering participant choices are highlighted in yellow.</t>
  </si>
  <si>
    <r>
      <t>Welcome to our game exploring concepts related to forest-based payments for ecosystem services! This is the spreadsheet associated with the game described in "</t>
    </r>
    <r>
      <rPr>
        <i/>
        <sz val="11"/>
        <color theme="1"/>
        <rFont val="Calibri"/>
        <family val="2"/>
        <scheme val="minor"/>
      </rPr>
      <t>Money Growing on Trees: A Classroom Game about Payments for Ecosystem Services and Tropical Deforestation.</t>
    </r>
    <r>
      <rPr>
        <sz val="11"/>
        <color theme="1"/>
        <rFont val="Calibri"/>
        <family val="2"/>
        <scheme val="minor"/>
      </rPr>
      <t>" More complete instructions are in the "Instructor How-To" document, and background and details are in the paper. But here some notes about this spreadsheet.</t>
    </r>
  </si>
  <si>
    <t>PES?</t>
  </si>
  <si>
    <t>PES</t>
  </si>
  <si>
    <t>Number of PES contracts</t>
  </si>
  <si>
    <t>Auction PES payment</t>
  </si>
  <si>
    <t>0-Baseline</t>
  </si>
  <si>
    <t>1-PES</t>
  </si>
  <si>
    <t>PES payment</t>
  </si>
  <si>
    <t>IllegalHarv?</t>
  </si>
  <si>
    <t>2-Illegal Harvest</t>
  </si>
  <si>
    <t>6-Comm+Illegal Harvest</t>
  </si>
  <si>
    <t>Number of contracts w illegal harvesting</t>
  </si>
  <si>
    <t>Money wasted on non-add'l contracts / illegal harvest</t>
  </si>
  <si>
    <t>Number of additional, upheld contracts</t>
  </si>
  <si>
    <t>CP0</t>
  </si>
  <si>
    <t>CP1</t>
  </si>
  <si>
    <t>CP2</t>
  </si>
  <si>
    <t>CP3</t>
  </si>
  <si>
    <t>CP4</t>
  </si>
  <si>
    <t>CP5</t>
  </si>
  <si>
    <t>CP6</t>
  </si>
  <si>
    <t>Baseline</t>
  </si>
  <si>
    <t>Illegal Harvest</t>
  </si>
  <si>
    <t>Uncertainty</t>
  </si>
  <si>
    <t>Auction</t>
  </si>
  <si>
    <t>Community</t>
  </si>
  <si>
    <t>Comm+Illegal Harvest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</si>
</sst>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4" formatCode="_(&quot;$&quot;* #,##0.00_);_(&quot;$&quot;* \(#,##0.00\);_(&quot;$&quot;* &quot;-&quot;??_);_(@_)"/>
    <numFmt numFmtId="164" formatCode="&quot;$&quot;#,##0"/>
    <numFmt numFmtId="165" formatCode="&quot;$&quot;#,##0.00"/>
  </numFmts>
  <fonts count="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s>
  <borders count="9">
    <border>
      <left/>
      <right/>
      <top/>
      <bottom/>
      <diagonal/>
    </border>
    <border>
      <left/>
      <right style="medium">
        <color auto="1"/>
      </right>
      <top/>
      <bottom/>
      <diagonal/>
    </border>
    <border>
      <left style="medium">
        <color auto="1"/>
      </left>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46">
    <xf numFmtId="0" fontId="0" fillId="0" borderId="0" xfId="0"/>
    <xf numFmtId="6" fontId="0" fillId="0" borderId="0" xfId="0" applyNumberFormat="1"/>
    <xf numFmtId="9" fontId="0" fillId="0" borderId="0" xfId="0" applyNumberFormat="1"/>
    <xf numFmtId="8" fontId="0" fillId="0" borderId="0" xfId="0" applyNumberFormat="1"/>
    <xf numFmtId="0" fontId="0" fillId="0" borderId="0" xfId="0" applyBorder="1"/>
    <xf numFmtId="0" fontId="0" fillId="0" borderId="1" xfId="0" applyBorder="1"/>
    <xf numFmtId="0" fontId="0" fillId="0" borderId="2" xfId="0" applyBorder="1"/>
    <xf numFmtId="44" fontId="0" fillId="0" borderId="0" xfId="1" applyFont="1"/>
    <xf numFmtId="6" fontId="0" fillId="0" borderId="0" xfId="0" applyNumberFormat="1" applyBorder="1"/>
    <xf numFmtId="164" fontId="0" fillId="0" borderId="0" xfId="0" applyNumberFormat="1"/>
    <xf numFmtId="0" fontId="0" fillId="2" borderId="0" xfId="0" applyFill="1"/>
    <xf numFmtId="0" fontId="0" fillId="3" borderId="0" xfId="0" applyFill="1"/>
    <xf numFmtId="0" fontId="0" fillId="3" borderId="0" xfId="0" applyFill="1" applyBorder="1"/>
    <xf numFmtId="0" fontId="2" fillId="0" borderId="0" xfId="0" applyFont="1"/>
    <xf numFmtId="0" fontId="2" fillId="0" borderId="0" xfId="0" applyFont="1" applyBorder="1"/>
    <xf numFmtId="0" fontId="2" fillId="0" borderId="0" xfId="0" applyFont="1" applyFill="1" applyBorder="1"/>
    <xf numFmtId="0" fontId="2" fillId="0" borderId="1" xfId="0" applyFont="1" applyBorder="1"/>
    <xf numFmtId="0" fontId="2" fillId="3" borderId="0" xfId="0" applyFont="1" applyFill="1" applyBorder="1"/>
    <xf numFmtId="0" fontId="2" fillId="3" borderId="0" xfId="0" applyFont="1" applyFill="1"/>
    <xf numFmtId="0" fontId="2" fillId="4" borderId="0" xfId="0" applyFont="1" applyFill="1" applyBorder="1"/>
    <xf numFmtId="0" fontId="0" fillId="4" borderId="0" xfId="0" applyFill="1" applyBorder="1"/>
    <xf numFmtId="165" fontId="2" fillId="0" borderId="0" xfId="0" applyNumberFormat="1" applyFont="1"/>
    <xf numFmtId="0" fontId="2" fillId="0" borderId="2" xfId="0" applyFont="1" applyFill="1" applyBorder="1"/>
    <xf numFmtId="0" fontId="2" fillId="0" borderId="0" xfId="0" applyFont="1" applyFill="1"/>
    <xf numFmtId="0" fontId="0" fillId="0" borderId="0" xfId="0" applyFill="1"/>
    <xf numFmtId="165" fontId="2" fillId="5" borderId="0" xfId="0" applyNumberFormat="1" applyFont="1" applyFill="1"/>
    <xf numFmtId="0" fontId="2" fillId="5" borderId="0" xfId="0" applyFont="1" applyFill="1"/>
    <xf numFmtId="6" fontId="0" fillId="3" borderId="0" xfId="0" applyNumberFormat="1" applyFill="1"/>
    <xf numFmtId="0" fontId="0" fillId="0" borderId="0" xfId="0" applyBorder="1" applyAlignment="1">
      <alignment horizontal="center" wrapText="1"/>
    </xf>
    <xf numFmtId="0" fontId="0" fillId="0" borderId="6" xfId="0" applyBorder="1"/>
    <xf numFmtId="0" fontId="0" fillId="0" borderId="3" xfId="0" applyBorder="1" applyAlignment="1">
      <alignment horizontal="left" wrapText="1"/>
    </xf>
    <xf numFmtId="0" fontId="0" fillId="0" borderId="6" xfId="0" applyBorder="1" applyAlignment="1">
      <alignment horizontal="left"/>
    </xf>
    <xf numFmtId="0" fontId="0" fillId="0" borderId="6" xfId="0" applyBorder="1" applyAlignment="1">
      <alignment vertical="center" wrapText="1"/>
    </xf>
    <xf numFmtId="0" fontId="0" fillId="0" borderId="8" xfId="0" applyBorder="1"/>
    <xf numFmtId="0" fontId="0" fillId="0" borderId="6" xfId="0" applyBorder="1" applyAlignment="1">
      <alignment vertical="top" wrapText="1"/>
    </xf>
    <xf numFmtId="0" fontId="0" fillId="0" borderId="3" xfId="0" applyBorder="1" applyAlignment="1">
      <alignment horizontal="center" vertical="top" wrapText="1"/>
    </xf>
    <xf numFmtId="0" fontId="0" fillId="0" borderId="3" xfId="0" applyBorder="1" applyAlignment="1">
      <alignment horizontal="center" wrapText="1"/>
    </xf>
    <xf numFmtId="0" fontId="0" fillId="0" borderId="7" xfId="0" applyBorder="1" applyAlignment="1">
      <alignment horizontal="center" wrapText="1"/>
    </xf>
    <xf numFmtId="0" fontId="0" fillId="0" borderId="6" xfId="0" applyBorder="1" applyAlignment="1">
      <alignment horizontal="left" wrapText="1"/>
    </xf>
    <xf numFmtId="0" fontId="0" fillId="0" borderId="0" xfId="0" applyAlignment="1">
      <alignment horizontal="center"/>
    </xf>
    <xf numFmtId="0" fontId="0" fillId="0" borderId="3" xfId="0" applyBorder="1" applyAlignment="1">
      <alignment horizontal="left" wrapText="1"/>
    </xf>
    <xf numFmtId="0" fontId="0" fillId="0" borderId="6" xfId="0" applyBorder="1" applyAlignment="1">
      <alignment horizontal="left" wrapText="1"/>
    </xf>
    <xf numFmtId="0" fontId="2" fillId="0" borderId="4" xfId="0" applyFont="1" applyBorder="1" applyAlignment="1">
      <alignment horizontal="center" wrapText="1"/>
    </xf>
    <xf numFmtId="0" fontId="2" fillId="0" borderId="5" xfId="0" applyFont="1" applyBorder="1" applyAlignment="1">
      <alignment horizontal="center" wrapText="1"/>
    </xf>
    <xf numFmtId="0" fontId="2" fillId="0" borderId="3" xfId="0" applyFont="1" applyBorder="1" applyAlignment="1">
      <alignment horizontal="left" wrapText="1"/>
    </xf>
    <xf numFmtId="0" fontId="2" fillId="0" borderId="6" xfId="0" applyFont="1" applyBorder="1" applyAlignment="1">
      <alignment horizontal="left" wrapText="1"/>
    </xf>
  </cellXfs>
  <cellStyles count="2">
    <cellStyle name="Currency" xfId="1" builtinId="4"/>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Minimum and </a:t>
            </a:r>
            <a:r>
              <a:rPr lang="en-US"/>
              <a:t>Average Income by Treatment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summaries!$N$2</c:f>
              <c:strCache>
                <c:ptCount val="1"/>
                <c:pt idx="0">
                  <c:v>Baseline</c:v>
                </c:pt>
              </c:strCache>
            </c:strRef>
          </c:tx>
          <c:spPr>
            <a:solidFill>
              <a:schemeClr val="accent1"/>
            </a:solidFill>
            <a:ln>
              <a:noFill/>
            </a:ln>
            <a:effectLst/>
          </c:spPr>
          <c:invertIfNegative val="0"/>
          <c:cat>
            <c:strRef>
              <c:f>summaries!$M$5:$M$6</c:f>
              <c:strCache>
                <c:ptCount val="2"/>
                <c:pt idx="0">
                  <c:v>Minimum household income</c:v>
                </c:pt>
                <c:pt idx="1">
                  <c:v>Average household income</c:v>
                </c:pt>
              </c:strCache>
            </c:strRef>
          </c:cat>
          <c:val>
            <c:numRef>
              <c:f>summaries!$N$5:$N$6</c:f>
              <c:numCache>
                <c:formatCode>"$"#,##0</c:formatCode>
                <c:ptCount val="2"/>
                <c:pt idx="0">
                  <c:v>0</c:v>
                </c:pt>
                <c:pt idx="1">
                  <c:v>0</c:v>
                </c:pt>
              </c:numCache>
            </c:numRef>
          </c:val>
          <c:extLst>
            <c:ext xmlns:c16="http://schemas.microsoft.com/office/drawing/2014/chart" uri="{C3380CC4-5D6E-409C-BE32-E72D297353CC}">
              <c16:uniqueId val="{00000000-D2DA-4053-9DB1-91E056A6B16D}"/>
            </c:ext>
          </c:extLst>
        </c:ser>
        <c:ser>
          <c:idx val="1"/>
          <c:order val="1"/>
          <c:tx>
            <c:strRef>
              <c:f>summaries!$O$2</c:f>
              <c:strCache>
                <c:ptCount val="1"/>
                <c:pt idx="0">
                  <c:v>PES</c:v>
                </c:pt>
              </c:strCache>
            </c:strRef>
          </c:tx>
          <c:spPr>
            <a:solidFill>
              <a:schemeClr val="accent2"/>
            </a:solidFill>
            <a:ln>
              <a:noFill/>
            </a:ln>
            <a:effectLst/>
          </c:spPr>
          <c:invertIfNegative val="0"/>
          <c:cat>
            <c:strRef>
              <c:f>summaries!$M$5:$M$6</c:f>
              <c:strCache>
                <c:ptCount val="2"/>
                <c:pt idx="0">
                  <c:v>Minimum household income</c:v>
                </c:pt>
                <c:pt idx="1">
                  <c:v>Average household income</c:v>
                </c:pt>
              </c:strCache>
            </c:strRef>
          </c:cat>
          <c:val>
            <c:numRef>
              <c:f>summaries!$O$5:$O$6</c:f>
              <c:numCache>
                <c:formatCode>"$"#,##0</c:formatCode>
                <c:ptCount val="2"/>
                <c:pt idx="0">
                  <c:v>0</c:v>
                </c:pt>
                <c:pt idx="1">
                  <c:v>0</c:v>
                </c:pt>
              </c:numCache>
            </c:numRef>
          </c:val>
          <c:extLst>
            <c:ext xmlns:c16="http://schemas.microsoft.com/office/drawing/2014/chart" uri="{C3380CC4-5D6E-409C-BE32-E72D297353CC}">
              <c16:uniqueId val="{00000001-D2DA-4053-9DB1-91E056A6B16D}"/>
            </c:ext>
          </c:extLst>
        </c:ser>
        <c:ser>
          <c:idx val="2"/>
          <c:order val="2"/>
          <c:tx>
            <c:strRef>
              <c:f>summaries!$P$2</c:f>
              <c:strCache>
                <c:ptCount val="1"/>
                <c:pt idx="0">
                  <c:v>Illegal Harvest</c:v>
                </c:pt>
              </c:strCache>
            </c:strRef>
          </c:tx>
          <c:spPr>
            <a:solidFill>
              <a:schemeClr val="accent3"/>
            </a:solidFill>
            <a:ln>
              <a:noFill/>
            </a:ln>
            <a:effectLst/>
          </c:spPr>
          <c:invertIfNegative val="0"/>
          <c:cat>
            <c:strRef>
              <c:f>summaries!$M$5:$M$6</c:f>
              <c:strCache>
                <c:ptCount val="2"/>
                <c:pt idx="0">
                  <c:v>Minimum household income</c:v>
                </c:pt>
                <c:pt idx="1">
                  <c:v>Average household income</c:v>
                </c:pt>
              </c:strCache>
            </c:strRef>
          </c:cat>
          <c:val>
            <c:numRef>
              <c:f>summaries!$P$5:$P$6</c:f>
              <c:numCache>
                <c:formatCode>"$"#,##0</c:formatCode>
                <c:ptCount val="2"/>
                <c:pt idx="0">
                  <c:v>0</c:v>
                </c:pt>
                <c:pt idx="1">
                  <c:v>0</c:v>
                </c:pt>
              </c:numCache>
            </c:numRef>
          </c:val>
          <c:extLst>
            <c:ext xmlns:c16="http://schemas.microsoft.com/office/drawing/2014/chart" uri="{C3380CC4-5D6E-409C-BE32-E72D297353CC}">
              <c16:uniqueId val="{00000002-D2DA-4053-9DB1-91E056A6B16D}"/>
            </c:ext>
          </c:extLst>
        </c:ser>
        <c:ser>
          <c:idx val="3"/>
          <c:order val="3"/>
          <c:tx>
            <c:strRef>
              <c:f>summaries!$Q$2</c:f>
              <c:strCache>
                <c:ptCount val="1"/>
                <c:pt idx="0">
                  <c:v>Uncertainty</c:v>
                </c:pt>
              </c:strCache>
            </c:strRef>
          </c:tx>
          <c:spPr>
            <a:solidFill>
              <a:schemeClr val="accent4"/>
            </a:solidFill>
            <a:ln>
              <a:noFill/>
            </a:ln>
            <a:effectLst/>
          </c:spPr>
          <c:invertIfNegative val="0"/>
          <c:cat>
            <c:strRef>
              <c:f>summaries!$M$5:$M$6</c:f>
              <c:strCache>
                <c:ptCount val="2"/>
                <c:pt idx="0">
                  <c:v>Minimum household income</c:v>
                </c:pt>
                <c:pt idx="1">
                  <c:v>Average household income</c:v>
                </c:pt>
              </c:strCache>
            </c:strRef>
          </c:cat>
          <c:val>
            <c:numRef>
              <c:f>summaries!$Q$5:$Q$6</c:f>
              <c:numCache>
                <c:formatCode>"$"#,##0</c:formatCode>
                <c:ptCount val="2"/>
                <c:pt idx="0">
                  <c:v>0</c:v>
                </c:pt>
                <c:pt idx="1">
                  <c:v>0</c:v>
                </c:pt>
              </c:numCache>
            </c:numRef>
          </c:val>
          <c:extLst>
            <c:ext xmlns:c16="http://schemas.microsoft.com/office/drawing/2014/chart" uri="{C3380CC4-5D6E-409C-BE32-E72D297353CC}">
              <c16:uniqueId val="{00000003-D2DA-4053-9DB1-91E056A6B16D}"/>
            </c:ext>
          </c:extLst>
        </c:ser>
        <c:ser>
          <c:idx val="4"/>
          <c:order val="4"/>
          <c:tx>
            <c:strRef>
              <c:f>summaries!$R$2</c:f>
              <c:strCache>
                <c:ptCount val="1"/>
                <c:pt idx="0">
                  <c:v>Auction</c:v>
                </c:pt>
              </c:strCache>
            </c:strRef>
          </c:tx>
          <c:spPr>
            <a:solidFill>
              <a:schemeClr val="accent5"/>
            </a:solidFill>
            <a:ln>
              <a:noFill/>
            </a:ln>
            <a:effectLst/>
          </c:spPr>
          <c:invertIfNegative val="0"/>
          <c:cat>
            <c:strRef>
              <c:f>summaries!$M$5:$M$6</c:f>
              <c:strCache>
                <c:ptCount val="2"/>
                <c:pt idx="0">
                  <c:v>Minimum household income</c:v>
                </c:pt>
                <c:pt idx="1">
                  <c:v>Average household income</c:v>
                </c:pt>
              </c:strCache>
            </c:strRef>
          </c:cat>
          <c:val>
            <c:numRef>
              <c:f>summaries!$R$5:$R$6</c:f>
              <c:numCache>
                <c:formatCode>"$"#,##0</c:formatCode>
                <c:ptCount val="2"/>
                <c:pt idx="0">
                  <c:v>0</c:v>
                </c:pt>
                <c:pt idx="1">
                  <c:v>0</c:v>
                </c:pt>
              </c:numCache>
            </c:numRef>
          </c:val>
          <c:extLst>
            <c:ext xmlns:c16="http://schemas.microsoft.com/office/drawing/2014/chart" uri="{C3380CC4-5D6E-409C-BE32-E72D297353CC}">
              <c16:uniqueId val="{00000004-D2DA-4053-9DB1-91E056A6B16D}"/>
            </c:ext>
          </c:extLst>
        </c:ser>
        <c:ser>
          <c:idx val="5"/>
          <c:order val="5"/>
          <c:tx>
            <c:strRef>
              <c:f>summaries!$S$2</c:f>
              <c:strCache>
                <c:ptCount val="1"/>
                <c:pt idx="0">
                  <c:v>Community</c:v>
                </c:pt>
              </c:strCache>
            </c:strRef>
          </c:tx>
          <c:spPr>
            <a:solidFill>
              <a:schemeClr val="accent6"/>
            </a:solidFill>
            <a:ln>
              <a:noFill/>
            </a:ln>
            <a:effectLst/>
          </c:spPr>
          <c:invertIfNegative val="0"/>
          <c:cat>
            <c:strRef>
              <c:f>summaries!$M$5:$M$6</c:f>
              <c:strCache>
                <c:ptCount val="2"/>
                <c:pt idx="0">
                  <c:v>Minimum household income</c:v>
                </c:pt>
                <c:pt idx="1">
                  <c:v>Average household income</c:v>
                </c:pt>
              </c:strCache>
            </c:strRef>
          </c:cat>
          <c:val>
            <c:numRef>
              <c:f>summaries!$S$5:$S$6</c:f>
              <c:numCache>
                <c:formatCode>"$"#,##0</c:formatCode>
                <c:ptCount val="2"/>
                <c:pt idx="0">
                  <c:v>0</c:v>
                </c:pt>
                <c:pt idx="1">
                  <c:v>0</c:v>
                </c:pt>
              </c:numCache>
            </c:numRef>
          </c:val>
          <c:extLst>
            <c:ext xmlns:c16="http://schemas.microsoft.com/office/drawing/2014/chart" uri="{C3380CC4-5D6E-409C-BE32-E72D297353CC}">
              <c16:uniqueId val="{00000005-D2DA-4053-9DB1-91E056A6B16D}"/>
            </c:ext>
          </c:extLst>
        </c:ser>
        <c:ser>
          <c:idx val="6"/>
          <c:order val="6"/>
          <c:tx>
            <c:strRef>
              <c:f>summaries!$T$2</c:f>
              <c:strCache>
                <c:ptCount val="1"/>
                <c:pt idx="0">
                  <c:v>Comm+Illegal Harvest</c:v>
                </c:pt>
              </c:strCache>
            </c:strRef>
          </c:tx>
          <c:spPr>
            <a:solidFill>
              <a:schemeClr val="accent1">
                <a:lumMod val="60000"/>
              </a:schemeClr>
            </a:solidFill>
            <a:ln>
              <a:noFill/>
            </a:ln>
            <a:effectLst/>
          </c:spPr>
          <c:invertIfNegative val="0"/>
          <c:cat>
            <c:strRef>
              <c:f>summaries!$M$5:$M$6</c:f>
              <c:strCache>
                <c:ptCount val="2"/>
                <c:pt idx="0">
                  <c:v>Minimum household income</c:v>
                </c:pt>
                <c:pt idx="1">
                  <c:v>Average household income</c:v>
                </c:pt>
              </c:strCache>
            </c:strRef>
          </c:cat>
          <c:val>
            <c:numRef>
              <c:f>summaries!$T$5:$T$6</c:f>
              <c:numCache>
                <c:formatCode>"$"#,##0</c:formatCode>
                <c:ptCount val="2"/>
                <c:pt idx="0">
                  <c:v>0</c:v>
                </c:pt>
                <c:pt idx="1">
                  <c:v>0</c:v>
                </c:pt>
              </c:numCache>
            </c:numRef>
          </c:val>
          <c:extLst>
            <c:ext xmlns:c16="http://schemas.microsoft.com/office/drawing/2014/chart" uri="{C3380CC4-5D6E-409C-BE32-E72D297353CC}">
              <c16:uniqueId val="{00000006-D2DA-4053-9DB1-91E056A6B16D}"/>
            </c:ext>
          </c:extLst>
        </c:ser>
        <c:dLbls>
          <c:showLegendKey val="0"/>
          <c:showVal val="0"/>
          <c:showCatName val="0"/>
          <c:showSerName val="0"/>
          <c:showPercent val="0"/>
          <c:showBubbleSize val="0"/>
        </c:dLbls>
        <c:gapWidth val="219"/>
        <c:overlap val="-27"/>
        <c:axId val="1592277519"/>
        <c:axId val="1592275439"/>
      </c:barChart>
      <c:catAx>
        <c:axId val="159227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275439"/>
        <c:crosses val="autoZero"/>
        <c:auto val="1"/>
        <c:lblAlgn val="ctr"/>
        <c:lblOffset val="100"/>
        <c:noMultiLvlLbl val="0"/>
      </c:catAx>
      <c:valAx>
        <c:axId val="15922754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277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Contracts by Treatment, </a:t>
            </a:r>
          </a:p>
          <a:p>
            <a:pPr>
              <a:defRPr/>
            </a:pPr>
            <a:r>
              <a:rPr lang="en-US" baseline="0"/>
              <a:t>Total and High-Quality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summaries!$N$2</c:f>
              <c:strCache>
                <c:ptCount val="1"/>
                <c:pt idx="0">
                  <c:v>Baseline</c:v>
                </c:pt>
              </c:strCache>
            </c:strRef>
          </c:tx>
          <c:spPr>
            <a:solidFill>
              <a:schemeClr val="accent1"/>
            </a:solidFill>
            <a:ln>
              <a:noFill/>
            </a:ln>
            <a:effectLst/>
          </c:spPr>
          <c:invertIfNegative val="0"/>
          <c:cat>
            <c:strRef>
              <c:f>(summaries!$M$8,summaries!$M$14)</c:f>
              <c:strCache>
                <c:ptCount val="2"/>
                <c:pt idx="0">
                  <c:v>Number of PES contracts</c:v>
                </c:pt>
                <c:pt idx="1">
                  <c:v>Number of additional, upheld contracts</c:v>
                </c:pt>
              </c:strCache>
            </c:strRef>
          </c:cat>
          <c:val>
            <c:numRef>
              <c:f>(summaries!$N$8,summaries!$N$14)</c:f>
              <c:numCache>
                <c:formatCode>General</c:formatCode>
                <c:ptCount val="2"/>
              </c:numCache>
            </c:numRef>
          </c:val>
          <c:extLst>
            <c:ext xmlns:c16="http://schemas.microsoft.com/office/drawing/2014/chart" uri="{C3380CC4-5D6E-409C-BE32-E72D297353CC}">
              <c16:uniqueId val="{00000000-3099-4E91-81FA-E7E8B07F3F93}"/>
            </c:ext>
          </c:extLst>
        </c:ser>
        <c:ser>
          <c:idx val="1"/>
          <c:order val="1"/>
          <c:tx>
            <c:strRef>
              <c:f>summaries!$O$2</c:f>
              <c:strCache>
                <c:ptCount val="1"/>
                <c:pt idx="0">
                  <c:v>PES</c:v>
                </c:pt>
              </c:strCache>
            </c:strRef>
          </c:tx>
          <c:spPr>
            <a:solidFill>
              <a:schemeClr val="accent2"/>
            </a:solidFill>
            <a:ln>
              <a:noFill/>
            </a:ln>
            <a:effectLst/>
          </c:spPr>
          <c:invertIfNegative val="0"/>
          <c:cat>
            <c:strRef>
              <c:f>(summaries!$M$8,summaries!$M$14)</c:f>
              <c:strCache>
                <c:ptCount val="2"/>
                <c:pt idx="0">
                  <c:v>Number of PES contracts</c:v>
                </c:pt>
                <c:pt idx="1">
                  <c:v>Number of additional, upheld contracts</c:v>
                </c:pt>
              </c:strCache>
            </c:strRef>
          </c:cat>
          <c:val>
            <c:numRef>
              <c:f>(summaries!$O$8,summaries!$O$14)</c:f>
              <c:numCache>
                <c:formatCode>General</c:formatCode>
                <c:ptCount val="2"/>
                <c:pt idx="0">
                  <c:v>0</c:v>
                </c:pt>
                <c:pt idx="1">
                  <c:v>0</c:v>
                </c:pt>
              </c:numCache>
            </c:numRef>
          </c:val>
          <c:extLst>
            <c:ext xmlns:c16="http://schemas.microsoft.com/office/drawing/2014/chart" uri="{C3380CC4-5D6E-409C-BE32-E72D297353CC}">
              <c16:uniqueId val="{00000001-3099-4E91-81FA-E7E8B07F3F93}"/>
            </c:ext>
          </c:extLst>
        </c:ser>
        <c:ser>
          <c:idx val="2"/>
          <c:order val="2"/>
          <c:tx>
            <c:strRef>
              <c:f>summaries!$P$2</c:f>
              <c:strCache>
                <c:ptCount val="1"/>
                <c:pt idx="0">
                  <c:v>Illegal Harvest</c:v>
                </c:pt>
              </c:strCache>
            </c:strRef>
          </c:tx>
          <c:spPr>
            <a:solidFill>
              <a:schemeClr val="accent3"/>
            </a:solidFill>
            <a:ln>
              <a:noFill/>
            </a:ln>
            <a:effectLst/>
          </c:spPr>
          <c:invertIfNegative val="0"/>
          <c:cat>
            <c:strRef>
              <c:f>(summaries!$M$8,summaries!$M$14)</c:f>
              <c:strCache>
                <c:ptCount val="2"/>
                <c:pt idx="0">
                  <c:v>Number of PES contracts</c:v>
                </c:pt>
                <c:pt idx="1">
                  <c:v>Number of additional, upheld contracts</c:v>
                </c:pt>
              </c:strCache>
            </c:strRef>
          </c:cat>
          <c:val>
            <c:numRef>
              <c:f>(summaries!$P$8,summaries!$P$14)</c:f>
              <c:numCache>
                <c:formatCode>General</c:formatCode>
                <c:ptCount val="2"/>
                <c:pt idx="0">
                  <c:v>0</c:v>
                </c:pt>
                <c:pt idx="1">
                  <c:v>0</c:v>
                </c:pt>
              </c:numCache>
            </c:numRef>
          </c:val>
          <c:extLst>
            <c:ext xmlns:c16="http://schemas.microsoft.com/office/drawing/2014/chart" uri="{C3380CC4-5D6E-409C-BE32-E72D297353CC}">
              <c16:uniqueId val="{00000002-3099-4E91-81FA-E7E8B07F3F93}"/>
            </c:ext>
          </c:extLst>
        </c:ser>
        <c:ser>
          <c:idx val="3"/>
          <c:order val="3"/>
          <c:tx>
            <c:strRef>
              <c:f>summaries!$Q$2</c:f>
              <c:strCache>
                <c:ptCount val="1"/>
                <c:pt idx="0">
                  <c:v>Uncertainty</c:v>
                </c:pt>
              </c:strCache>
            </c:strRef>
          </c:tx>
          <c:spPr>
            <a:solidFill>
              <a:schemeClr val="accent4"/>
            </a:solidFill>
            <a:ln>
              <a:noFill/>
            </a:ln>
            <a:effectLst/>
          </c:spPr>
          <c:invertIfNegative val="0"/>
          <c:cat>
            <c:strRef>
              <c:f>(summaries!$M$8,summaries!$M$14)</c:f>
              <c:strCache>
                <c:ptCount val="2"/>
                <c:pt idx="0">
                  <c:v>Number of PES contracts</c:v>
                </c:pt>
                <c:pt idx="1">
                  <c:v>Number of additional, upheld contracts</c:v>
                </c:pt>
              </c:strCache>
            </c:strRef>
          </c:cat>
          <c:val>
            <c:numRef>
              <c:f>(summaries!$Q$8,summaries!$Q$14)</c:f>
              <c:numCache>
                <c:formatCode>General</c:formatCode>
                <c:ptCount val="2"/>
                <c:pt idx="0">
                  <c:v>0</c:v>
                </c:pt>
                <c:pt idx="1">
                  <c:v>0</c:v>
                </c:pt>
              </c:numCache>
            </c:numRef>
          </c:val>
          <c:extLst>
            <c:ext xmlns:c16="http://schemas.microsoft.com/office/drawing/2014/chart" uri="{C3380CC4-5D6E-409C-BE32-E72D297353CC}">
              <c16:uniqueId val="{00000003-3099-4E91-81FA-E7E8B07F3F93}"/>
            </c:ext>
          </c:extLst>
        </c:ser>
        <c:ser>
          <c:idx val="4"/>
          <c:order val="4"/>
          <c:tx>
            <c:strRef>
              <c:f>summaries!$R$2</c:f>
              <c:strCache>
                <c:ptCount val="1"/>
                <c:pt idx="0">
                  <c:v>Auction</c:v>
                </c:pt>
              </c:strCache>
            </c:strRef>
          </c:tx>
          <c:spPr>
            <a:solidFill>
              <a:schemeClr val="accent5"/>
            </a:solidFill>
            <a:ln>
              <a:noFill/>
            </a:ln>
            <a:effectLst/>
          </c:spPr>
          <c:invertIfNegative val="0"/>
          <c:cat>
            <c:strRef>
              <c:f>(summaries!$M$8,summaries!$M$14)</c:f>
              <c:strCache>
                <c:ptCount val="2"/>
                <c:pt idx="0">
                  <c:v>Number of PES contracts</c:v>
                </c:pt>
                <c:pt idx="1">
                  <c:v>Number of additional, upheld contracts</c:v>
                </c:pt>
              </c:strCache>
            </c:strRef>
          </c:cat>
          <c:val>
            <c:numRef>
              <c:f>(summaries!$R$8,summaries!$R$14)</c:f>
              <c:numCache>
                <c:formatCode>General</c:formatCode>
                <c:ptCount val="2"/>
                <c:pt idx="0">
                  <c:v>0</c:v>
                </c:pt>
                <c:pt idx="1">
                  <c:v>0</c:v>
                </c:pt>
              </c:numCache>
            </c:numRef>
          </c:val>
          <c:extLst>
            <c:ext xmlns:c16="http://schemas.microsoft.com/office/drawing/2014/chart" uri="{C3380CC4-5D6E-409C-BE32-E72D297353CC}">
              <c16:uniqueId val="{00000004-3099-4E91-81FA-E7E8B07F3F93}"/>
            </c:ext>
          </c:extLst>
        </c:ser>
        <c:ser>
          <c:idx val="5"/>
          <c:order val="5"/>
          <c:tx>
            <c:strRef>
              <c:f>summaries!$S$2</c:f>
              <c:strCache>
                <c:ptCount val="1"/>
                <c:pt idx="0">
                  <c:v>Community</c:v>
                </c:pt>
              </c:strCache>
            </c:strRef>
          </c:tx>
          <c:spPr>
            <a:solidFill>
              <a:schemeClr val="accent6"/>
            </a:solidFill>
            <a:ln>
              <a:noFill/>
            </a:ln>
            <a:effectLst/>
          </c:spPr>
          <c:invertIfNegative val="0"/>
          <c:cat>
            <c:strRef>
              <c:f>(summaries!$M$8,summaries!$M$14)</c:f>
              <c:strCache>
                <c:ptCount val="2"/>
                <c:pt idx="0">
                  <c:v>Number of PES contracts</c:v>
                </c:pt>
                <c:pt idx="1">
                  <c:v>Number of additional, upheld contracts</c:v>
                </c:pt>
              </c:strCache>
            </c:strRef>
          </c:cat>
          <c:val>
            <c:numRef>
              <c:f>(summaries!$S$8,summaries!$S$14)</c:f>
              <c:numCache>
                <c:formatCode>General</c:formatCode>
                <c:ptCount val="2"/>
                <c:pt idx="0">
                  <c:v>0</c:v>
                </c:pt>
                <c:pt idx="1">
                  <c:v>0</c:v>
                </c:pt>
              </c:numCache>
            </c:numRef>
          </c:val>
          <c:extLst>
            <c:ext xmlns:c16="http://schemas.microsoft.com/office/drawing/2014/chart" uri="{C3380CC4-5D6E-409C-BE32-E72D297353CC}">
              <c16:uniqueId val="{00000005-3099-4E91-81FA-E7E8B07F3F93}"/>
            </c:ext>
          </c:extLst>
        </c:ser>
        <c:ser>
          <c:idx val="6"/>
          <c:order val="6"/>
          <c:tx>
            <c:strRef>
              <c:f>summaries!$T$2</c:f>
              <c:strCache>
                <c:ptCount val="1"/>
                <c:pt idx="0">
                  <c:v>Comm+Illegal Harvest</c:v>
                </c:pt>
              </c:strCache>
            </c:strRef>
          </c:tx>
          <c:spPr>
            <a:solidFill>
              <a:schemeClr val="accent1">
                <a:lumMod val="60000"/>
              </a:schemeClr>
            </a:solidFill>
            <a:ln>
              <a:noFill/>
            </a:ln>
            <a:effectLst/>
          </c:spPr>
          <c:invertIfNegative val="0"/>
          <c:cat>
            <c:strRef>
              <c:f>(summaries!$M$8,summaries!$M$14)</c:f>
              <c:strCache>
                <c:ptCount val="2"/>
                <c:pt idx="0">
                  <c:v>Number of PES contracts</c:v>
                </c:pt>
                <c:pt idx="1">
                  <c:v>Number of additional, upheld contracts</c:v>
                </c:pt>
              </c:strCache>
            </c:strRef>
          </c:cat>
          <c:val>
            <c:numRef>
              <c:f>(summaries!$T$8,summaries!$T$14)</c:f>
              <c:numCache>
                <c:formatCode>General</c:formatCode>
                <c:ptCount val="2"/>
                <c:pt idx="0">
                  <c:v>0</c:v>
                </c:pt>
                <c:pt idx="1">
                  <c:v>0</c:v>
                </c:pt>
              </c:numCache>
            </c:numRef>
          </c:val>
          <c:extLst>
            <c:ext xmlns:c16="http://schemas.microsoft.com/office/drawing/2014/chart" uri="{C3380CC4-5D6E-409C-BE32-E72D297353CC}">
              <c16:uniqueId val="{00000006-3099-4E91-81FA-E7E8B07F3F93}"/>
            </c:ext>
          </c:extLst>
        </c:ser>
        <c:dLbls>
          <c:showLegendKey val="0"/>
          <c:showVal val="0"/>
          <c:showCatName val="0"/>
          <c:showSerName val="0"/>
          <c:showPercent val="0"/>
          <c:showBubbleSize val="0"/>
        </c:dLbls>
        <c:gapWidth val="219"/>
        <c:overlap val="-27"/>
        <c:axId val="1586140175"/>
        <c:axId val="1586143087"/>
      </c:barChart>
      <c:catAx>
        <c:axId val="158614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143087"/>
        <c:crosses val="autoZero"/>
        <c:auto val="1"/>
        <c:lblAlgn val="ctr"/>
        <c:lblOffset val="100"/>
        <c:noMultiLvlLbl val="0"/>
      </c:catAx>
      <c:valAx>
        <c:axId val="158614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140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Money Wasted on </a:t>
            </a:r>
          </a:p>
          <a:p>
            <a:pPr>
              <a:defRPr/>
            </a:pPr>
            <a:r>
              <a:rPr lang="en-US"/>
              <a:t>Non-Additional</a:t>
            </a:r>
            <a:r>
              <a:rPr lang="en-US" baseline="0"/>
              <a:t> Contracts &amp; those with Illegal Harvest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summaries!$N$2</c:f>
              <c:strCache>
                <c:ptCount val="1"/>
                <c:pt idx="0">
                  <c:v>Baseline</c:v>
                </c:pt>
              </c:strCache>
            </c:strRef>
          </c:tx>
          <c:spPr>
            <a:solidFill>
              <a:schemeClr val="accent1"/>
            </a:solidFill>
            <a:ln>
              <a:noFill/>
            </a:ln>
            <a:effectLst/>
          </c:spPr>
          <c:invertIfNegative val="0"/>
          <c:cat>
            <c:strRef>
              <c:f>summaries!$M$13</c:f>
              <c:strCache>
                <c:ptCount val="1"/>
                <c:pt idx="0">
                  <c:v>Money wasted on non-add'l contracts / illegal harvest</c:v>
                </c:pt>
              </c:strCache>
            </c:strRef>
          </c:cat>
          <c:val>
            <c:numRef>
              <c:f>summaries!$N$13</c:f>
              <c:numCache>
                <c:formatCode>"$"#,##0_);[Red]\("$"#,##0\)</c:formatCode>
                <c:ptCount val="1"/>
              </c:numCache>
            </c:numRef>
          </c:val>
          <c:extLst>
            <c:ext xmlns:c16="http://schemas.microsoft.com/office/drawing/2014/chart" uri="{C3380CC4-5D6E-409C-BE32-E72D297353CC}">
              <c16:uniqueId val="{00000000-567C-4CBE-9383-809E38220288}"/>
            </c:ext>
          </c:extLst>
        </c:ser>
        <c:ser>
          <c:idx val="1"/>
          <c:order val="1"/>
          <c:tx>
            <c:strRef>
              <c:f>summaries!$O$2</c:f>
              <c:strCache>
                <c:ptCount val="1"/>
                <c:pt idx="0">
                  <c:v>PES</c:v>
                </c:pt>
              </c:strCache>
            </c:strRef>
          </c:tx>
          <c:spPr>
            <a:solidFill>
              <a:schemeClr val="accent2"/>
            </a:solidFill>
            <a:ln>
              <a:noFill/>
            </a:ln>
            <a:effectLst/>
          </c:spPr>
          <c:invertIfNegative val="0"/>
          <c:cat>
            <c:strRef>
              <c:f>summaries!$M$13</c:f>
              <c:strCache>
                <c:ptCount val="1"/>
                <c:pt idx="0">
                  <c:v>Money wasted on non-add'l contracts / illegal harvest</c:v>
                </c:pt>
              </c:strCache>
            </c:strRef>
          </c:cat>
          <c:val>
            <c:numRef>
              <c:f>summaries!$O$13</c:f>
              <c:numCache>
                <c:formatCode>"$"#,##0_);[Red]\("$"#,##0\)</c:formatCode>
                <c:ptCount val="1"/>
                <c:pt idx="0">
                  <c:v>0</c:v>
                </c:pt>
              </c:numCache>
            </c:numRef>
          </c:val>
          <c:extLst>
            <c:ext xmlns:c16="http://schemas.microsoft.com/office/drawing/2014/chart" uri="{C3380CC4-5D6E-409C-BE32-E72D297353CC}">
              <c16:uniqueId val="{00000001-567C-4CBE-9383-809E38220288}"/>
            </c:ext>
          </c:extLst>
        </c:ser>
        <c:ser>
          <c:idx val="2"/>
          <c:order val="2"/>
          <c:tx>
            <c:strRef>
              <c:f>summaries!$P$2</c:f>
              <c:strCache>
                <c:ptCount val="1"/>
                <c:pt idx="0">
                  <c:v>Illegal Harvest</c:v>
                </c:pt>
              </c:strCache>
            </c:strRef>
          </c:tx>
          <c:spPr>
            <a:solidFill>
              <a:schemeClr val="accent3"/>
            </a:solidFill>
            <a:ln>
              <a:noFill/>
            </a:ln>
            <a:effectLst/>
          </c:spPr>
          <c:invertIfNegative val="0"/>
          <c:cat>
            <c:strRef>
              <c:f>summaries!$M$13</c:f>
              <c:strCache>
                <c:ptCount val="1"/>
                <c:pt idx="0">
                  <c:v>Money wasted on non-add'l contracts / illegal harvest</c:v>
                </c:pt>
              </c:strCache>
            </c:strRef>
          </c:cat>
          <c:val>
            <c:numRef>
              <c:f>summaries!$P$13</c:f>
              <c:numCache>
                <c:formatCode>"$"#,##0_);[Red]\("$"#,##0\)</c:formatCode>
                <c:ptCount val="1"/>
                <c:pt idx="0">
                  <c:v>0</c:v>
                </c:pt>
              </c:numCache>
            </c:numRef>
          </c:val>
          <c:extLst>
            <c:ext xmlns:c16="http://schemas.microsoft.com/office/drawing/2014/chart" uri="{C3380CC4-5D6E-409C-BE32-E72D297353CC}">
              <c16:uniqueId val="{00000002-567C-4CBE-9383-809E38220288}"/>
            </c:ext>
          </c:extLst>
        </c:ser>
        <c:ser>
          <c:idx val="3"/>
          <c:order val="3"/>
          <c:tx>
            <c:strRef>
              <c:f>summaries!$Q$2</c:f>
              <c:strCache>
                <c:ptCount val="1"/>
                <c:pt idx="0">
                  <c:v>Uncertainty</c:v>
                </c:pt>
              </c:strCache>
            </c:strRef>
          </c:tx>
          <c:spPr>
            <a:solidFill>
              <a:schemeClr val="accent4"/>
            </a:solidFill>
            <a:ln>
              <a:noFill/>
            </a:ln>
            <a:effectLst/>
          </c:spPr>
          <c:invertIfNegative val="0"/>
          <c:cat>
            <c:strRef>
              <c:f>summaries!$M$13</c:f>
              <c:strCache>
                <c:ptCount val="1"/>
                <c:pt idx="0">
                  <c:v>Money wasted on non-add'l contracts / illegal harvest</c:v>
                </c:pt>
              </c:strCache>
            </c:strRef>
          </c:cat>
          <c:val>
            <c:numRef>
              <c:f>summaries!$Q$13</c:f>
              <c:numCache>
                <c:formatCode>"$"#,##0_);[Red]\("$"#,##0\)</c:formatCode>
                <c:ptCount val="1"/>
                <c:pt idx="0">
                  <c:v>0</c:v>
                </c:pt>
              </c:numCache>
            </c:numRef>
          </c:val>
          <c:extLst>
            <c:ext xmlns:c16="http://schemas.microsoft.com/office/drawing/2014/chart" uri="{C3380CC4-5D6E-409C-BE32-E72D297353CC}">
              <c16:uniqueId val="{00000003-567C-4CBE-9383-809E38220288}"/>
            </c:ext>
          </c:extLst>
        </c:ser>
        <c:ser>
          <c:idx val="4"/>
          <c:order val="4"/>
          <c:tx>
            <c:strRef>
              <c:f>summaries!$R$2</c:f>
              <c:strCache>
                <c:ptCount val="1"/>
                <c:pt idx="0">
                  <c:v>Auction</c:v>
                </c:pt>
              </c:strCache>
            </c:strRef>
          </c:tx>
          <c:spPr>
            <a:solidFill>
              <a:schemeClr val="accent5"/>
            </a:solidFill>
            <a:ln>
              <a:noFill/>
            </a:ln>
            <a:effectLst/>
          </c:spPr>
          <c:invertIfNegative val="0"/>
          <c:cat>
            <c:strRef>
              <c:f>summaries!$M$13</c:f>
              <c:strCache>
                <c:ptCount val="1"/>
                <c:pt idx="0">
                  <c:v>Money wasted on non-add'l contracts / illegal harvest</c:v>
                </c:pt>
              </c:strCache>
            </c:strRef>
          </c:cat>
          <c:val>
            <c:numRef>
              <c:f>summaries!$R$13</c:f>
              <c:numCache>
                <c:formatCode>"$"#,##0_);[Red]\("$"#,##0\)</c:formatCode>
                <c:ptCount val="1"/>
                <c:pt idx="0">
                  <c:v>0</c:v>
                </c:pt>
              </c:numCache>
            </c:numRef>
          </c:val>
          <c:extLst>
            <c:ext xmlns:c16="http://schemas.microsoft.com/office/drawing/2014/chart" uri="{C3380CC4-5D6E-409C-BE32-E72D297353CC}">
              <c16:uniqueId val="{00000004-567C-4CBE-9383-809E38220288}"/>
            </c:ext>
          </c:extLst>
        </c:ser>
        <c:ser>
          <c:idx val="5"/>
          <c:order val="5"/>
          <c:tx>
            <c:strRef>
              <c:f>summaries!$S$2</c:f>
              <c:strCache>
                <c:ptCount val="1"/>
                <c:pt idx="0">
                  <c:v>Community</c:v>
                </c:pt>
              </c:strCache>
            </c:strRef>
          </c:tx>
          <c:spPr>
            <a:solidFill>
              <a:schemeClr val="accent6"/>
            </a:solidFill>
            <a:ln>
              <a:noFill/>
            </a:ln>
            <a:effectLst/>
          </c:spPr>
          <c:invertIfNegative val="0"/>
          <c:cat>
            <c:strRef>
              <c:f>summaries!$M$13</c:f>
              <c:strCache>
                <c:ptCount val="1"/>
                <c:pt idx="0">
                  <c:v>Money wasted on non-add'l contracts / illegal harvest</c:v>
                </c:pt>
              </c:strCache>
            </c:strRef>
          </c:cat>
          <c:val>
            <c:numRef>
              <c:f>summaries!$S$13</c:f>
              <c:numCache>
                <c:formatCode>"$"#,##0_);[Red]\("$"#,##0\)</c:formatCode>
                <c:ptCount val="1"/>
                <c:pt idx="0">
                  <c:v>0</c:v>
                </c:pt>
              </c:numCache>
            </c:numRef>
          </c:val>
          <c:extLst>
            <c:ext xmlns:c16="http://schemas.microsoft.com/office/drawing/2014/chart" uri="{C3380CC4-5D6E-409C-BE32-E72D297353CC}">
              <c16:uniqueId val="{00000005-567C-4CBE-9383-809E38220288}"/>
            </c:ext>
          </c:extLst>
        </c:ser>
        <c:ser>
          <c:idx val="6"/>
          <c:order val="6"/>
          <c:tx>
            <c:strRef>
              <c:f>summaries!$T$2</c:f>
              <c:strCache>
                <c:ptCount val="1"/>
                <c:pt idx="0">
                  <c:v>Comm+Illegal Harvest</c:v>
                </c:pt>
              </c:strCache>
            </c:strRef>
          </c:tx>
          <c:spPr>
            <a:solidFill>
              <a:schemeClr val="accent1">
                <a:lumMod val="60000"/>
              </a:schemeClr>
            </a:solidFill>
            <a:ln>
              <a:noFill/>
            </a:ln>
            <a:effectLst/>
          </c:spPr>
          <c:invertIfNegative val="0"/>
          <c:cat>
            <c:strRef>
              <c:f>summaries!$M$13</c:f>
              <c:strCache>
                <c:ptCount val="1"/>
                <c:pt idx="0">
                  <c:v>Money wasted on non-add'l contracts / illegal harvest</c:v>
                </c:pt>
              </c:strCache>
            </c:strRef>
          </c:cat>
          <c:val>
            <c:numRef>
              <c:f>summaries!$T$13</c:f>
              <c:numCache>
                <c:formatCode>"$"#,##0_);[Red]\("$"#,##0\)</c:formatCode>
                <c:ptCount val="1"/>
                <c:pt idx="0">
                  <c:v>0</c:v>
                </c:pt>
              </c:numCache>
            </c:numRef>
          </c:val>
          <c:extLst>
            <c:ext xmlns:c16="http://schemas.microsoft.com/office/drawing/2014/chart" uri="{C3380CC4-5D6E-409C-BE32-E72D297353CC}">
              <c16:uniqueId val="{00000006-567C-4CBE-9383-809E38220288}"/>
            </c:ext>
          </c:extLst>
        </c:ser>
        <c:dLbls>
          <c:showLegendKey val="0"/>
          <c:showVal val="0"/>
          <c:showCatName val="0"/>
          <c:showSerName val="0"/>
          <c:showPercent val="0"/>
          <c:showBubbleSize val="0"/>
        </c:dLbls>
        <c:gapWidth val="219"/>
        <c:overlap val="-27"/>
        <c:axId val="1586145583"/>
        <c:axId val="1586140591"/>
      </c:barChart>
      <c:catAx>
        <c:axId val="158614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140591"/>
        <c:crosses val="autoZero"/>
        <c:auto val="1"/>
        <c:lblAlgn val="ctr"/>
        <c:lblOffset val="100"/>
        <c:noMultiLvlLbl val="0"/>
      </c:catAx>
      <c:valAx>
        <c:axId val="15861405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145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Opportunity Cost of Conservation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summaries!$N$2</c:f>
              <c:strCache>
                <c:ptCount val="1"/>
                <c:pt idx="0">
                  <c:v>Baseline</c:v>
                </c:pt>
              </c:strCache>
            </c:strRef>
          </c:tx>
          <c:spPr>
            <a:solidFill>
              <a:schemeClr val="accent1"/>
            </a:solidFill>
            <a:ln>
              <a:noFill/>
            </a:ln>
            <a:effectLst/>
          </c:spPr>
          <c:invertIfNegative val="0"/>
          <c:cat>
            <c:strRef>
              <c:f>summaries!$M$10</c:f>
              <c:strCache>
                <c:ptCount val="1"/>
                <c:pt idx="0">
                  <c:v>Average opportunity cost of conservation</c:v>
                </c:pt>
              </c:strCache>
            </c:strRef>
          </c:cat>
          <c:val>
            <c:numRef>
              <c:f>summaries!$N$10</c:f>
              <c:numCache>
                <c:formatCode>"$"#,##0</c:formatCode>
                <c:ptCount val="1"/>
                <c:pt idx="0">
                  <c:v>0</c:v>
                </c:pt>
              </c:numCache>
            </c:numRef>
          </c:val>
          <c:extLst>
            <c:ext xmlns:c16="http://schemas.microsoft.com/office/drawing/2014/chart" uri="{C3380CC4-5D6E-409C-BE32-E72D297353CC}">
              <c16:uniqueId val="{00000000-7A52-49D5-866C-60D9EA6FC06C}"/>
            </c:ext>
          </c:extLst>
        </c:ser>
        <c:ser>
          <c:idx val="1"/>
          <c:order val="1"/>
          <c:tx>
            <c:strRef>
              <c:f>summaries!$O$2</c:f>
              <c:strCache>
                <c:ptCount val="1"/>
                <c:pt idx="0">
                  <c:v>PES</c:v>
                </c:pt>
              </c:strCache>
            </c:strRef>
          </c:tx>
          <c:spPr>
            <a:solidFill>
              <a:schemeClr val="accent2"/>
            </a:solidFill>
            <a:ln>
              <a:noFill/>
            </a:ln>
            <a:effectLst/>
          </c:spPr>
          <c:invertIfNegative val="0"/>
          <c:cat>
            <c:strRef>
              <c:f>summaries!$M$10</c:f>
              <c:strCache>
                <c:ptCount val="1"/>
                <c:pt idx="0">
                  <c:v>Average opportunity cost of conservation</c:v>
                </c:pt>
              </c:strCache>
            </c:strRef>
          </c:cat>
          <c:val>
            <c:numRef>
              <c:f>summaries!$O$10</c:f>
              <c:numCache>
                <c:formatCode>"$"#,##0</c:formatCode>
                <c:ptCount val="1"/>
                <c:pt idx="0">
                  <c:v>0</c:v>
                </c:pt>
              </c:numCache>
            </c:numRef>
          </c:val>
          <c:extLst>
            <c:ext xmlns:c16="http://schemas.microsoft.com/office/drawing/2014/chart" uri="{C3380CC4-5D6E-409C-BE32-E72D297353CC}">
              <c16:uniqueId val="{00000001-7A52-49D5-866C-60D9EA6FC06C}"/>
            </c:ext>
          </c:extLst>
        </c:ser>
        <c:ser>
          <c:idx val="2"/>
          <c:order val="2"/>
          <c:tx>
            <c:strRef>
              <c:f>summaries!$P$2</c:f>
              <c:strCache>
                <c:ptCount val="1"/>
                <c:pt idx="0">
                  <c:v>Illegal Harvest</c:v>
                </c:pt>
              </c:strCache>
            </c:strRef>
          </c:tx>
          <c:spPr>
            <a:solidFill>
              <a:schemeClr val="accent3"/>
            </a:solidFill>
            <a:ln>
              <a:noFill/>
            </a:ln>
            <a:effectLst/>
          </c:spPr>
          <c:invertIfNegative val="0"/>
          <c:cat>
            <c:strRef>
              <c:f>summaries!$M$10</c:f>
              <c:strCache>
                <c:ptCount val="1"/>
                <c:pt idx="0">
                  <c:v>Average opportunity cost of conservation</c:v>
                </c:pt>
              </c:strCache>
            </c:strRef>
          </c:cat>
          <c:val>
            <c:numRef>
              <c:f>summaries!$P$10</c:f>
              <c:numCache>
                <c:formatCode>"$"#,##0</c:formatCode>
                <c:ptCount val="1"/>
                <c:pt idx="0">
                  <c:v>0</c:v>
                </c:pt>
              </c:numCache>
            </c:numRef>
          </c:val>
          <c:extLst>
            <c:ext xmlns:c16="http://schemas.microsoft.com/office/drawing/2014/chart" uri="{C3380CC4-5D6E-409C-BE32-E72D297353CC}">
              <c16:uniqueId val="{00000002-7A52-49D5-866C-60D9EA6FC06C}"/>
            </c:ext>
          </c:extLst>
        </c:ser>
        <c:ser>
          <c:idx val="3"/>
          <c:order val="3"/>
          <c:tx>
            <c:strRef>
              <c:f>summaries!$Q$2</c:f>
              <c:strCache>
                <c:ptCount val="1"/>
                <c:pt idx="0">
                  <c:v>Uncertainty</c:v>
                </c:pt>
              </c:strCache>
            </c:strRef>
          </c:tx>
          <c:spPr>
            <a:solidFill>
              <a:schemeClr val="accent4"/>
            </a:solidFill>
            <a:ln>
              <a:noFill/>
            </a:ln>
            <a:effectLst/>
          </c:spPr>
          <c:invertIfNegative val="0"/>
          <c:cat>
            <c:strRef>
              <c:f>summaries!$M$10</c:f>
              <c:strCache>
                <c:ptCount val="1"/>
                <c:pt idx="0">
                  <c:v>Average opportunity cost of conservation</c:v>
                </c:pt>
              </c:strCache>
            </c:strRef>
          </c:cat>
          <c:val>
            <c:numRef>
              <c:f>summaries!$Q$10</c:f>
              <c:numCache>
                <c:formatCode>"$"#,##0</c:formatCode>
                <c:ptCount val="1"/>
                <c:pt idx="0">
                  <c:v>0</c:v>
                </c:pt>
              </c:numCache>
            </c:numRef>
          </c:val>
          <c:extLst>
            <c:ext xmlns:c16="http://schemas.microsoft.com/office/drawing/2014/chart" uri="{C3380CC4-5D6E-409C-BE32-E72D297353CC}">
              <c16:uniqueId val="{00000003-7A52-49D5-866C-60D9EA6FC06C}"/>
            </c:ext>
          </c:extLst>
        </c:ser>
        <c:ser>
          <c:idx val="4"/>
          <c:order val="4"/>
          <c:tx>
            <c:strRef>
              <c:f>summaries!$R$2</c:f>
              <c:strCache>
                <c:ptCount val="1"/>
                <c:pt idx="0">
                  <c:v>Auction</c:v>
                </c:pt>
              </c:strCache>
            </c:strRef>
          </c:tx>
          <c:spPr>
            <a:solidFill>
              <a:schemeClr val="accent5"/>
            </a:solidFill>
            <a:ln>
              <a:noFill/>
            </a:ln>
            <a:effectLst/>
          </c:spPr>
          <c:invertIfNegative val="0"/>
          <c:cat>
            <c:strRef>
              <c:f>summaries!$M$10</c:f>
              <c:strCache>
                <c:ptCount val="1"/>
                <c:pt idx="0">
                  <c:v>Average opportunity cost of conservation</c:v>
                </c:pt>
              </c:strCache>
            </c:strRef>
          </c:cat>
          <c:val>
            <c:numRef>
              <c:f>summaries!$R$10</c:f>
              <c:numCache>
                <c:formatCode>"$"#,##0</c:formatCode>
                <c:ptCount val="1"/>
                <c:pt idx="0">
                  <c:v>0</c:v>
                </c:pt>
              </c:numCache>
            </c:numRef>
          </c:val>
          <c:extLst>
            <c:ext xmlns:c16="http://schemas.microsoft.com/office/drawing/2014/chart" uri="{C3380CC4-5D6E-409C-BE32-E72D297353CC}">
              <c16:uniqueId val="{00000004-7A52-49D5-866C-60D9EA6FC06C}"/>
            </c:ext>
          </c:extLst>
        </c:ser>
        <c:ser>
          <c:idx val="5"/>
          <c:order val="5"/>
          <c:tx>
            <c:strRef>
              <c:f>summaries!$S$2</c:f>
              <c:strCache>
                <c:ptCount val="1"/>
                <c:pt idx="0">
                  <c:v>Community</c:v>
                </c:pt>
              </c:strCache>
            </c:strRef>
          </c:tx>
          <c:spPr>
            <a:solidFill>
              <a:schemeClr val="accent6"/>
            </a:solidFill>
            <a:ln>
              <a:noFill/>
            </a:ln>
            <a:effectLst/>
          </c:spPr>
          <c:invertIfNegative val="0"/>
          <c:cat>
            <c:strRef>
              <c:f>summaries!$M$10</c:f>
              <c:strCache>
                <c:ptCount val="1"/>
                <c:pt idx="0">
                  <c:v>Average opportunity cost of conservation</c:v>
                </c:pt>
              </c:strCache>
            </c:strRef>
          </c:cat>
          <c:val>
            <c:numRef>
              <c:f>summaries!$S$10</c:f>
              <c:numCache>
                <c:formatCode>"$"#,##0</c:formatCode>
                <c:ptCount val="1"/>
                <c:pt idx="0">
                  <c:v>0</c:v>
                </c:pt>
              </c:numCache>
            </c:numRef>
          </c:val>
          <c:extLst>
            <c:ext xmlns:c16="http://schemas.microsoft.com/office/drawing/2014/chart" uri="{C3380CC4-5D6E-409C-BE32-E72D297353CC}">
              <c16:uniqueId val="{00000005-7A52-49D5-866C-60D9EA6FC06C}"/>
            </c:ext>
          </c:extLst>
        </c:ser>
        <c:ser>
          <c:idx val="6"/>
          <c:order val="6"/>
          <c:tx>
            <c:strRef>
              <c:f>summaries!$T$2</c:f>
              <c:strCache>
                <c:ptCount val="1"/>
                <c:pt idx="0">
                  <c:v>Comm+Illegal Harvest</c:v>
                </c:pt>
              </c:strCache>
            </c:strRef>
          </c:tx>
          <c:spPr>
            <a:solidFill>
              <a:schemeClr val="accent1">
                <a:lumMod val="60000"/>
              </a:schemeClr>
            </a:solidFill>
            <a:ln>
              <a:noFill/>
            </a:ln>
            <a:effectLst/>
          </c:spPr>
          <c:invertIfNegative val="0"/>
          <c:cat>
            <c:strRef>
              <c:f>summaries!$M$10</c:f>
              <c:strCache>
                <c:ptCount val="1"/>
                <c:pt idx="0">
                  <c:v>Average opportunity cost of conservation</c:v>
                </c:pt>
              </c:strCache>
            </c:strRef>
          </c:cat>
          <c:val>
            <c:numRef>
              <c:f>summaries!$T$10</c:f>
              <c:numCache>
                <c:formatCode>"$"#,##0</c:formatCode>
                <c:ptCount val="1"/>
                <c:pt idx="0">
                  <c:v>0</c:v>
                </c:pt>
              </c:numCache>
            </c:numRef>
          </c:val>
          <c:extLst>
            <c:ext xmlns:c16="http://schemas.microsoft.com/office/drawing/2014/chart" uri="{C3380CC4-5D6E-409C-BE32-E72D297353CC}">
              <c16:uniqueId val="{00000006-7A52-49D5-866C-60D9EA6FC06C}"/>
            </c:ext>
          </c:extLst>
        </c:ser>
        <c:dLbls>
          <c:showLegendKey val="0"/>
          <c:showVal val="0"/>
          <c:showCatName val="0"/>
          <c:showSerName val="0"/>
          <c:showPercent val="0"/>
          <c:showBubbleSize val="0"/>
        </c:dLbls>
        <c:gapWidth val="219"/>
        <c:overlap val="-27"/>
        <c:axId val="1129597647"/>
        <c:axId val="1129599727"/>
      </c:barChart>
      <c:catAx>
        <c:axId val="112959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599727"/>
        <c:crosses val="autoZero"/>
        <c:auto val="1"/>
        <c:lblAlgn val="ctr"/>
        <c:lblOffset val="100"/>
        <c:noMultiLvlLbl val="0"/>
      </c:catAx>
      <c:valAx>
        <c:axId val="11295997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597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Social</a:t>
            </a:r>
            <a:r>
              <a:rPr lang="en-US" baseline="0"/>
              <a:t> Benefits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summaries!$N$2</c:f>
              <c:strCache>
                <c:ptCount val="1"/>
                <c:pt idx="0">
                  <c:v>Baseline</c:v>
                </c:pt>
              </c:strCache>
            </c:strRef>
          </c:tx>
          <c:spPr>
            <a:solidFill>
              <a:schemeClr val="accent1"/>
            </a:solidFill>
            <a:ln>
              <a:noFill/>
            </a:ln>
            <a:effectLst/>
          </c:spPr>
          <c:invertIfNegative val="0"/>
          <c:cat>
            <c:strRef>
              <c:f>summaries!$M$17</c:f>
              <c:strCache>
                <c:ptCount val="1"/>
                <c:pt idx="0">
                  <c:v>Net social benefits (assuming $50 forest benefit)</c:v>
                </c:pt>
              </c:strCache>
            </c:strRef>
          </c:cat>
          <c:val>
            <c:numRef>
              <c:f>summaries!$N$17</c:f>
              <c:numCache>
                <c:formatCode>General</c:formatCode>
                <c:ptCount val="1"/>
              </c:numCache>
            </c:numRef>
          </c:val>
          <c:extLst>
            <c:ext xmlns:c16="http://schemas.microsoft.com/office/drawing/2014/chart" uri="{C3380CC4-5D6E-409C-BE32-E72D297353CC}">
              <c16:uniqueId val="{00000000-D98C-49D4-900E-043EA36F394B}"/>
            </c:ext>
          </c:extLst>
        </c:ser>
        <c:ser>
          <c:idx val="1"/>
          <c:order val="1"/>
          <c:tx>
            <c:strRef>
              <c:f>summaries!$O$2</c:f>
              <c:strCache>
                <c:ptCount val="1"/>
                <c:pt idx="0">
                  <c:v>PES</c:v>
                </c:pt>
              </c:strCache>
            </c:strRef>
          </c:tx>
          <c:spPr>
            <a:solidFill>
              <a:schemeClr val="accent2"/>
            </a:solidFill>
            <a:ln>
              <a:noFill/>
            </a:ln>
            <a:effectLst/>
          </c:spPr>
          <c:invertIfNegative val="0"/>
          <c:cat>
            <c:strRef>
              <c:f>summaries!$M$17</c:f>
              <c:strCache>
                <c:ptCount val="1"/>
                <c:pt idx="0">
                  <c:v>Net social benefits (assuming $50 forest benefit)</c:v>
                </c:pt>
              </c:strCache>
            </c:strRef>
          </c:cat>
          <c:val>
            <c:numRef>
              <c:f>summaries!$O$17</c:f>
              <c:numCache>
                <c:formatCode>"$"#,##0_);[Red]\("$"#,##0\)</c:formatCode>
                <c:ptCount val="1"/>
                <c:pt idx="0">
                  <c:v>0</c:v>
                </c:pt>
              </c:numCache>
            </c:numRef>
          </c:val>
          <c:extLst>
            <c:ext xmlns:c16="http://schemas.microsoft.com/office/drawing/2014/chart" uri="{C3380CC4-5D6E-409C-BE32-E72D297353CC}">
              <c16:uniqueId val="{00000001-D98C-49D4-900E-043EA36F394B}"/>
            </c:ext>
          </c:extLst>
        </c:ser>
        <c:ser>
          <c:idx val="2"/>
          <c:order val="2"/>
          <c:tx>
            <c:strRef>
              <c:f>summaries!$P$2</c:f>
              <c:strCache>
                <c:ptCount val="1"/>
                <c:pt idx="0">
                  <c:v>Illegal Harvest</c:v>
                </c:pt>
              </c:strCache>
            </c:strRef>
          </c:tx>
          <c:spPr>
            <a:solidFill>
              <a:schemeClr val="accent3"/>
            </a:solidFill>
            <a:ln>
              <a:noFill/>
            </a:ln>
            <a:effectLst/>
          </c:spPr>
          <c:invertIfNegative val="0"/>
          <c:cat>
            <c:strRef>
              <c:f>summaries!$M$17</c:f>
              <c:strCache>
                <c:ptCount val="1"/>
                <c:pt idx="0">
                  <c:v>Net social benefits (assuming $50 forest benefit)</c:v>
                </c:pt>
              </c:strCache>
            </c:strRef>
          </c:cat>
          <c:val>
            <c:numRef>
              <c:f>summaries!$P$17</c:f>
              <c:numCache>
                <c:formatCode>"$"#,##0_);[Red]\("$"#,##0\)</c:formatCode>
                <c:ptCount val="1"/>
                <c:pt idx="0">
                  <c:v>0</c:v>
                </c:pt>
              </c:numCache>
            </c:numRef>
          </c:val>
          <c:extLst>
            <c:ext xmlns:c16="http://schemas.microsoft.com/office/drawing/2014/chart" uri="{C3380CC4-5D6E-409C-BE32-E72D297353CC}">
              <c16:uniqueId val="{00000002-D98C-49D4-900E-043EA36F394B}"/>
            </c:ext>
          </c:extLst>
        </c:ser>
        <c:ser>
          <c:idx val="3"/>
          <c:order val="3"/>
          <c:tx>
            <c:strRef>
              <c:f>summaries!$Q$2</c:f>
              <c:strCache>
                <c:ptCount val="1"/>
                <c:pt idx="0">
                  <c:v>Uncertainty</c:v>
                </c:pt>
              </c:strCache>
            </c:strRef>
          </c:tx>
          <c:spPr>
            <a:solidFill>
              <a:schemeClr val="accent4"/>
            </a:solidFill>
            <a:ln>
              <a:noFill/>
            </a:ln>
            <a:effectLst/>
          </c:spPr>
          <c:invertIfNegative val="0"/>
          <c:cat>
            <c:strRef>
              <c:f>summaries!$M$17</c:f>
              <c:strCache>
                <c:ptCount val="1"/>
                <c:pt idx="0">
                  <c:v>Net social benefits (assuming $50 forest benefit)</c:v>
                </c:pt>
              </c:strCache>
            </c:strRef>
          </c:cat>
          <c:val>
            <c:numRef>
              <c:f>summaries!$Q$17</c:f>
              <c:numCache>
                <c:formatCode>"$"#,##0_);[Red]\("$"#,##0\)</c:formatCode>
                <c:ptCount val="1"/>
                <c:pt idx="0">
                  <c:v>0</c:v>
                </c:pt>
              </c:numCache>
            </c:numRef>
          </c:val>
          <c:extLst>
            <c:ext xmlns:c16="http://schemas.microsoft.com/office/drawing/2014/chart" uri="{C3380CC4-5D6E-409C-BE32-E72D297353CC}">
              <c16:uniqueId val="{00000003-D98C-49D4-900E-043EA36F394B}"/>
            </c:ext>
          </c:extLst>
        </c:ser>
        <c:ser>
          <c:idx val="4"/>
          <c:order val="4"/>
          <c:tx>
            <c:strRef>
              <c:f>summaries!$R$2</c:f>
              <c:strCache>
                <c:ptCount val="1"/>
                <c:pt idx="0">
                  <c:v>Auction</c:v>
                </c:pt>
              </c:strCache>
            </c:strRef>
          </c:tx>
          <c:spPr>
            <a:solidFill>
              <a:schemeClr val="accent5"/>
            </a:solidFill>
            <a:ln>
              <a:noFill/>
            </a:ln>
            <a:effectLst/>
          </c:spPr>
          <c:invertIfNegative val="0"/>
          <c:cat>
            <c:strRef>
              <c:f>summaries!$M$17</c:f>
              <c:strCache>
                <c:ptCount val="1"/>
                <c:pt idx="0">
                  <c:v>Net social benefits (assuming $50 forest benefit)</c:v>
                </c:pt>
              </c:strCache>
            </c:strRef>
          </c:cat>
          <c:val>
            <c:numRef>
              <c:f>summaries!$R$17</c:f>
              <c:numCache>
                <c:formatCode>"$"#,##0_);[Red]\("$"#,##0\)</c:formatCode>
                <c:ptCount val="1"/>
                <c:pt idx="0">
                  <c:v>0</c:v>
                </c:pt>
              </c:numCache>
            </c:numRef>
          </c:val>
          <c:extLst>
            <c:ext xmlns:c16="http://schemas.microsoft.com/office/drawing/2014/chart" uri="{C3380CC4-5D6E-409C-BE32-E72D297353CC}">
              <c16:uniqueId val="{00000004-D98C-49D4-900E-043EA36F394B}"/>
            </c:ext>
          </c:extLst>
        </c:ser>
        <c:ser>
          <c:idx val="5"/>
          <c:order val="5"/>
          <c:tx>
            <c:strRef>
              <c:f>summaries!$S$2</c:f>
              <c:strCache>
                <c:ptCount val="1"/>
                <c:pt idx="0">
                  <c:v>Community</c:v>
                </c:pt>
              </c:strCache>
            </c:strRef>
          </c:tx>
          <c:spPr>
            <a:solidFill>
              <a:schemeClr val="accent6"/>
            </a:solidFill>
            <a:ln>
              <a:noFill/>
            </a:ln>
            <a:effectLst/>
          </c:spPr>
          <c:invertIfNegative val="0"/>
          <c:cat>
            <c:strRef>
              <c:f>summaries!$M$17</c:f>
              <c:strCache>
                <c:ptCount val="1"/>
                <c:pt idx="0">
                  <c:v>Net social benefits (assuming $50 forest benefit)</c:v>
                </c:pt>
              </c:strCache>
            </c:strRef>
          </c:cat>
          <c:val>
            <c:numRef>
              <c:f>summaries!$S$17</c:f>
              <c:numCache>
                <c:formatCode>"$"#,##0_);[Red]\("$"#,##0\)</c:formatCode>
                <c:ptCount val="1"/>
                <c:pt idx="0">
                  <c:v>0</c:v>
                </c:pt>
              </c:numCache>
            </c:numRef>
          </c:val>
          <c:extLst>
            <c:ext xmlns:c16="http://schemas.microsoft.com/office/drawing/2014/chart" uri="{C3380CC4-5D6E-409C-BE32-E72D297353CC}">
              <c16:uniqueId val="{00000005-D98C-49D4-900E-043EA36F394B}"/>
            </c:ext>
          </c:extLst>
        </c:ser>
        <c:ser>
          <c:idx val="6"/>
          <c:order val="6"/>
          <c:tx>
            <c:strRef>
              <c:f>summaries!$T$2</c:f>
              <c:strCache>
                <c:ptCount val="1"/>
                <c:pt idx="0">
                  <c:v>Comm+Illegal Harvest</c:v>
                </c:pt>
              </c:strCache>
            </c:strRef>
          </c:tx>
          <c:spPr>
            <a:solidFill>
              <a:schemeClr val="accent1">
                <a:lumMod val="60000"/>
              </a:schemeClr>
            </a:solidFill>
            <a:ln>
              <a:noFill/>
            </a:ln>
            <a:effectLst/>
          </c:spPr>
          <c:invertIfNegative val="0"/>
          <c:cat>
            <c:strRef>
              <c:f>summaries!$M$17</c:f>
              <c:strCache>
                <c:ptCount val="1"/>
                <c:pt idx="0">
                  <c:v>Net social benefits (assuming $50 forest benefit)</c:v>
                </c:pt>
              </c:strCache>
            </c:strRef>
          </c:cat>
          <c:val>
            <c:numRef>
              <c:f>summaries!$T$17</c:f>
              <c:numCache>
                <c:formatCode>"$"#,##0_);[Red]\("$"#,##0\)</c:formatCode>
                <c:ptCount val="1"/>
                <c:pt idx="0">
                  <c:v>0</c:v>
                </c:pt>
              </c:numCache>
            </c:numRef>
          </c:val>
          <c:extLst>
            <c:ext xmlns:c16="http://schemas.microsoft.com/office/drawing/2014/chart" uri="{C3380CC4-5D6E-409C-BE32-E72D297353CC}">
              <c16:uniqueId val="{00000006-D98C-49D4-900E-043EA36F394B}"/>
            </c:ext>
          </c:extLst>
        </c:ser>
        <c:dLbls>
          <c:showLegendKey val="0"/>
          <c:showVal val="0"/>
          <c:showCatName val="0"/>
          <c:showSerName val="0"/>
          <c:showPercent val="0"/>
          <c:showBubbleSize val="0"/>
        </c:dLbls>
        <c:gapWidth val="219"/>
        <c:overlap val="-27"/>
        <c:axId val="1586134351"/>
        <c:axId val="1586149327"/>
      </c:barChart>
      <c:catAx>
        <c:axId val="158613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149327"/>
        <c:crosses val="autoZero"/>
        <c:auto val="1"/>
        <c:lblAlgn val="ctr"/>
        <c:lblOffset val="100"/>
        <c:noMultiLvlLbl val="0"/>
      </c:catAx>
      <c:valAx>
        <c:axId val="158614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134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392906</xdr:colOff>
      <xdr:row>39</xdr:row>
      <xdr:rowOff>73818</xdr:rowOff>
    </xdr:from>
    <xdr:to>
      <xdr:col>15</xdr:col>
      <xdr:colOff>350043</xdr:colOff>
      <xdr:row>54</xdr:row>
      <xdr:rowOff>102393</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492917</xdr:colOff>
      <xdr:row>39</xdr:row>
      <xdr:rowOff>69055</xdr:rowOff>
    </xdr:from>
    <xdr:to>
      <xdr:col>21</xdr:col>
      <xdr:colOff>45242</xdr:colOff>
      <xdr:row>54</xdr:row>
      <xdr:rowOff>97630</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402431</xdr:colOff>
      <xdr:row>55</xdr:row>
      <xdr:rowOff>140493</xdr:rowOff>
    </xdr:from>
    <xdr:to>
      <xdr:col>15</xdr:col>
      <xdr:colOff>359568</xdr:colOff>
      <xdr:row>72</xdr:row>
      <xdr:rowOff>19050</xdr:rowOff>
    </xdr:to>
    <xdr:graphicFrame macro="">
      <xdr:nvGraphicFramePr>
        <xdr:cNvPr id="4" name="Chart 3">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559593</xdr:colOff>
      <xdr:row>55</xdr:row>
      <xdr:rowOff>116680</xdr:rowOff>
    </xdr:from>
    <xdr:to>
      <xdr:col>21</xdr:col>
      <xdr:colOff>111918</xdr:colOff>
      <xdr:row>71</xdr:row>
      <xdr:rowOff>171449</xdr:rowOff>
    </xdr:to>
    <xdr:graphicFrame macro="">
      <xdr:nvGraphicFramePr>
        <xdr:cNvPr id="5" name="Chart 4">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2429350</xdr:colOff>
      <xdr:row>24</xdr:row>
      <xdr:rowOff>48101</xdr:rowOff>
    </xdr:from>
    <xdr:to>
      <xdr:col>18</xdr:col>
      <xdr:colOff>485298</xdr:colOff>
      <xdr:row>39</xdr:row>
      <xdr:rowOff>74771</xdr:rowOff>
    </xdr:to>
    <xdr:graphicFrame macro="">
      <xdr:nvGraphicFramePr>
        <xdr:cNvPr id="6" name="Chart 5">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21"/>
  <sheetViews>
    <sheetView showGridLines="0" tabSelected="1" zoomScaleNormal="100" workbookViewId="0">
      <selection activeCell="A2" sqref="A2"/>
    </sheetView>
  </sheetViews>
  <sheetFormatPr defaultColWidth="8.86328125" defaultRowHeight="14.25" x14ac:dyDescent="0.45"/>
  <cols>
    <col min="1" max="1" width="2.86328125" style="4" customWidth="1"/>
    <col min="2" max="2" width="3.59765625" style="28" customWidth="1"/>
    <col min="3" max="3" width="78.33203125" style="4" customWidth="1"/>
    <col min="4" max="4" width="2.265625" style="4" customWidth="1"/>
    <col min="5" max="16384" width="8.86328125" style="4"/>
  </cols>
  <sheetData>
    <row r="1" spans="2:3" ht="7.8" customHeight="1" x14ac:dyDescent="0.45"/>
    <row r="2" spans="2:3" x14ac:dyDescent="0.45">
      <c r="B2" s="42" t="s">
        <v>53</v>
      </c>
      <c r="C2" s="43"/>
    </row>
    <row r="3" spans="2:3" ht="7.35" customHeight="1" x14ac:dyDescent="0.45">
      <c r="B3" s="36"/>
      <c r="C3" s="29"/>
    </row>
    <row r="4" spans="2:3" ht="72" customHeight="1" x14ac:dyDescent="0.45">
      <c r="B4" s="40" t="s">
        <v>79</v>
      </c>
      <c r="C4" s="41"/>
    </row>
    <row r="5" spans="2:3" x14ac:dyDescent="0.45">
      <c r="B5" s="36"/>
      <c r="C5" s="31"/>
    </row>
    <row r="6" spans="2:3" ht="35.549999999999997" customHeight="1" x14ac:dyDescent="0.45">
      <c r="B6" s="35">
        <v>1</v>
      </c>
      <c r="C6" s="34" t="s">
        <v>78</v>
      </c>
    </row>
    <row r="7" spans="2:3" ht="63.6" customHeight="1" x14ac:dyDescent="0.45">
      <c r="B7" s="35">
        <v>2</v>
      </c>
      <c r="C7" s="34" t="s">
        <v>61</v>
      </c>
    </row>
    <row r="8" spans="2:3" ht="65.099999999999994" customHeight="1" x14ac:dyDescent="0.45">
      <c r="B8" s="35">
        <v>3</v>
      </c>
      <c r="C8" s="34" t="s">
        <v>59</v>
      </c>
    </row>
    <row r="9" spans="2:3" ht="50.1" customHeight="1" x14ac:dyDescent="0.45">
      <c r="B9" s="35">
        <v>4</v>
      </c>
      <c r="C9" s="34" t="s">
        <v>69</v>
      </c>
    </row>
    <row r="10" spans="2:3" ht="24.3" customHeight="1" x14ac:dyDescent="0.45">
      <c r="B10" s="35">
        <v>5</v>
      </c>
      <c r="C10" s="34" t="s">
        <v>56</v>
      </c>
    </row>
    <row r="11" spans="2:3" ht="63.6" customHeight="1" x14ac:dyDescent="0.45">
      <c r="B11" s="35">
        <v>6</v>
      </c>
      <c r="C11" s="34" t="s">
        <v>77</v>
      </c>
    </row>
    <row r="12" spans="2:3" ht="30.3" customHeight="1" x14ac:dyDescent="0.45">
      <c r="B12" s="35">
        <v>7</v>
      </c>
      <c r="C12" s="34" t="s">
        <v>54</v>
      </c>
    </row>
    <row r="13" spans="2:3" x14ac:dyDescent="0.45">
      <c r="B13" s="35"/>
      <c r="C13" s="32"/>
    </row>
    <row r="14" spans="2:3" x14ac:dyDescent="0.45">
      <c r="B14" s="44" t="s">
        <v>67</v>
      </c>
      <c r="C14" s="45"/>
    </row>
    <row r="15" spans="2:3" ht="84" customHeight="1" x14ac:dyDescent="0.45">
      <c r="B15" s="40" t="s">
        <v>70</v>
      </c>
      <c r="C15" s="41"/>
    </row>
    <row r="16" spans="2:3" x14ac:dyDescent="0.45">
      <c r="B16" s="30"/>
      <c r="C16" s="38"/>
    </row>
    <row r="17" spans="2:3" x14ac:dyDescent="0.45">
      <c r="B17" s="44" t="s">
        <v>66</v>
      </c>
      <c r="C17" s="45"/>
    </row>
    <row r="18" spans="2:3" ht="43.35" customHeight="1" x14ac:dyDescent="0.45">
      <c r="B18" s="40" t="s">
        <v>55</v>
      </c>
      <c r="C18" s="41"/>
    </row>
    <row r="19" spans="2:3" ht="28.8" customHeight="1" x14ac:dyDescent="0.45">
      <c r="B19" s="40" t="s">
        <v>57</v>
      </c>
      <c r="C19" s="41"/>
    </row>
    <row r="20" spans="2:3" x14ac:dyDescent="0.45">
      <c r="B20" s="37"/>
      <c r="C20" s="33"/>
    </row>
    <row r="21" spans="2:3" ht="10.5" customHeight="1" x14ac:dyDescent="0.45"/>
  </sheetData>
  <mergeCells count="7">
    <mergeCell ref="B4:C4"/>
    <mergeCell ref="B2:C2"/>
    <mergeCell ref="B15:C15"/>
    <mergeCell ref="B18:C18"/>
    <mergeCell ref="B19:C19"/>
    <mergeCell ref="B17:C17"/>
    <mergeCell ref="B14:C1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82"/>
  <sheetViews>
    <sheetView topLeftCell="N1" workbookViewId="0">
      <selection activeCell="T9" sqref="T9"/>
    </sheetView>
  </sheetViews>
  <sheetFormatPr defaultRowHeight="14.25" x14ac:dyDescent="0.45"/>
  <cols>
    <col min="1" max="1" width="2.6640625" bestFit="1" customWidth="1"/>
    <col min="2" max="2" width="10" bestFit="1" customWidth="1"/>
    <col min="3" max="3" width="9.06640625" bestFit="1" customWidth="1"/>
    <col min="4" max="4" width="13.86328125" bestFit="1" customWidth="1"/>
    <col min="5" max="5" width="11.86328125" bestFit="1" customWidth="1"/>
    <col min="6" max="6" width="8.6640625" bestFit="1" customWidth="1"/>
    <col min="7" max="7" width="11.73046875" bestFit="1" customWidth="1"/>
    <col min="8" max="8" width="20.06640625" bestFit="1" customWidth="1"/>
    <col min="9" max="9" width="1.06640625" customWidth="1"/>
    <col min="10" max="10" width="6.73046875" bestFit="1" customWidth="1"/>
    <col min="11" max="11" width="6.33203125" bestFit="1" customWidth="1"/>
    <col min="12" max="12" width="6.19921875" customWidth="1"/>
    <col min="13" max="13" width="43" customWidth="1"/>
    <col min="14" max="14" width="11.73046875" customWidth="1"/>
    <col min="15" max="15" width="9.86328125" customWidth="1"/>
    <col min="16" max="16" width="14.86328125" customWidth="1"/>
    <col min="17" max="17" width="13.19921875" customWidth="1"/>
    <col min="18" max="18" width="10.06640625" customWidth="1"/>
    <col min="19" max="19" width="12.6640625" customWidth="1"/>
    <col min="20" max="20" width="21.06640625" customWidth="1"/>
  </cols>
  <sheetData>
    <row r="1" spans="1:20" x14ac:dyDescent="0.45">
      <c r="N1" s="39" t="s">
        <v>93</v>
      </c>
      <c r="O1" s="39" t="s">
        <v>94</v>
      </c>
      <c r="P1" s="39" t="s">
        <v>95</v>
      </c>
      <c r="Q1" s="39" t="s">
        <v>96</v>
      </c>
      <c r="R1" s="39" t="s">
        <v>97</v>
      </c>
      <c r="S1" s="39" t="s">
        <v>98</v>
      </c>
      <c r="T1" s="39" t="s">
        <v>99</v>
      </c>
    </row>
    <row r="2" spans="1:20" x14ac:dyDescent="0.45">
      <c r="A2" s="13" t="s">
        <v>8</v>
      </c>
      <c r="B2" s="13" t="s">
        <v>84</v>
      </c>
      <c r="C2" s="13" t="s">
        <v>85</v>
      </c>
      <c r="D2" s="13" t="s">
        <v>88</v>
      </c>
      <c r="E2" s="13" t="s">
        <v>40</v>
      </c>
      <c r="F2" s="13" t="s">
        <v>42</v>
      </c>
      <c r="G2" s="13" t="s">
        <v>43</v>
      </c>
      <c r="H2" s="13" t="s">
        <v>89</v>
      </c>
      <c r="I2" s="13"/>
      <c r="J2" s="13" t="s">
        <v>44</v>
      </c>
      <c r="K2" s="13" t="s">
        <v>24</v>
      </c>
      <c r="L2" s="13"/>
      <c r="N2" s="39" t="s">
        <v>100</v>
      </c>
      <c r="O2" s="39" t="s">
        <v>81</v>
      </c>
      <c r="P2" s="39" t="s">
        <v>101</v>
      </c>
      <c r="Q2" s="39" t="s">
        <v>102</v>
      </c>
      <c r="R2" s="39" t="s">
        <v>103</v>
      </c>
      <c r="S2" s="39" t="s">
        <v>104</v>
      </c>
      <c r="T2" s="39" t="s">
        <v>105</v>
      </c>
    </row>
    <row r="3" spans="1:20" x14ac:dyDescent="0.45">
      <c r="A3" t="str">
        <f>IF('enter-harv-val'!B2="","",'enter-harv-val'!A2)</f>
        <v/>
      </c>
      <c r="B3" s="1" t="str">
        <f>IF('0-baseline'!G2="","",'0-baseline'!G2)</f>
        <v/>
      </c>
      <c r="C3" s="1" t="str">
        <f>IF('1-pes'!J2="","",'1-pes'!J2)</f>
        <v/>
      </c>
      <c r="D3" s="1" t="str">
        <f>IF('2-illegal-harv'!O2="","",'2-illegal-harv'!O2)</f>
        <v/>
      </c>
      <c r="E3" s="1" t="str">
        <f>IF('3-uncert'!K2="","",'3-uncert'!K2)</f>
        <v/>
      </c>
      <c r="F3" s="1" t="str">
        <f>IF('4-auction'!L2="","",'4-auction'!L2)</f>
        <v/>
      </c>
      <c r="G3" s="1" t="str">
        <f>IF('5-community'!K2="","",'5-community'!K2)</f>
        <v/>
      </c>
      <c r="H3" s="1" t="str">
        <f>IF('6-comm+ill-hrv'!Q2="","",'6-comm+ill-hrv'!Q2)</f>
        <v/>
      </c>
      <c r="I3" s="1"/>
      <c r="J3" s="1">
        <f>SUM(B3:I3)</f>
        <v>0</v>
      </c>
      <c r="K3" s="21">
        <f>J3/params!$B$12</f>
        <v>0</v>
      </c>
      <c r="L3" s="21"/>
      <c r="M3" t="s">
        <v>39</v>
      </c>
      <c r="N3">
        <f>COUNT('0-baseline'!A:A)</f>
        <v>0</v>
      </c>
      <c r="O3">
        <f>COUNT('1-pes'!A2:A1048576)</f>
        <v>0</v>
      </c>
      <c r="P3">
        <f>COUNT('2-illegal-harv'!$A2:$A1048576)</f>
        <v>0</v>
      </c>
      <c r="Q3">
        <f>COUNT('3-uncert'!$A2:$A1048576)</f>
        <v>0</v>
      </c>
      <c r="R3">
        <f>COUNT('4-auction'!$A2:$A1048576)</f>
        <v>0</v>
      </c>
      <c r="S3">
        <f>COUNT('5-community'!$A2:$A1048576)</f>
        <v>0</v>
      </c>
      <c r="T3">
        <f>COUNT('6-comm+ill-hrv'!$A2:$A1048576)</f>
        <v>0</v>
      </c>
    </row>
    <row r="4" spans="1:20" x14ac:dyDescent="0.45">
      <c r="A4" t="str">
        <f>IF('enter-harv-val'!B3="","",'enter-harv-val'!A3)</f>
        <v/>
      </c>
      <c r="B4" s="1" t="str">
        <f>IF('0-baseline'!G3="","",'0-baseline'!G3)</f>
        <v/>
      </c>
      <c r="C4" s="1" t="str">
        <f>IF('1-pes'!J3="","",'1-pes'!J3)</f>
        <v/>
      </c>
      <c r="D4" s="1" t="str">
        <f>IF('2-illegal-harv'!O3="","",'2-illegal-harv'!O3)</f>
        <v/>
      </c>
      <c r="E4" s="1" t="str">
        <f>IF('3-uncert'!K3="","",'3-uncert'!K3)</f>
        <v/>
      </c>
      <c r="F4" s="1" t="str">
        <f>IF('4-auction'!L3="","",'4-auction'!L3)</f>
        <v/>
      </c>
      <c r="G4" s="1" t="str">
        <f>IF('5-community'!K3="","",'5-community'!K3)</f>
        <v/>
      </c>
      <c r="H4" s="1" t="str">
        <f>IF('6-comm+ill-hrv'!Q3="","",'6-comm+ill-hrv'!Q3)</f>
        <v/>
      </c>
      <c r="I4" s="1"/>
      <c r="J4" s="1">
        <f t="shared" ref="J4:J67" si="0">SUM(B4:I4)</f>
        <v>0</v>
      </c>
      <c r="K4" s="21">
        <f>J4/params!$B$12</f>
        <v>0</v>
      </c>
      <c r="L4" s="21"/>
      <c r="M4" t="s">
        <v>13</v>
      </c>
      <c r="N4">
        <f>COUNTIF('0-baseline'!H:H,TRUE)</f>
        <v>0</v>
      </c>
      <c r="O4">
        <f>COUNTIF('1-pes'!K:K,TRUE)</f>
        <v>0</v>
      </c>
      <c r="P4">
        <f>COUNTIF('2-illegal-harv'!P:P,TRUE)</f>
        <v>0</v>
      </c>
      <c r="Q4">
        <f>COUNTIF('3-uncert'!L:L,TRUE)</f>
        <v>0</v>
      </c>
      <c r="R4">
        <f>COUNTIF('4-auction'!M:M,TRUE)</f>
        <v>0</v>
      </c>
      <c r="S4">
        <f>COUNTIF('5-community'!L:L,TRUE)</f>
        <v>0</v>
      </c>
      <c r="T4">
        <f>COUNTIF('6-comm+ill-hrv'!R:R,TRUE)</f>
        <v>0</v>
      </c>
    </row>
    <row r="5" spans="1:20" x14ac:dyDescent="0.45">
      <c r="A5" t="str">
        <f>IF('enter-harv-val'!B4="","",'enter-harv-val'!A4)</f>
        <v/>
      </c>
      <c r="B5" s="1" t="str">
        <f>IF('0-baseline'!G4="","",'0-baseline'!G4)</f>
        <v/>
      </c>
      <c r="C5" s="1" t="str">
        <f>IF('1-pes'!J4="","",'1-pes'!J4)</f>
        <v/>
      </c>
      <c r="D5" s="1" t="str">
        <f>IF('2-illegal-harv'!O4="","",'2-illegal-harv'!O4)</f>
        <v/>
      </c>
      <c r="E5" s="1" t="str">
        <f>IF('3-uncert'!K4="","",'3-uncert'!K4)</f>
        <v/>
      </c>
      <c r="F5" s="1" t="str">
        <f>IF('4-auction'!L4="","",'4-auction'!L4)</f>
        <v/>
      </c>
      <c r="G5" s="1" t="str">
        <f>IF('5-community'!K4="","",'5-community'!K4)</f>
        <v/>
      </c>
      <c r="H5" s="1" t="str">
        <f>IF('6-comm+ill-hrv'!Q4="","",'6-comm+ill-hrv'!Q4)</f>
        <v/>
      </c>
      <c r="I5" s="1"/>
      <c r="J5" s="1">
        <f t="shared" si="0"/>
        <v>0</v>
      </c>
      <c r="K5" s="21">
        <f>J5/params!$B$12</f>
        <v>0</v>
      </c>
      <c r="L5" s="21"/>
      <c r="M5" t="s">
        <v>72</v>
      </c>
      <c r="N5" s="9">
        <f t="shared" ref="N5:T5" si="1">MIN(B:B)</f>
        <v>0</v>
      </c>
      <c r="O5" s="9">
        <f t="shared" si="1"/>
        <v>0</v>
      </c>
      <c r="P5" s="9">
        <f t="shared" si="1"/>
        <v>0</v>
      </c>
      <c r="Q5" s="9">
        <f t="shared" si="1"/>
        <v>0</v>
      </c>
      <c r="R5" s="9">
        <f t="shared" si="1"/>
        <v>0</v>
      </c>
      <c r="S5" s="9">
        <f t="shared" si="1"/>
        <v>0</v>
      </c>
      <c r="T5" s="9">
        <f t="shared" si="1"/>
        <v>0</v>
      </c>
    </row>
    <row r="6" spans="1:20" x14ac:dyDescent="0.45">
      <c r="A6" t="str">
        <f>IF('enter-harv-val'!B5="","",'enter-harv-val'!A5)</f>
        <v/>
      </c>
      <c r="B6" s="1" t="str">
        <f>IF('0-baseline'!G5="","",'0-baseline'!G5)</f>
        <v/>
      </c>
      <c r="C6" s="1" t="str">
        <f>IF('1-pes'!J5="","",'1-pes'!J5)</f>
        <v/>
      </c>
      <c r="D6" s="1" t="str">
        <f>IF('2-illegal-harv'!O5="","",'2-illegal-harv'!O5)</f>
        <v/>
      </c>
      <c r="E6" s="1" t="str">
        <f>IF('3-uncert'!K5="","",'3-uncert'!K5)</f>
        <v/>
      </c>
      <c r="F6" s="1" t="str">
        <f>IF('4-auction'!L5="","",'4-auction'!L5)</f>
        <v/>
      </c>
      <c r="G6" s="1" t="str">
        <f>IF('5-community'!K5="","",'5-community'!K5)</f>
        <v/>
      </c>
      <c r="H6" s="1" t="str">
        <f>IF('6-comm+ill-hrv'!Q5="","",'6-comm+ill-hrv'!Q5)</f>
        <v/>
      </c>
      <c r="I6" s="1"/>
      <c r="J6" s="1">
        <f t="shared" si="0"/>
        <v>0</v>
      </c>
      <c r="K6" s="21">
        <f>J6/params!$B$12</f>
        <v>0</v>
      </c>
      <c r="L6" s="21"/>
      <c r="M6" t="s">
        <v>71</v>
      </c>
      <c r="N6" s="9" t="e">
        <f t="shared" ref="N6:T6" si="2">AVERAGE(B:B)</f>
        <v>#DIV/0!</v>
      </c>
      <c r="O6" s="9" t="e">
        <f t="shared" si="2"/>
        <v>#DIV/0!</v>
      </c>
      <c r="P6" s="9" t="e">
        <f t="shared" si="2"/>
        <v>#DIV/0!</v>
      </c>
      <c r="Q6" s="9" t="e">
        <f t="shared" si="2"/>
        <v>#DIV/0!</v>
      </c>
      <c r="R6" s="9" t="e">
        <f t="shared" si="2"/>
        <v>#DIV/0!</v>
      </c>
      <c r="S6" s="9" t="e">
        <f t="shared" si="2"/>
        <v>#DIV/0!</v>
      </c>
      <c r="T6" s="9" t="e">
        <f t="shared" si="2"/>
        <v>#DIV/0!</v>
      </c>
    </row>
    <row r="7" spans="1:20" x14ac:dyDescent="0.45">
      <c r="A7" t="str">
        <f>IF('enter-harv-val'!B6="","",'enter-harv-val'!A6)</f>
        <v/>
      </c>
      <c r="B7" s="1" t="str">
        <f>IF('0-baseline'!G6="","",'0-baseline'!G6)</f>
        <v/>
      </c>
      <c r="C7" s="1" t="str">
        <f>IF('1-pes'!J6="","",'1-pes'!J6)</f>
        <v/>
      </c>
      <c r="D7" s="1" t="str">
        <f>IF('2-illegal-harv'!O6="","",'2-illegal-harv'!O6)</f>
        <v/>
      </c>
      <c r="E7" s="1" t="str">
        <f>IF('3-uncert'!K6="","",'3-uncert'!K6)</f>
        <v/>
      </c>
      <c r="F7" s="1" t="str">
        <f>IF('4-auction'!L6="","",'4-auction'!L6)</f>
        <v/>
      </c>
      <c r="G7" s="1" t="str">
        <f>IF('5-community'!K6="","",'5-community'!K6)</f>
        <v/>
      </c>
      <c r="H7" s="1" t="str">
        <f>IF('6-comm+ill-hrv'!Q6="","",'6-comm+ill-hrv'!Q6)</f>
        <v/>
      </c>
      <c r="I7" s="1"/>
      <c r="J7" s="1">
        <f t="shared" si="0"/>
        <v>0</v>
      </c>
      <c r="K7" s="21">
        <f>J7/params!$B$12</f>
        <v>0</v>
      </c>
      <c r="L7" s="21"/>
      <c r="M7" t="s">
        <v>51</v>
      </c>
      <c r="N7">
        <f>COUNTIF('0-baseline'!C:C,1)</f>
        <v>0</v>
      </c>
      <c r="O7">
        <f>COUNTIF('1-pes'!E:E,1)</f>
        <v>0</v>
      </c>
      <c r="P7">
        <f>COUNTIF('2-illegal-harv'!E:E,1)</f>
        <v>0</v>
      </c>
      <c r="Q7">
        <f>COUNTIF('3-uncert'!E:E,1)</f>
        <v>0</v>
      </c>
      <c r="R7">
        <f>COUNTIF('4-auction'!G:G,1)</f>
        <v>0</v>
      </c>
      <c r="S7">
        <f>COUNTIF('5-community'!F:F,1)</f>
        <v>0</v>
      </c>
      <c r="T7">
        <f>COUNTIF('6-comm+ill-hrv'!G:G,1)</f>
        <v>0</v>
      </c>
    </row>
    <row r="8" spans="1:20" x14ac:dyDescent="0.45">
      <c r="A8" t="str">
        <f>IF('enter-harv-val'!B7="","",'enter-harv-val'!A7)</f>
        <v/>
      </c>
      <c r="B8" s="1" t="str">
        <f>IF('0-baseline'!G7="","",'0-baseline'!G7)</f>
        <v/>
      </c>
      <c r="C8" s="1" t="str">
        <f>IF('1-pes'!J7="","",'1-pes'!J7)</f>
        <v/>
      </c>
      <c r="D8" s="1" t="str">
        <f>IF('2-illegal-harv'!O7="","",'2-illegal-harv'!O7)</f>
        <v/>
      </c>
      <c r="E8" s="1" t="str">
        <f>IF('3-uncert'!K7="","",'3-uncert'!K7)</f>
        <v/>
      </c>
      <c r="F8" s="1" t="str">
        <f>IF('4-auction'!L7="","",'4-auction'!L7)</f>
        <v/>
      </c>
      <c r="G8" s="1" t="str">
        <f>IF('5-community'!K7="","",'5-community'!K7)</f>
        <v/>
      </c>
      <c r="H8" s="1" t="str">
        <f>IF('6-comm+ill-hrv'!Q7="","",'6-comm+ill-hrv'!Q7)</f>
        <v/>
      </c>
      <c r="I8" s="1"/>
      <c r="J8" s="1">
        <f t="shared" si="0"/>
        <v>0</v>
      </c>
      <c r="K8" s="21">
        <f>J8/params!$B$12</f>
        <v>0</v>
      </c>
      <c r="L8" s="21"/>
      <c r="M8" t="s">
        <v>82</v>
      </c>
      <c r="O8">
        <f>COUNTIF('1-pes'!C:C,1)</f>
        <v>0</v>
      </c>
      <c r="P8">
        <f>COUNTIF('2-illegal-harv'!C:C,1)</f>
        <v>0</v>
      </c>
      <c r="Q8">
        <f>COUNTIF('3-uncert'!C:C,1)</f>
        <v>0</v>
      </c>
      <c r="R8">
        <f>COUNTIF('4-auction'!D:D,1)</f>
        <v>0</v>
      </c>
      <c r="S8">
        <f>COUNTIF('5-community'!D:D,1)</f>
        <v>0</v>
      </c>
      <c r="T8">
        <f>COUNTIF('6-comm+ill-hrv'!D:D,1)</f>
        <v>0</v>
      </c>
    </row>
    <row r="9" spans="1:20" x14ac:dyDescent="0.45">
      <c r="A9" t="str">
        <f>IF('enter-harv-val'!B8="","",'enter-harv-val'!A8)</f>
        <v/>
      </c>
      <c r="B9" s="1" t="str">
        <f>IF('0-baseline'!G8="","",'0-baseline'!G8)</f>
        <v/>
      </c>
      <c r="C9" s="1" t="str">
        <f>IF('1-pes'!J8="","",'1-pes'!J8)</f>
        <v/>
      </c>
      <c r="D9" s="1" t="str">
        <f>IF('2-illegal-harv'!O8="","",'2-illegal-harv'!O8)</f>
        <v/>
      </c>
      <c r="E9" s="1" t="str">
        <f>IF('3-uncert'!K8="","",'3-uncert'!K8)</f>
        <v/>
      </c>
      <c r="F9" s="1" t="str">
        <f>IF('4-auction'!L8="","",'4-auction'!L8)</f>
        <v/>
      </c>
      <c r="G9" s="1" t="str">
        <f>IF('5-community'!K8="","",'5-community'!K8)</f>
        <v/>
      </c>
      <c r="H9" s="1" t="str">
        <f>IF('6-comm+ill-hrv'!Q8="","",'6-comm+ill-hrv'!Q8)</f>
        <v/>
      </c>
      <c r="I9" s="1"/>
      <c r="J9" s="1">
        <f t="shared" si="0"/>
        <v>0</v>
      </c>
      <c r="K9" s="21">
        <f>J9/params!$B$12</f>
        <v>0</v>
      </c>
      <c r="L9" s="21"/>
      <c r="M9" t="s">
        <v>34</v>
      </c>
      <c r="N9" s="9"/>
      <c r="O9" s="9">
        <f>SUM('1-pes'!G:G)</f>
        <v>0</v>
      </c>
      <c r="P9" s="9">
        <f>SUM('2-illegal-harv'!K:K)</f>
        <v>0</v>
      </c>
      <c r="Q9" s="9">
        <f>SUM('3-uncert'!H:H)</f>
        <v>0</v>
      </c>
      <c r="R9" s="9">
        <f>SUM('4-auction'!I:I)</f>
        <v>0</v>
      </c>
      <c r="S9" s="9">
        <f>SUM('5-community'!H:H)</f>
        <v>0</v>
      </c>
      <c r="T9" s="9">
        <f>SUM('6-comm+ill-hrv'!M:M)</f>
        <v>0</v>
      </c>
    </row>
    <row r="10" spans="1:20" x14ac:dyDescent="0.45">
      <c r="A10" t="str">
        <f>IF('enter-harv-val'!B9="","",'enter-harv-val'!A9)</f>
        <v/>
      </c>
      <c r="B10" s="1" t="str">
        <f>IF('0-baseline'!G9="","",'0-baseline'!G9)</f>
        <v/>
      </c>
      <c r="C10" s="1" t="str">
        <f>IF('1-pes'!J9="","",'1-pes'!J9)</f>
        <v/>
      </c>
      <c r="D10" s="1" t="str">
        <f>IF('2-illegal-harv'!O9="","",'2-illegal-harv'!O9)</f>
        <v/>
      </c>
      <c r="E10" s="1" t="str">
        <f>IF('3-uncert'!K9="","",'3-uncert'!K9)</f>
        <v/>
      </c>
      <c r="F10" s="1" t="str">
        <f>IF('4-auction'!L9="","",'4-auction'!L9)</f>
        <v/>
      </c>
      <c r="G10" s="1" t="str">
        <f>IF('5-community'!K9="","",'5-community'!K9)</f>
        <v/>
      </c>
      <c r="H10" s="1" t="str">
        <f>IF('6-comm+ill-hrv'!Q9="","",'6-comm+ill-hrv'!Q9)</f>
        <v/>
      </c>
      <c r="I10" s="1"/>
      <c r="J10" s="1">
        <f t="shared" si="0"/>
        <v>0</v>
      </c>
      <c r="K10" s="21">
        <f>J10/params!$B$12</f>
        <v>0</v>
      </c>
      <c r="L10" s="21"/>
      <c r="M10" t="s">
        <v>75</v>
      </c>
      <c r="N10" s="9" t="e">
        <f>SUM('0-baseline'!F:F)/(N3-N7)</f>
        <v>#DIV/0!</v>
      </c>
      <c r="O10" s="9" t="e">
        <f>SUM('1-pes'!I:I)/(O3-O7)</f>
        <v>#DIV/0!</v>
      </c>
      <c r="P10" s="9" t="e">
        <f>SUM('2-illegal-harv'!M:M)/(P3-P7)</f>
        <v>#DIV/0!</v>
      </c>
      <c r="Q10" s="9" t="e">
        <f>SUM('3-uncert'!J:J)/(Q3-Q7)</f>
        <v>#DIV/0!</v>
      </c>
      <c r="R10" s="9" t="e">
        <f>SUM('4-auction'!K:K)/(R3-R7)</f>
        <v>#DIV/0!</v>
      </c>
      <c r="S10" s="9" t="e">
        <f>SUM('5-community'!J:J)/(S3-S7)</f>
        <v>#DIV/0!</v>
      </c>
      <c r="T10" s="9" t="e">
        <f>SUM('6-comm+ill-hrv'!O:O)/(T3-T7)</f>
        <v>#DIV/0!</v>
      </c>
    </row>
    <row r="11" spans="1:20" x14ac:dyDescent="0.45">
      <c r="A11" t="str">
        <f>IF('enter-harv-val'!B10="","",'enter-harv-val'!A10)</f>
        <v/>
      </c>
      <c r="B11" s="1" t="str">
        <f>IF('0-baseline'!G10="","",'0-baseline'!G10)</f>
        <v/>
      </c>
      <c r="C11" s="1" t="str">
        <f>IF('1-pes'!J10="","",'1-pes'!J10)</f>
        <v/>
      </c>
      <c r="D11" s="1" t="str">
        <f>IF('2-illegal-harv'!O10="","",'2-illegal-harv'!O10)</f>
        <v/>
      </c>
      <c r="E11" s="1" t="str">
        <f>IF('3-uncert'!K10="","",'3-uncert'!K10)</f>
        <v/>
      </c>
      <c r="F11" s="1" t="str">
        <f>IF('4-auction'!L10="","",'4-auction'!L10)</f>
        <v/>
      </c>
      <c r="G11" s="1" t="str">
        <f>IF('5-community'!K10="","",'5-community'!K10)</f>
        <v/>
      </c>
      <c r="H11" s="1" t="str">
        <f>IF('6-comm+ill-hrv'!Q10="","",'6-comm+ill-hrv'!Q10)</f>
        <v/>
      </c>
      <c r="I11" s="1"/>
      <c r="J11" s="1">
        <f t="shared" si="0"/>
        <v>0</v>
      </c>
      <c r="K11" s="21">
        <f>J11/params!$B$12</f>
        <v>0</v>
      </c>
      <c r="L11" s="21"/>
      <c r="M11" t="s">
        <v>90</v>
      </c>
      <c r="P11">
        <f>COUNTIF('2-illegal-harv'!F:F,"Fraud")</f>
        <v>0</v>
      </c>
      <c r="T11">
        <f>COUNTIF('6-comm+ill-hrv'!H:H,"Fraud")</f>
        <v>0</v>
      </c>
    </row>
    <row r="12" spans="1:20" x14ac:dyDescent="0.45">
      <c r="A12" t="str">
        <f>IF('enter-harv-val'!B11="","",'enter-harv-val'!A11)</f>
        <v/>
      </c>
      <c r="B12" s="1" t="str">
        <f>IF('0-baseline'!G11="","",'0-baseline'!G11)</f>
        <v/>
      </c>
      <c r="C12" s="1" t="str">
        <f>IF('1-pes'!J11="","",'1-pes'!J11)</f>
        <v/>
      </c>
      <c r="D12" s="1" t="str">
        <f>IF('2-illegal-harv'!O11="","",'2-illegal-harv'!O11)</f>
        <v/>
      </c>
      <c r="E12" s="1" t="str">
        <f>IF('3-uncert'!K11="","",'3-uncert'!K11)</f>
        <v/>
      </c>
      <c r="F12" s="1" t="str">
        <f>IF('4-auction'!L11="","",'4-auction'!L11)</f>
        <v/>
      </c>
      <c r="G12" s="1" t="str">
        <f>IF('5-community'!K11="","",'5-community'!K11)</f>
        <v/>
      </c>
      <c r="H12" s="1" t="str">
        <f>IF('6-comm+ill-hrv'!Q11="","",'6-comm+ill-hrv'!Q11)</f>
        <v/>
      </c>
      <c r="I12" s="1"/>
      <c r="J12" s="1">
        <f t="shared" si="0"/>
        <v>0</v>
      </c>
      <c r="K12" s="21">
        <f>J12/params!$B$12</f>
        <v>0</v>
      </c>
      <c r="L12" s="21"/>
      <c r="M12" t="s">
        <v>14</v>
      </c>
      <c r="O12">
        <f>COUNTIF('1-pes'!D:D,"NOT")</f>
        <v>0</v>
      </c>
      <c r="P12">
        <f>COUNTIF('2-illegal-harv'!D:D,"NOT")</f>
        <v>0</v>
      </c>
      <c r="Q12">
        <f>COUNTIF('3-uncert'!D:D,"NOT")</f>
        <v>0</v>
      </c>
      <c r="R12">
        <f>COUNTIF('4-auction'!F:F,"NOT")</f>
        <v>0</v>
      </c>
      <c r="S12">
        <f>COUNTIF('5-community'!E:E,"NOT")</f>
        <v>0</v>
      </c>
      <c r="T12">
        <f>COUNTIF('6-comm+ill-hrv'!E:E,"NOT")</f>
        <v>0</v>
      </c>
    </row>
    <row r="13" spans="1:20" x14ac:dyDescent="0.45">
      <c r="A13" t="str">
        <f>IF('enter-harv-val'!B12="","",'enter-harv-val'!A12)</f>
        <v/>
      </c>
      <c r="B13" s="1" t="str">
        <f>IF('0-baseline'!G12="","",'0-baseline'!G12)</f>
        <v/>
      </c>
      <c r="C13" s="1" t="str">
        <f>IF('1-pes'!J12="","",'1-pes'!J12)</f>
        <v/>
      </c>
      <c r="D13" s="1" t="str">
        <f>IF('2-illegal-harv'!O12="","",'2-illegal-harv'!O12)</f>
        <v/>
      </c>
      <c r="E13" s="1" t="str">
        <f>IF('3-uncert'!K12="","",'3-uncert'!K12)</f>
        <v/>
      </c>
      <c r="F13" s="1" t="str">
        <f>IF('4-auction'!L12="","",'4-auction'!L12)</f>
        <v/>
      </c>
      <c r="G13" s="1" t="str">
        <f>IF('5-community'!K12="","",'5-community'!K12)</f>
        <v/>
      </c>
      <c r="H13" s="1" t="str">
        <f>IF('6-comm+ill-hrv'!Q12="","",'6-comm+ill-hrv'!Q12)</f>
        <v/>
      </c>
      <c r="I13" s="1"/>
      <c r="J13" s="1">
        <f t="shared" si="0"/>
        <v>0</v>
      </c>
      <c r="K13" s="21">
        <f>J13/params!$B$12</f>
        <v>0</v>
      </c>
      <c r="L13" s="21"/>
      <c r="M13" t="s">
        <v>91</v>
      </c>
      <c r="N13" s="1"/>
      <c r="O13" s="1">
        <f>params!$B$6*(O8-O14)</f>
        <v>0</v>
      </c>
      <c r="P13" s="1">
        <f>params!$B$6*(P8-P14)</f>
        <v>0</v>
      </c>
      <c r="Q13" s="1">
        <f>params!$B$6*(Q8-Q14)</f>
        <v>0</v>
      </c>
      <c r="R13" s="1">
        <f>params!$B$6*(R8-R14)</f>
        <v>0</v>
      </c>
      <c r="S13" s="1">
        <f>params!$B$6*(S8-S14)</f>
        <v>0</v>
      </c>
      <c r="T13" s="1">
        <f>params!$B$6*(T8-T14)</f>
        <v>0</v>
      </c>
    </row>
    <row r="14" spans="1:20" x14ac:dyDescent="0.45">
      <c r="A14" t="str">
        <f>IF('enter-harv-val'!B13="","",'enter-harv-val'!A13)</f>
        <v/>
      </c>
      <c r="B14" s="1" t="str">
        <f>IF('0-baseline'!G13="","",'0-baseline'!G13)</f>
        <v/>
      </c>
      <c r="C14" s="1" t="str">
        <f>IF('1-pes'!J13="","",'1-pes'!J13)</f>
        <v/>
      </c>
      <c r="D14" s="1" t="str">
        <f>IF('2-illegal-harv'!O13="","",'2-illegal-harv'!O13)</f>
        <v/>
      </c>
      <c r="E14" s="1" t="str">
        <f>IF('3-uncert'!K13="","",'3-uncert'!K13)</f>
        <v/>
      </c>
      <c r="F14" s="1" t="str">
        <f>IF('4-auction'!L13="","",'4-auction'!L13)</f>
        <v/>
      </c>
      <c r="G14" s="1" t="str">
        <f>IF('5-community'!K13="","",'5-community'!K13)</f>
        <v/>
      </c>
      <c r="H14" s="1" t="str">
        <f>IF('6-comm+ill-hrv'!Q13="","",'6-comm+ill-hrv'!Q13)</f>
        <v/>
      </c>
      <c r="I14" s="1"/>
      <c r="J14" s="1">
        <f t="shared" si="0"/>
        <v>0</v>
      </c>
      <c r="K14" s="21">
        <f>J14/params!$B$12</f>
        <v>0</v>
      </c>
      <c r="L14" s="21"/>
      <c r="M14" t="s">
        <v>92</v>
      </c>
      <c r="N14" s="10"/>
      <c r="O14" s="10">
        <f>COUNTIF('1-pes'!D:D,"ADDL")</f>
        <v>0</v>
      </c>
      <c r="P14" s="10">
        <f>COUNTIF('2-illegal-harv'!G:G,TRUE)</f>
        <v>0</v>
      </c>
      <c r="Q14" s="10">
        <f>COUNTIF('3-uncert'!D:D,"ADDL")</f>
        <v>0</v>
      </c>
      <c r="R14" s="10">
        <f>COUNTIF('4-auction'!F:F,"ADDL")</f>
        <v>0</v>
      </c>
      <c r="S14" s="10">
        <f>COUNTIF('5-community'!E:E,"ADDL")</f>
        <v>0</v>
      </c>
      <c r="T14" s="10">
        <f>COUNTIF('6-comm+ill-hrv'!I:I,TRUE)</f>
        <v>0</v>
      </c>
    </row>
    <row r="15" spans="1:20" x14ac:dyDescent="0.45">
      <c r="A15" t="str">
        <f>IF('enter-harv-val'!B14="","",'enter-harv-val'!A14)</f>
        <v/>
      </c>
      <c r="B15" s="1" t="str">
        <f>IF('0-baseline'!G14="","",'0-baseline'!G14)</f>
        <v/>
      </c>
      <c r="C15" s="1" t="str">
        <f>IF('1-pes'!J14="","",'1-pes'!J14)</f>
        <v/>
      </c>
      <c r="D15" s="1" t="str">
        <f>IF('2-illegal-harv'!O14="","",'2-illegal-harv'!O14)</f>
        <v/>
      </c>
      <c r="E15" s="1" t="str">
        <f>IF('3-uncert'!K14="","",'3-uncert'!K14)</f>
        <v/>
      </c>
      <c r="F15" s="1" t="str">
        <f>IF('4-auction'!L14="","",'4-auction'!L14)</f>
        <v/>
      </c>
      <c r="G15" s="1" t="str">
        <f>IF('5-community'!K14="","",'5-community'!K14)</f>
        <v/>
      </c>
      <c r="H15" s="1" t="str">
        <f>IF('6-comm+ill-hrv'!Q14="","",'6-comm+ill-hrv'!Q14)</f>
        <v/>
      </c>
      <c r="I15" s="1"/>
      <c r="J15" s="1">
        <f t="shared" si="0"/>
        <v>0</v>
      </c>
      <c r="K15" s="21">
        <f>J15/params!$B$12</f>
        <v>0</v>
      </c>
      <c r="L15" s="21"/>
      <c r="M15" t="s">
        <v>38</v>
      </c>
      <c r="R15" s="9" t="e">
        <f>MEDIAN('4-auction'!C:C)</f>
        <v>#NUM!</v>
      </c>
    </row>
    <row r="16" spans="1:20" x14ac:dyDescent="0.45">
      <c r="A16" t="str">
        <f>IF('enter-harv-val'!B15="","",'enter-harv-val'!A15)</f>
        <v/>
      </c>
      <c r="B16" s="1" t="str">
        <f>IF('0-baseline'!G15="","",'0-baseline'!G15)</f>
        <v/>
      </c>
      <c r="C16" s="1" t="str">
        <f>IF('1-pes'!J15="","",'1-pes'!J15)</f>
        <v/>
      </c>
      <c r="D16" s="1" t="str">
        <f>IF('2-illegal-harv'!O15="","",'2-illegal-harv'!O15)</f>
        <v/>
      </c>
      <c r="E16" s="1" t="str">
        <f>IF('3-uncert'!K15="","",'3-uncert'!K15)</f>
        <v/>
      </c>
      <c r="F16" s="1" t="str">
        <f>IF('4-auction'!L15="","",'4-auction'!L15)</f>
        <v/>
      </c>
      <c r="G16" s="1" t="str">
        <f>IF('5-community'!K15="","",'5-community'!K15)</f>
        <v/>
      </c>
      <c r="H16" s="1" t="str">
        <f>IF('6-comm+ill-hrv'!Q15="","",'6-comm+ill-hrv'!Q15)</f>
        <v/>
      </c>
      <c r="I16" s="1"/>
      <c r="J16" s="1">
        <f t="shared" si="0"/>
        <v>0</v>
      </c>
      <c r="K16" s="21">
        <f>J16/params!$B$12</f>
        <v>0</v>
      </c>
      <c r="L16" s="21"/>
      <c r="M16" t="s">
        <v>83</v>
      </c>
      <c r="R16" s="9">
        <f>MIN('4-auction'!E:E)</f>
        <v>0</v>
      </c>
    </row>
    <row r="17" spans="1:20" x14ac:dyDescent="0.45">
      <c r="A17" t="str">
        <f>IF('enter-harv-val'!B16="","",'enter-harv-val'!A16)</f>
        <v/>
      </c>
      <c r="B17" s="1" t="str">
        <f>IF('0-baseline'!G16="","",'0-baseline'!G16)</f>
        <v/>
      </c>
      <c r="C17" s="1" t="str">
        <f>IF('1-pes'!J16="","",'1-pes'!J16)</f>
        <v/>
      </c>
      <c r="D17" s="1" t="str">
        <f>IF('2-illegal-harv'!O16="","",'2-illegal-harv'!O16)</f>
        <v/>
      </c>
      <c r="E17" s="1" t="str">
        <f>IF('3-uncert'!K16="","",'3-uncert'!K16)</f>
        <v/>
      </c>
      <c r="F17" s="1" t="str">
        <f>IF('4-auction'!L16="","",'4-auction'!L16)</f>
        <v/>
      </c>
      <c r="G17" s="1" t="str">
        <f>IF('5-community'!K16="","",'5-community'!K16)</f>
        <v/>
      </c>
      <c r="H17" s="1" t="str">
        <f>IF('6-comm+ill-hrv'!Q16="","",'6-comm+ill-hrv'!Q16)</f>
        <v/>
      </c>
      <c r="I17" s="1"/>
      <c r="J17" s="1">
        <f t="shared" si="0"/>
        <v>0</v>
      </c>
      <c r="K17" s="21">
        <f>J17/params!$B$12</f>
        <v>0</v>
      </c>
      <c r="L17" s="21"/>
      <c r="M17" t="s">
        <v>76</v>
      </c>
      <c r="O17" s="1" t="e">
        <f>params!$B$6*summaries!O14-summaries!O10</f>
        <v>#DIV/0!</v>
      </c>
      <c r="P17" s="1" t="e">
        <f>params!$B$6*summaries!P14-summaries!P10</f>
        <v>#DIV/0!</v>
      </c>
      <c r="Q17" s="1" t="e">
        <f>params!$B$6*summaries!Q14-summaries!Q10</f>
        <v>#DIV/0!</v>
      </c>
      <c r="R17" s="1" t="e">
        <f>params!$B$6*summaries!R14-summaries!R10</f>
        <v>#DIV/0!</v>
      </c>
      <c r="S17" s="1" t="e">
        <f>params!$B$6*summaries!S14-summaries!S10</f>
        <v>#DIV/0!</v>
      </c>
      <c r="T17" s="1" t="e">
        <f>params!$B$6*summaries!T14-summaries!T10</f>
        <v>#DIV/0!</v>
      </c>
    </row>
    <row r="18" spans="1:20" x14ac:dyDescent="0.45">
      <c r="A18" t="str">
        <f>IF('enter-harv-val'!B17="","",'enter-harv-val'!A17)</f>
        <v/>
      </c>
      <c r="B18" s="1" t="str">
        <f>IF('0-baseline'!G17="","",'0-baseline'!G17)</f>
        <v/>
      </c>
      <c r="C18" s="1" t="str">
        <f>IF('1-pes'!J17="","",'1-pes'!J17)</f>
        <v/>
      </c>
      <c r="D18" s="1" t="str">
        <f>IF('2-illegal-harv'!O17="","",'2-illegal-harv'!O17)</f>
        <v/>
      </c>
      <c r="E18" s="1" t="str">
        <f>IF('3-uncert'!K17="","",'3-uncert'!K17)</f>
        <v/>
      </c>
      <c r="F18" s="1" t="str">
        <f>IF('4-auction'!L17="","",'4-auction'!L17)</f>
        <v/>
      </c>
      <c r="G18" s="1" t="str">
        <f>IF('5-community'!K17="","",'5-community'!K17)</f>
        <v/>
      </c>
      <c r="H18" s="1" t="str">
        <f>IF('6-comm+ill-hrv'!Q17="","",'6-comm+ill-hrv'!Q17)</f>
        <v/>
      </c>
      <c r="I18" s="1"/>
      <c r="J18" s="1">
        <f t="shared" si="0"/>
        <v>0</v>
      </c>
      <c r="K18" s="21">
        <f>J18/params!$B$12</f>
        <v>0</v>
      </c>
      <c r="L18" s="21"/>
      <c r="R18" s="9"/>
    </row>
    <row r="19" spans="1:20" x14ac:dyDescent="0.45">
      <c r="A19" t="str">
        <f>IF('enter-harv-val'!B18="","",'enter-harv-val'!A18)</f>
        <v/>
      </c>
      <c r="B19" s="1" t="str">
        <f>IF('0-baseline'!G18="","",'0-baseline'!G18)</f>
        <v/>
      </c>
      <c r="C19" s="1" t="str">
        <f>IF('1-pes'!J18="","",'1-pes'!J18)</f>
        <v/>
      </c>
      <c r="D19" s="1" t="str">
        <f>IF('2-illegal-harv'!O18="","",'2-illegal-harv'!O18)</f>
        <v/>
      </c>
      <c r="E19" s="1" t="str">
        <f>IF('3-uncert'!K18="","",'3-uncert'!K18)</f>
        <v/>
      </c>
      <c r="F19" s="1" t="str">
        <f>IF('4-auction'!L18="","",'4-auction'!L18)</f>
        <v/>
      </c>
      <c r="G19" s="1" t="str">
        <f>IF('5-community'!K18="","",'5-community'!K18)</f>
        <v/>
      </c>
      <c r="H19" s="1" t="str">
        <f>IF('6-comm+ill-hrv'!Q18="","",'6-comm+ill-hrv'!Q18)</f>
        <v/>
      </c>
      <c r="I19" s="1"/>
      <c r="J19" s="1">
        <f t="shared" si="0"/>
        <v>0</v>
      </c>
      <c r="K19" s="21">
        <f>J19/params!$B$12</f>
        <v>0</v>
      </c>
      <c r="L19" s="21"/>
      <c r="M19" s="26"/>
      <c r="N19" s="26" t="s">
        <v>8</v>
      </c>
      <c r="O19" s="26" t="s">
        <v>9</v>
      </c>
    </row>
    <row r="20" spans="1:20" x14ac:dyDescent="0.45">
      <c r="A20" t="str">
        <f>IF('enter-harv-val'!B19="","",'enter-harv-val'!A19)</f>
        <v/>
      </c>
      <c r="B20" s="1" t="str">
        <f>IF('0-baseline'!G19="","",'0-baseline'!G19)</f>
        <v/>
      </c>
      <c r="C20" s="1" t="str">
        <f>IF('1-pes'!J19="","",'1-pes'!J19)</f>
        <v/>
      </c>
      <c r="D20" s="1" t="str">
        <f>IF('2-illegal-harv'!O19="","",'2-illegal-harv'!O19)</f>
        <v/>
      </c>
      <c r="E20" s="1" t="str">
        <f>IF('3-uncert'!K19="","",'3-uncert'!K19)</f>
        <v/>
      </c>
      <c r="F20" s="1" t="str">
        <f>IF('4-auction'!L19="","",'4-auction'!L19)</f>
        <v/>
      </c>
      <c r="G20" s="1" t="str">
        <f>IF('5-community'!K19="","",'5-community'!K19)</f>
        <v/>
      </c>
      <c r="H20" s="1" t="str">
        <f>IF('6-comm+ill-hrv'!Q19="","",'6-comm+ill-hrv'!Q19)</f>
        <v/>
      </c>
      <c r="I20" s="1"/>
      <c r="J20" s="1">
        <f t="shared" si="0"/>
        <v>0</v>
      </c>
      <c r="K20" s="21">
        <f>J20/params!$B$12</f>
        <v>0</v>
      </c>
      <c r="L20" s="21"/>
      <c r="M20" s="26" t="s">
        <v>28</v>
      </c>
      <c r="N20" s="26">
        <f ca="1">INT(((COUNT(A:A)-COUNTIF(A:A,0))*RAND())+1)</f>
        <v>1</v>
      </c>
      <c r="O20" s="25" t="e">
        <f ca="1">VLOOKUP(N20,A:K,11)</f>
        <v>#N/A</v>
      </c>
    </row>
    <row r="21" spans="1:20" x14ac:dyDescent="0.45">
      <c r="A21" t="str">
        <f>IF('enter-harv-val'!B20="","",'enter-harv-val'!A20)</f>
        <v/>
      </c>
      <c r="B21" s="1" t="str">
        <f>IF('0-baseline'!G20="","",'0-baseline'!G20)</f>
        <v/>
      </c>
      <c r="C21" s="1" t="str">
        <f>IF('1-pes'!J20="","",'1-pes'!J20)</f>
        <v/>
      </c>
      <c r="D21" s="1" t="str">
        <f>IF('2-illegal-harv'!O20="","",'2-illegal-harv'!O20)</f>
        <v/>
      </c>
      <c r="E21" s="1" t="str">
        <f>IF('3-uncert'!K20="","",'3-uncert'!K20)</f>
        <v/>
      </c>
      <c r="F21" s="1" t="str">
        <f>IF('4-auction'!L20="","",'4-auction'!L20)</f>
        <v/>
      </c>
      <c r="G21" s="1" t="str">
        <f>IF('5-community'!K20="","",'5-community'!K20)</f>
        <v/>
      </c>
      <c r="H21" s="1" t="str">
        <f>IF('6-comm+ill-hrv'!Q20="","",'6-comm+ill-hrv'!Q20)</f>
        <v/>
      </c>
      <c r="I21" s="1"/>
      <c r="J21" s="1">
        <f t="shared" si="0"/>
        <v>0</v>
      </c>
      <c r="K21" s="21">
        <f>J21/params!$B$12</f>
        <v>0</v>
      </c>
      <c r="L21" s="21"/>
      <c r="M21" s="26" t="s">
        <v>28</v>
      </c>
      <c r="N21" s="26">
        <f ca="1">INT(((COUNT(A:A)-COUNTIF(A:A,0))*RAND())+1)</f>
        <v>1</v>
      </c>
      <c r="O21" s="25" t="e">
        <f ca="1">VLOOKUP(N21,A:K,11)</f>
        <v>#N/A</v>
      </c>
    </row>
    <row r="22" spans="1:20" x14ac:dyDescent="0.45">
      <c r="A22" t="str">
        <f>IF('enter-harv-val'!B21="","",'enter-harv-val'!A21)</f>
        <v/>
      </c>
      <c r="B22" s="1" t="str">
        <f>IF('0-baseline'!G21="","",'0-baseline'!G21)</f>
        <v/>
      </c>
      <c r="C22" s="1" t="str">
        <f>IF('1-pes'!J21="","",'1-pes'!J21)</f>
        <v/>
      </c>
      <c r="D22" s="1" t="str">
        <f>IF('2-illegal-harv'!O21="","",'2-illegal-harv'!O21)</f>
        <v/>
      </c>
      <c r="E22" s="1" t="str">
        <f>IF('3-uncert'!K21="","",'3-uncert'!K21)</f>
        <v/>
      </c>
      <c r="F22" s="1" t="str">
        <f>IF('4-auction'!L21="","",'4-auction'!L21)</f>
        <v/>
      </c>
      <c r="G22" s="1" t="str">
        <f>IF('5-community'!K21="","",'5-community'!K21)</f>
        <v/>
      </c>
      <c r="H22" s="1" t="str">
        <f>IF('6-comm+ill-hrv'!Q21="","",'6-comm+ill-hrv'!Q21)</f>
        <v/>
      </c>
      <c r="I22" s="1"/>
      <c r="J22" s="1">
        <f t="shared" si="0"/>
        <v>0</v>
      </c>
      <c r="K22" s="21">
        <f>J22/params!$B$12</f>
        <v>0</v>
      </c>
      <c r="L22" s="21"/>
    </row>
    <row r="23" spans="1:20" x14ac:dyDescent="0.45">
      <c r="A23" t="str">
        <f>IF('enter-harv-val'!B22="","",'enter-harv-val'!A22)</f>
        <v/>
      </c>
      <c r="B23" s="1" t="str">
        <f>IF('0-baseline'!G22="","",'0-baseline'!G22)</f>
        <v/>
      </c>
      <c r="C23" s="1" t="str">
        <f>IF('1-pes'!J22="","",'1-pes'!J22)</f>
        <v/>
      </c>
      <c r="D23" s="1" t="str">
        <f>IF('2-illegal-harv'!O22="","",'2-illegal-harv'!O22)</f>
        <v/>
      </c>
      <c r="E23" s="1" t="str">
        <f>IF('3-uncert'!K22="","",'3-uncert'!K22)</f>
        <v/>
      </c>
      <c r="F23" s="1" t="str">
        <f>IF('4-auction'!L22="","",'4-auction'!L22)</f>
        <v/>
      </c>
      <c r="G23" s="1" t="str">
        <f>IF('5-community'!K22="","",'5-community'!K22)</f>
        <v/>
      </c>
      <c r="H23" s="1" t="str">
        <f>IF('6-comm+ill-hrv'!Q22="","",'6-comm+ill-hrv'!Q22)</f>
        <v/>
      </c>
      <c r="I23" s="1"/>
      <c r="J23" s="1">
        <f t="shared" si="0"/>
        <v>0</v>
      </c>
      <c r="K23" s="21">
        <f>J23/params!$B$12</f>
        <v>0</v>
      </c>
      <c r="L23" s="21"/>
    </row>
    <row r="24" spans="1:20" x14ac:dyDescent="0.45">
      <c r="A24" t="str">
        <f>IF('enter-harv-val'!B23="","",'enter-harv-val'!A23)</f>
        <v/>
      </c>
      <c r="B24" s="1" t="str">
        <f>IF('0-baseline'!G23="","",'0-baseline'!G23)</f>
        <v/>
      </c>
      <c r="C24" s="1" t="str">
        <f>IF('1-pes'!J23="","",'1-pes'!J23)</f>
        <v/>
      </c>
      <c r="D24" s="1" t="str">
        <f>IF('2-illegal-harv'!O23="","",'2-illegal-harv'!O23)</f>
        <v/>
      </c>
      <c r="E24" s="1" t="str">
        <f>IF('3-uncert'!K23="","",'3-uncert'!K23)</f>
        <v/>
      </c>
      <c r="F24" s="1" t="str">
        <f>IF('4-auction'!L23="","",'4-auction'!L23)</f>
        <v/>
      </c>
      <c r="G24" s="1" t="str">
        <f>IF('5-community'!K23="","",'5-community'!K23)</f>
        <v/>
      </c>
      <c r="H24" s="1" t="str">
        <f>IF('6-comm+ill-hrv'!Q23="","",'6-comm+ill-hrv'!Q23)</f>
        <v/>
      </c>
      <c r="I24" s="1"/>
      <c r="J24" s="1">
        <f t="shared" si="0"/>
        <v>0</v>
      </c>
      <c r="K24" s="21">
        <f>J24/params!$B$12</f>
        <v>0</v>
      </c>
      <c r="L24" s="21"/>
      <c r="M24" t="s">
        <v>50</v>
      </c>
    </row>
    <row r="25" spans="1:20" x14ac:dyDescent="0.45">
      <c r="A25" t="str">
        <f>IF('enter-harv-val'!B24="","",'enter-harv-val'!A24)</f>
        <v/>
      </c>
      <c r="B25" s="1" t="str">
        <f>IF('0-baseline'!G24="","",'0-baseline'!G24)</f>
        <v/>
      </c>
      <c r="C25" s="1" t="str">
        <f>IF('1-pes'!J24="","",'1-pes'!J24)</f>
        <v/>
      </c>
      <c r="D25" s="1" t="str">
        <f>IF('2-illegal-harv'!O24="","",'2-illegal-harv'!O24)</f>
        <v/>
      </c>
      <c r="E25" s="1" t="str">
        <f>IF('3-uncert'!K24="","",'3-uncert'!K24)</f>
        <v/>
      </c>
      <c r="F25" s="1" t="str">
        <f>IF('4-auction'!L24="","",'4-auction'!L24)</f>
        <v/>
      </c>
      <c r="G25" s="1" t="str">
        <f>IF('5-community'!K24="","",'5-community'!K24)</f>
        <v/>
      </c>
      <c r="H25" s="1" t="str">
        <f>IF('6-comm+ill-hrv'!Q24="","",'6-comm+ill-hrv'!Q24)</f>
        <v/>
      </c>
      <c r="I25" s="1"/>
      <c r="J25" s="1">
        <f t="shared" si="0"/>
        <v>0</v>
      </c>
      <c r="K25" s="21">
        <f>J25/params!$B$12</f>
        <v>0</v>
      </c>
      <c r="L25" s="21"/>
    </row>
    <row r="26" spans="1:20" x14ac:dyDescent="0.45">
      <c r="A26" t="str">
        <f>IF('enter-harv-val'!B25="","",'enter-harv-val'!A25)</f>
        <v/>
      </c>
      <c r="B26" s="1" t="str">
        <f>IF('0-baseline'!G25="","",'0-baseline'!G25)</f>
        <v/>
      </c>
      <c r="C26" s="1" t="str">
        <f>IF('1-pes'!J25="","",'1-pes'!J25)</f>
        <v/>
      </c>
      <c r="D26" s="1" t="str">
        <f>IF('2-illegal-harv'!O25="","",'2-illegal-harv'!O25)</f>
        <v/>
      </c>
      <c r="E26" s="1" t="str">
        <f>IF('3-uncert'!K25="","",'3-uncert'!K25)</f>
        <v/>
      </c>
      <c r="F26" s="1" t="str">
        <f>IF('4-auction'!L25="","",'4-auction'!L25)</f>
        <v/>
      </c>
      <c r="G26" s="1" t="str">
        <f>IF('5-community'!K25="","",'5-community'!K25)</f>
        <v/>
      </c>
      <c r="H26" s="1" t="str">
        <f>IF('6-comm+ill-hrv'!Q25="","",'6-comm+ill-hrv'!Q25)</f>
        <v/>
      </c>
      <c r="I26" s="1"/>
      <c r="J26" s="1">
        <f t="shared" si="0"/>
        <v>0</v>
      </c>
      <c r="K26" s="21">
        <f>J26/params!$B$12</f>
        <v>0</v>
      </c>
      <c r="L26" s="21"/>
    </row>
    <row r="27" spans="1:20" x14ac:dyDescent="0.45">
      <c r="A27" t="str">
        <f>IF('enter-harv-val'!B26="","",'enter-harv-val'!A26)</f>
        <v/>
      </c>
      <c r="B27" s="1" t="str">
        <f>IF('0-baseline'!G26="","",'0-baseline'!G26)</f>
        <v/>
      </c>
      <c r="C27" s="1" t="str">
        <f>IF('1-pes'!J26="","",'1-pes'!J26)</f>
        <v/>
      </c>
      <c r="D27" s="1" t="str">
        <f>IF('2-illegal-harv'!O26="","",'2-illegal-harv'!O26)</f>
        <v/>
      </c>
      <c r="E27" s="1" t="str">
        <f>IF('3-uncert'!K26="","",'3-uncert'!K26)</f>
        <v/>
      </c>
      <c r="F27" s="1" t="str">
        <f>IF('4-auction'!L26="","",'4-auction'!L26)</f>
        <v/>
      </c>
      <c r="G27" s="1" t="str">
        <f>IF('5-community'!K26="","",'5-community'!K26)</f>
        <v/>
      </c>
      <c r="H27" s="1" t="str">
        <f>IF('6-comm+ill-hrv'!Q26="","",'6-comm+ill-hrv'!Q26)</f>
        <v/>
      </c>
      <c r="I27" s="1"/>
      <c r="J27" s="1">
        <f t="shared" si="0"/>
        <v>0</v>
      </c>
      <c r="K27" s="21">
        <f>J27/params!$B$12</f>
        <v>0</v>
      </c>
      <c r="L27" s="21"/>
    </row>
    <row r="28" spans="1:20" x14ac:dyDescent="0.45">
      <c r="A28" t="str">
        <f>IF('enter-harv-val'!B27="","",'enter-harv-val'!A27)</f>
        <v/>
      </c>
      <c r="B28" s="1" t="str">
        <f>IF('0-baseline'!G27="","",'0-baseline'!G27)</f>
        <v/>
      </c>
      <c r="C28" s="1" t="str">
        <f>IF('1-pes'!J27="","",'1-pes'!J27)</f>
        <v/>
      </c>
      <c r="D28" s="1" t="str">
        <f>IF('2-illegal-harv'!O27="","",'2-illegal-harv'!O27)</f>
        <v/>
      </c>
      <c r="E28" s="1" t="str">
        <f>IF('3-uncert'!K27="","",'3-uncert'!K27)</f>
        <v/>
      </c>
      <c r="F28" s="1" t="str">
        <f>IF('4-auction'!L27="","",'4-auction'!L27)</f>
        <v/>
      </c>
      <c r="G28" s="1" t="str">
        <f>IF('5-community'!K27="","",'5-community'!K27)</f>
        <v/>
      </c>
      <c r="H28" s="1" t="str">
        <f>IF('6-comm+ill-hrv'!Q27="","",'6-comm+ill-hrv'!Q27)</f>
        <v/>
      </c>
      <c r="I28" s="1"/>
      <c r="J28" s="1">
        <f t="shared" si="0"/>
        <v>0</v>
      </c>
      <c r="K28" s="21">
        <f>J28/params!$B$12</f>
        <v>0</v>
      </c>
      <c r="L28" s="21"/>
    </row>
    <row r="29" spans="1:20" x14ac:dyDescent="0.45">
      <c r="A29" t="str">
        <f>IF('enter-harv-val'!B28="","",'enter-harv-val'!A28)</f>
        <v/>
      </c>
      <c r="B29" s="1" t="str">
        <f>IF('0-baseline'!G28="","",'0-baseline'!G28)</f>
        <v/>
      </c>
      <c r="C29" s="1" t="str">
        <f>IF('1-pes'!J28="","",'1-pes'!J28)</f>
        <v/>
      </c>
      <c r="D29" s="1" t="str">
        <f>IF('2-illegal-harv'!O28="","",'2-illegal-harv'!O28)</f>
        <v/>
      </c>
      <c r="E29" s="1" t="str">
        <f>IF('3-uncert'!K28="","",'3-uncert'!K28)</f>
        <v/>
      </c>
      <c r="F29" s="1" t="str">
        <f>IF('4-auction'!L28="","",'4-auction'!L28)</f>
        <v/>
      </c>
      <c r="G29" s="1" t="str">
        <f>IF('5-community'!K28="","",'5-community'!K28)</f>
        <v/>
      </c>
      <c r="H29" s="1" t="str">
        <f>IF('6-comm+ill-hrv'!Q28="","",'6-comm+ill-hrv'!Q28)</f>
        <v/>
      </c>
      <c r="I29" s="1"/>
      <c r="J29" s="1">
        <f t="shared" si="0"/>
        <v>0</v>
      </c>
      <c r="K29" s="21">
        <f>J29/params!$B$12</f>
        <v>0</v>
      </c>
      <c r="L29" s="21"/>
    </row>
    <row r="30" spans="1:20" x14ac:dyDescent="0.45">
      <c r="A30" t="str">
        <f>IF('enter-harv-val'!B29="","",'enter-harv-val'!A29)</f>
        <v/>
      </c>
      <c r="B30" s="1" t="str">
        <f>IF('0-baseline'!G29="","",'0-baseline'!G29)</f>
        <v/>
      </c>
      <c r="C30" s="1" t="str">
        <f>IF('1-pes'!J29="","",'1-pes'!J29)</f>
        <v/>
      </c>
      <c r="D30" s="1" t="str">
        <f>IF('2-illegal-harv'!O29="","",'2-illegal-harv'!O29)</f>
        <v/>
      </c>
      <c r="E30" s="1" t="str">
        <f>IF('3-uncert'!K29="","",'3-uncert'!K29)</f>
        <v/>
      </c>
      <c r="F30" s="1" t="str">
        <f>IF('4-auction'!L29="","",'4-auction'!L29)</f>
        <v/>
      </c>
      <c r="G30" s="1" t="str">
        <f>IF('5-community'!K29="","",'5-community'!K29)</f>
        <v/>
      </c>
      <c r="H30" s="1" t="str">
        <f>IF('6-comm+ill-hrv'!Q29="","",'6-comm+ill-hrv'!Q29)</f>
        <v/>
      </c>
      <c r="I30" s="1"/>
      <c r="J30" s="1">
        <f t="shared" si="0"/>
        <v>0</v>
      </c>
      <c r="K30" s="21">
        <f>J30/params!$B$12</f>
        <v>0</v>
      </c>
      <c r="L30" s="21"/>
    </row>
    <row r="31" spans="1:20" x14ac:dyDescent="0.45">
      <c r="A31" t="str">
        <f>IF('enter-harv-val'!B30="","",'enter-harv-val'!A30)</f>
        <v/>
      </c>
      <c r="B31" s="1" t="str">
        <f>IF('0-baseline'!G30="","",'0-baseline'!G30)</f>
        <v/>
      </c>
      <c r="C31" s="1" t="str">
        <f>IF('1-pes'!J30="","",'1-pes'!J30)</f>
        <v/>
      </c>
      <c r="D31" s="1" t="str">
        <f>IF('2-illegal-harv'!O30="","",'2-illegal-harv'!O30)</f>
        <v/>
      </c>
      <c r="E31" s="1" t="str">
        <f>IF('3-uncert'!K30="","",'3-uncert'!K30)</f>
        <v/>
      </c>
      <c r="F31" s="1" t="str">
        <f>IF('4-auction'!L30="","",'4-auction'!L30)</f>
        <v/>
      </c>
      <c r="G31" s="1" t="str">
        <f>IF('5-community'!K30="","",'5-community'!K30)</f>
        <v/>
      </c>
      <c r="H31" s="1" t="str">
        <f>IF('6-comm+ill-hrv'!Q30="","",'6-comm+ill-hrv'!Q30)</f>
        <v/>
      </c>
      <c r="I31" s="1"/>
      <c r="J31" s="1">
        <f t="shared" si="0"/>
        <v>0</v>
      </c>
      <c r="K31" s="21">
        <f>J31/params!$B$12</f>
        <v>0</v>
      </c>
      <c r="L31" s="21"/>
    </row>
    <row r="32" spans="1:20" x14ac:dyDescent="0.45">
      <c r="A32" t="str">
        <f>IF('enter-harv-val'!B31="","",'enter-harv-val'!A31)</f>
        <v/>
      </c>
      <c r="B32" s="1" t="str">
        <f>IF('0-baseline'!G31="","",'0-baseline'!G31)</f>
        <v/>
      </c>
      <c r="C32" s="1" t="str">
        <f>IF('1-pes'!J31="","",'1-pes'!J31)</f>
        <v/>
      </c>
      <c r="D32" s="1" t="str">
        <f>IF('2-illegal-harv'!O31="","",'2-illegal-harv'!O31)</f>
        <v/>
      </c>
      <c r="E32" s="1" t="str">
        <f>IF('3-uncert'!K31="","",'3-uncert'!K31)</f>
        <v/>
      </c>
      <c r="F32" s="1" t="str">
        <f>IF('4-auction'!L31="","",'4-auction'!L31)</f>
        <v/>
      </c>
      <c r="G32" s="1" t="str">
        <f>IF('5-community'!K31="","",'5-community'!K31)</f>
        <v/>
      </c>
      <c r="H32" s="1" t="str">
        <f>IF('6-comm+ill-hrv'!Q31="","",'6-comm+ill-hrv'!Q31)</f>
        <v/>
      </c>
      <c r="I32" s="1"/>
      <c r="J32" s="1">
        <f t="shared" si="0"/>
        <v>0</v>
      </c>
      <c r="K32" s="21">
        <f>J32/params!$B$12</f>
        <v>0</v>
      </c>
      <c r="L32" s="21"/>
    </row>
    <row r="33" spans="1:12" x14ac:dyDescent="0.45">
      <c r="A33" t="str">
        <f>IF('enter-harv-val'!B32="","",'enter-harv-val'!A32)</f>
        <v/>
      </c>
      <c r="B33" s="1" t="str">
        <f>IF('0-baseline'!G32="","",'0-baseline'!G32)</f>
        <v/>
      </c>
      <c r="C33" s="1" t="str">
        <f>IF('1-pes'!J32="","",'1-pes'!J32)</f>
        <v/>
      </c>
      <c r="D33" s="1" t="str">
        <f>IF('2-illegal-harv'!O32="","",'2-illegal-harv'!O32)</f>
        <v/>
      </c>
      <c r="E33" s="1" t="str">
        <f>IF('3-uncert'!K32="","",'3-uncert'!K32)</f>
        <v/>
      </c>
      <c r="F33" s="1" t="str">
        <f>IF('4-auction'!L32="","",'4-auction'!L32)</f>
        <v/>
      </c>
      <c r="G33" s="1" t="str">
        <f>IF('5-community'!K32="","",'5-community'!K32)</f>
        <v/>
      </c>
      <c r="H33" s="1" t="str">
        <f>IF('6-comm+ill-hrv'!Q32="","",'6-comm+ill-hrv'!Q32)</f>
        <v/>
      </c>
      <c r="I33" s="1"/>
      <c r="J33" s="1">
        <f t="shared" si="0"/>
        <v>0</v>
      </c>
      <c r="K33" s="21">
        <f>J33/params!$B$12</f>
        <v>0</v>
      </c>
      <c r="L33" s="21"/>
    </row>
    <row r="34" spans="1:12" x14ac:dyDescent="0.45">
      <c r="A34" t="str">
        <f>IF('enter-harv-val'!B33="","",'enter-harv-val'!A33)</f>
        <v/>
      </c>
      <c r="B34" s="1" t="str">
        <f>IF('0-baseline'!G33="","",'0-baseline'!G33)</f>
        <v/>
      </c>
      <c r="C34" s="1" t="str">
        <f>IF('1-pes'!J33="","",'1-pes'!J33)</f>
        <v/>
      </c>
      <c r="D34" s="1" t="str">
        <f>IF('2-illegal-harv'!O33="","",'2-illegal-harv'!O33)</f>
        <v/>
      </c>
      <c r="E34" s="1" t="str">
        <f>IF('3-uncert'!K33="","",'3-uncert'!K33)</f>
        <v/>
      </c>
      <c r="F34" s="1" t="str">
        <f>IF('4-auction'!L33="","",'4-auction'!L33)</f>
        <v/>
      </c>
      <c r="G34" s="1" t="str">
        <f>IF('5-community'!K33="","",'5-community'!K33)</f>
        <v/>
      </c>
      <c r="H34" s="1" t="str">
        <f>IF('6-comm+ill-hrv'!Q33="","",'6-comm+ill-hrv'!Q33)</f>
        <v/>
      </c>
      <c r="I34" s="1"/>
      <c r="J34" s="1">
        <f t="shared" si="0"/>
        <v>0</v>
      </c>
      <c r="K34" s="21">
        <f>J34/params!$B$12</f>
        <v>0</v>
      </c>
      <c r="L34" s="21"/>
    </row>
    <row r="35" spans="1:12" x14ac:dyDescent="0.45">
      <c r="A35" t="str">
        <f>IF('enter-harv-val'!B34="","",'enter-harv-val'!A34)</f>
        <v/>
      </c>
      <c r="B35" s="1" t="str">
        <f>IF('0-baseline'!G34="","",'0-baseline'!G34)</f>
        <v/>
      </c>
      <c r="C35" s="1" t="str">
        <f>IF('1-pes'!J34="","",'1-pes'!J34)</f>
        <v/>
      </c>
      <c r="D35" s="1" t="str">
        <f>IF('2-illegal-harv'!O34="","",'2-illegal-harv'!O34)</f>
        <v/>
      </c>
      <c r="E35" s="1" t="str">
        <f>IF('3-uncert'!K34="","",'3-uncert'!K34)</f>
        <v/>
      </c>
      <c r="F35" s="1" t="str">
        <f>IF('4-auction'!L34="","",'4-auction'!L34)</f>
        <v/>
      </c>
      <c r="G35" s="1" t="str">
        <f>IF('5-community'!K34="","",'5-community'!K34)</f>
        <v/>
      </c>
      <c r="H35" s="1" t="str">
        <f>IF('6-comm+ill-hrv'!Q34="","",'6-comm+ill-hrv'!Q34)</f>
        <v/>
      </c>
      <c r="I35" s="1"/>
      <c r="J35" s="1">
        <f t="shared" si="0"/>
        <v>0</v>
      </c>
      <c r="K35" s="21">
        <f>J35/params!$B$12</f>
        <v>0</v>
      </c>
      <c r="L35" s="21"/>
    </row>
    <row r="36" spans="1:12" x14ac:dyDescent="0.45">
      <c r="A36" t="str">
        <f>IF('enter-harv-val'!B35="","",'enter-harv-val'!A35)</f>
        <v/>
      </c>
      <c r="B36" s="1" t="str">
        <f>IF('0-baseline'!G35="","",'0-baseline'!G35)</f>
        <v/>
      </c>
      <c r="C36" s="1" t="str">
        <f>IF('1-pes'!J35="","",'1-pes'!J35)</f>
        <v/>
      </c>
      <c r="D36" s="1" t="str">
        <f>IF('2-illegal-harv'!O35="","",'2-illegal-harv'!O35)</f>
        <v/>
      </c>
      <c r="E36" s="1" t="str">
        <f>IF('3-uncert'!K35="","",'3-uncert'!K35)</f>
        <v/>
      </c>
      <c r="F36" s="1" t="str">
        <f>IF('4-auction'!L35="","",'4-auction'!L35)</f>
        <v/>
      </c>
      <c r="G36" s="1" t="str">
        <f>IF('5-community'!K35="","",'5-community'!K35)</f>
        <v/>
      </c>
      <c r="H36" s="1" t="str">
        <f>IF('6-comm+ill-hrv'!Q35="","",'6-comm+ill-hrv'!Q35)</f>
        <v/>
      </c>
      <c r="I36" s="1"/>
      <c r="J36" s="1">
        <f t="shared" si="0"/>
        <v>0</v>
      </c>
      <c r="K36" s="21">
        <f>J36/params!$B$12</f>
        <v>0</v>
      </c>
      <c r="L36" s="21"/>
    </row>
    <row r="37" spans="1:12" x14ac:dyDescent="0.45">
      <c r="A37" t="str">
        <f>IF('enter-harv-val'!B36="","",'enter-harv-val'!A36)</f>
        <v/>
      </c>
      <c r="B37" s="1" t="str">
        <f>IF('0-baseline'!G36="","",'0-baseline'!G36)</f>
        <v/>
      </c>
      <c r="C37" s="1" t="str">
        <f>IF('1-pes'!J36="","",'1-pes'!J36)</f>
        <v/>
      </c>
      <c r="D37" s="1" t="str">
        <f>IF('2-illegal-harv'!O36="","",'2-illegal-harv'!O36)</f>
        <v/>
      </c>
      <c r="E37" s="1" t="str">
        <f>IF('3-uncert'!K36="","",'3-uncert'!K36)</f>
        <v/>
      </c>
      <c r="F37" s="1" t="str">
        <f>IF('4-auction'!L36="","",'4-auction'!L36)</f>
        <v/>
      </c>
      <c r="G37" s="1" t="str">
        <f>IF('5-community'!K36="","",'5-community'!K36)</f>
        <v/>
      </c>
      <c r="H37" s="1" t="str">
        <f>IF('6-comm+ill-hrv'!Q36="","",'6-comm+ill-hrv'!Q36)</f>
        <v/>
      </c>
      <c r="I37" s="1"/>
      <c r="J37" s="1">
        <f t="shared" si="0"/>
        <v>0</v>
      </c>
      <c r="K37" s="21">
        <f>J37/params!$B$12</f>
        <v>0</v>
      </c>
      <c r="L37" s="21"/>
    </row>
    <row r="38" spans="1:12" x14ac:dyDescent="0.45">
      <c r="A38" t="str">
        <f>IF('enter-harv-val'!B37="","",'enter-harv-val'!A37)</f>
        <v/>
      </c>
      <c r="B38" s="1" t="str">
        <f>IF('0-baseline'!G37="","",'0-baseline'!G37)</f>
        <v/>
      </c>
      <c r="C38" s="1" t="str">
        <f>IF('1-pes'!J37="","",'1-pes'!J37)</f>
        <v/>
      </c>
      <c r="D38" s="1" t="str">
        <f>IF('2-illegal-harv'!O37="","",'2-illegal-harv'!O37)</f>
        <v/>
      </c>
      <c r="E38" s="1" t="str">
        <f>IF('3-uncert'!K37="","",'3-uncert'!K37)</f>
        <v/>
      </c>
      <c r="F38" s="1" t="str">
        <f>IF('4-auction'!L37="","",'4-auction'!L37)</f>
        <v/>
      </c>
      <c r="G38" s="1" t="str">
        <f>IF('5-community'!K37="","",'5-community'!K37)</f>
        <v/>
      </c>
      <c r="H38" s="1" t="str">
        <f>IF('6-comm+ill-hrv'!Q37="","",'6-comm+ill-hrv'!Q37)</f>
        <v/>
      </c>
      <c r="I38" s="1"/>
      <c r="J38" s="1">
        <f t="shared" si="0"/>
        <v>0</v>
      </c>
      <c r="K38" s="21">
        <f>J38/params!$B$12</f>
        <v>0</v>
      </c>
      <c r="L38" s="21"/>
    </row>
    <row r="39" spans="1:12" x14ac:dyDescent="0.45">
      <c r="A39" t="str">
        <f>IF('enter-harv-val'!B38="","",'enter-harv-val'!A38)</f>
        <v/>
      </c>
      <c r="B39" s="1" t="str">
        <f>IF('0-baseline'!G38="","",'0-baseline'!G38)</f>
        <v/>
      </c>
      <c r="C39" s="1" t="str">
        <f>IF('1-pes'!J38="","",'1-pes'!J38)</f>
        <v/>
      </c>
      <c r="D39" s="1" t="str">
        <f>IF('2-illegal-harv'!O38="","",'2-illegal-harv'!O38)</f>
        <v/>
      </c>
      <c r="E39" s="1" t="str">
        <f>IF('3-uncert'!K38="","",'3-uncert'!K38)</f>
        <v/>
      </c>
      <c r="F39" s="1" t="str">
        <f>IF('4-auction'!L38="","",'4-auction'!L38)</f>
        <v/>
      </c>
      <c r="G39" s="1" t="str">
        <f>IF('5-community'!K38="","",'5-community'!K38)</f>
        <v/>
      </c>
      <c r="H39" s="1" t="str">
        <f>IF('6-comm+ill-hrv'!Q38="","",'6-comm+ill-hrv'!Q38)</f>
        <v/>
      </c>
      <c r="I39" s="1"/>
      <c r="J39" s="1">
        <f t="shared" si="0"/>
        <v>0</v>
      </c>
      <c r="K39" s="21">
        <f>J39/params!$B$12</f>
        <v>0</v>
      </c>
      <c r="L39" s="21"/>
    </row>
    <row r="40" spans="1:12" x14ac:dyDescent="0.45">
      <c r="A40" t="str">
        <f>IF('enter-harv-val'!B39="","",'enter-harv-val'!A39)</f>
        <v/>
      </c>
      <c r="B40" s="1" t="str">
        <f>IF('0-baseline'!G39="","",'0-baseline'!G39)</f>
        <v/>
      </c>
      <c r="C40" s="1" t="str">
        <f>IF('1-pes'!J39="","",'1-pes'!J39)</f>
        <v/>
      </c>
      <c r="D40" s="1" t="str">
        <f>IF('2-illegal-harv'!O39="","",'2-illegal-harv'!O39)</f>
        <v/>
      </c>
      <c r="E40" s="1" t="str">
        <f>IF('3-uncert'!K39="","",'3-uncert'!K39)</f>
        <v/>
      </c>
      <c r="F40" s="1" t="str">
        <f>IF('4-auction'!L39="","",'4-auction'!L39)</f>
        <v/>
      </c>
      <c r="G40" s="1" t="str">
        <f>IF('5-community'!K39="","",'5-community'!K39)</f>
        <v/>
      </c>
      <c r="H40" s="1" t="str">
        <f>IF('6-comm+ill-hrv'!Q39="","",'6-comm+ill-hrv'!Q39)</f>
        <v/>
      </c>
      <c r="I40" s="1"/>
      <c r="J40" s="1">
        <f t="shared" si="0"/>
        <v>0</v>
      </c>
      <c r="K40" s="21">
        <f>J40/params!$B$12</f>
        <v>0</v>
      </c>
      <c r="L40" s="21"/>
    </row>
    <row r="41" spans="1:12" x14ac:dyDescent="0.45">
      <c r="A41" t="str">
        <f>IF('enter-harv-val'!B40="","",'enter-harv-val'!A40)</f>
        <v/>
      </c>
      <c r="B41" s="1" t="str">
        <f>IF('0-baseline'!G40="","",'0-baseline'!G40)</f>
        <v/>
      </c>
      <c r="C41" s="1" t="str">
        <f>IF('1-pes'!J40="","",'1-pes'!J40)</f>
        <v/>
      </c>
      <c r="D41" s="1" t="str">
        <f>IF('2-illegal-harv'!O40="","",'2-illegal-harv'!O40)</f>
        <v/>
      </c>
      <c r="E41" s="1" t="str">
        <f>IF('3-uncert'!K40="","",'3-uncert'!K40)</f>
        <v/>
      </c>
      <c r="F41" s="1" t="str">
        <f>IF('4-auction'!L40="","",'4-auction'!L40)</f>
        <v/>
      </c>
      <c r="G41" s="1" t="str">
        <f>IF('5-community'!K40="","",'5-community'!K40)</f>
        <v/>
      </c>
      <c r="H41" s="1" t="str">
        <f>IF('6-comm+ill-hrv'!Q40="","",'6-comm+ill-hrv'!Q40)</f>
        <v/>
      </c>
      <c r="I41" s="1"/>
      <c r="J41" s="1">
        <f t="shared" si="0"/>
        <v>0</v>
      </c>
      <c r="K41" s="21">
        <f>J41/params!$B$12</f>
        <v>0</v>
      </c>
      <c r="L41" s="21"/>
    </row>
    <row r="42" spans="1:12" x14ac:dyDescent="0.45">
      <c r="A42" t="str">
        <f>IF('enter-harv-val'!B41="","",'enter-harv-val'!A41)</f>
        <v/>
      </c>
      <c r="B42" s="1" t="str">
        <f>IF('0-baseline'!G41="","",'0-baseline'!G41)</f>
        <v/>
      </c>
      <c r="C42" s="1" t="str">
        <f>IF('1-pes'!J41="","",'1-pes'!J41)</f>
        <v/>
      </c>
      <c r="D42" s="1" t="str">
        <f>IF('2-illegal-harv'!O41="","",'2-illegal-harv'!O41)</f>
        <v/>
      </c>
      <c r="E42" s="1" t="str">
        <f>IF('3-uncert'!K41="","",'3-uncert'!K41)</f>
        <v/>
      </c>
      <c r="F42" s="1" t="str">
        <f>IF('4-auction'!L41="","",'4-auction'!L41)</f>
        <v/>
      </c>
      <c r="G42" s="1" t="str">
        <f>IF('5-community'!K41="","",'5-community'!K41)</f>
        <v/>
      </c>
      <c r="H42" s="1" t="str">
        <f>IF('6-comm+ill-hrv'!Q41="","",'6-comm+ill-hrv'!Q41)</f>
        <v/>
      </c>
      <c r="I42" s="1"/>
      <c r="J42" s="1">
        <f t="shared" si="0"/>
        <v>0</v>
      </c>
      <c r="K42" s="21">
        <f>J42/params!$B$12</f>
        <v>0</v>
      </c>
      <c r="L42" s="21"/>
    </row>
    <row r="43" spans="1:12" x14ac:dyDescent="0.45">
      <c r="A43" t="str">
        <f>IF('enter-harv-val'!B42="","",'enter-harv-val'!A42)</f>
        <v/>
      </c>
      <c r="B43" s="1" t="str">
        <f>IF('0-baseline'!G42="","",'0-baseline'!G42)</f>
        <v/>
      </c>
      <c r="C43" s="1" t="str">
        <f>IF('1-pes'!J42="","",'1-pes'!J42)</f>
        <v/>
      </c>
      <c r="D43" s="1" t="str">
        <f>IF('2-illegal-harv'!O42="","",'2-illegal-harv'!O42)</f>
        <v/>
      </c>
      <c r="E43" s="1" t="str">
        <f>IF('3-uncert'!K42="","",'3-uncert'!K42)</f>
        <v/>
      </c>
      <c r="F43" s="1" t="str">
        <f>IF('4-auction'!L42="","",'4-auction'!L42)</f>
        <v/>
      </c>
      <c r="G43" s="1" t="str">
        <f>IF('5-community'!K42="","",'5-community'!K42)</f>
        <v/>
      </c>
      <c r="H43" s="1" t="str">
        <f>IF('6-comm+ill-hrv'!Q42="","",'6-comm+ill-hrv'!Q42)</f>
        <v/>
      </c>
      <c r="I43" s="1"/>
      <c r="J43" s="1">
        <f t="shared" si="0"/>
        <v>0</v>
      </c>
      <c r="K43" s="21">
        <f>J43/params!$B$12</f>
        <v>0</v>
      </c>
      <c r="L43" s="21"/>
    </row>
    <row r="44" spans="1:12" x14ac:dyDescent="0.45">
      <c r="A44" t="str">
        <f>IF('enter-harv-val'!B43="","",'enter-harv-val'!A43)</f>
        <v/>
      </c>
      <c r="B44" s="1" t="str">
        <f>IF('0-baseline'!G43="","",'0-baseline'!G43)</f>
        <v/>
      </c>
      <c r="C44" s="1" t="str">
        <f>IF('1-pes'!J43="","",'1-pes'!J43)</f>
        <v/>
      </c>
      <c r="D44" s="1" t="str">
        <f>IF('2-illegal-harv'!O43="","",'2-illegal-harv'!O43)</f>
        <v/>
      </c>
      <c r="E44" s="1" t="str">
        <f>IF('3-uncert'!K43="","",'3-uncert'!K43)</f>
        <v/>
      </c>
      <c r="F44" s="1" t="str">
        <f>IF('4-auction'!L43="","",'4-auction'!L43)</f>
        <v/>
      </c>
      <c r="G44" s="1" t="str">
        <f>IF('5-community'!K43="","",'5-community'!K43)</f>
        <v/>
      </c>
      <c r="H44" s="1" t="str">
        <f>IF('6-comm+ill-hrv'!Q43="","",'6-comm+ill-hrv'!Q43)</f>
        <v/>
      </c>
      <c r="I44" s="1"/>
      <c r="J44" s="1">
        <f t="shared" si="0"/>
        <v>0</v>
      </c>
      <c r="K44" s="21">
        <f>J44/params!$B$12</f>
        <v>0</v>
      </c>
      <c r="L44" s="21"/>
    </row>
    <row r="45" spans="1:12" x14ac:dyDescent="0.45">
      <c r="A45" t="str">
        <f>IF('enter-harv-val'!B44="","",'enter-harv-val'!A44)</f>
        <v/>
      </c>
      <c r="B45" s="1" t="str">
        <f>IF('0-baseline'!G44="","",'0-baseline'!G44)</f>
        <v/>
      </c>
      <c r="C45" s="1" t="str">
        <f>IF('1-pes'!J44="","",'1-pes'!J44)</f>
        <v/>
      </c>
      <c r="D45" s="1" t="str">
        <f>IF('2-illegal-harv'!O44="","",'2-illegal-harv'!O44)</f>
        <v/>
      </c>
      <c r="E45" s="1" t="str">
        <f>IF('3-uncert'!K44="","",'3-uncert'!K44)</f>
        <v/>
      </c>
      <c r="F45" s="1" t="str">
        <f>IF('4-auction'!L44="","",'4-auction'!L44)</f>
        <v/>
      </c>
      <c r="G45" s="1" t="str">
        <f>IF('5-community'!K44="","",'5-community'!K44)</f>
        <v/>
      </c>
      <c r="H45" s="1" t="str">
        <f>IF('6-comm+ill-hrv'!Q44="","",'6-comm+ill-hrv'!Q44)</f>
        <v/>
      </c>
      <c r="I45" s="1"/>
      <c r="J45" s="1">
        <f t="shared" si="0"/>
        <v>0</v>
      </c>
      <c r="K45" s="21">
        <f>J45/params!$B$12</f>
        <v>0</v>
      </c>
      <c r="L45" s="21"/>
    </row>
    <row r="46" spans="1:12" x14ac:dyDescent="0.45">
      <c r="A46" t="str">
        <f>IF('enter-harv-val'!B45="","",'enter-harv-val'!A45)</f>
        <v/>
      </c>
      <c r="B46" s="1" t="str">
        <f>IF('0-baseline'!G45="","",'0-baseline'!G45)</f>
        <v/>
      </c>
      <c r="C46" s="1" t="str">
        <f>IF('1-pes'!J45="","",'1-pes'!J45)</f>
        <v/>
      </c>
      <c r="D46" s="1" t="str">
        <f>IF('2-illegal-harv'!O45="","",'2-illegal-harv'!O45)</f>
        <v/>
      </c>
      <c r="E46" s="1" t="str">
        <f>IF('3-uncert'!K45="","",'3-uncert'!K45)</f>
        <v/>
      </c>
      <c r="F46" s="1" t="str">
        <f>IF('4-auction'!L45="","",'4-auction'!L45)</f>
        <v/>
      </c>
      <c r="G46" s="1" t="str">
        <f>IF('5-community'!K45="","",'5-community'!K45)</f>
        <v/>
      </c>
      <c r="H46" s="1" t="str">
        <f>IF('6-comm+ill-hrv'!Q45="","",'6-comm+ill-hrv'!Q45)</f>
        <v/>
      </c>
      <c r="I46" s="1"/>
      <c r="J46" s="1">
        <f t="shared" si="0"/>
        <v>0</v>
      </c>
      <c r="K46" s="21">
        <f>J46/params!$B$12</f>
        <v>0</v>
      </c>
      <c r="L46" s="21"/>
    </row>
    <row r="47" spans="1:12" x14ac:dyDescent="0.45">
      <c r="A47" t="str">
        <f>IF('enter-harv-val'!B46="","",'enter-harv-val'!A46)</f>
        <v/>
      </c>
      <c r="B47" s="1" t="str">
        <f>IF('0-baseline'!G46="","",'0-baseline'!G46)</f>
        <v/>
      </c>
      <c r="C47" s="1" t="str">
        <f>IF('1-pes'!J46="","",'1-pes'!J46)</f>
        <v/>
      </c>
      <c r="D47" s="1" t="str">
        <f>IF('2-illegal-harv'!O46="","",'2-illegal-harv'!O46)</f>
        <v/>
      </c>
      <c r="E47" s="1" t="str">
        <f>IF('3-uncert'!K46="","",'3-uncert'!K46)</f>
        <v/>
      </c>
      <c r="F47" s="1" t="str">
        <f>IF('4-auction'!L46="","",'4-auction'!L46)</f>
        <v/>
      </c>
      <c r="G47" s="1" t="str">
        <f>IF('5-community'!K46="","",'5-community'!K46)</f>
        <v/>
      </c>
      <c r="H47" s="1" t="str">
        <f>IF('6-comm+ill-hrv'!Q46="","",'6-comm+ill-hrv'!Q46)</f>
        <v/>
      </c>
      <c r="I47" s="1"/>
      <c r="J47" s="1">
        <f t="shared" si="0"/>
        <v>0</v>
      </c>
      <c r="K47" s="21">
        <f>J47/params!$B$12</f>
        <v>0</v>
      </c>
      <c r="L47" s="21"/>
    </row>
    <row r="48" spans="1:12" x14ac:dyDescent="0.45">
      <c r="A48" t="str">
        <f>IF('enter-harv-val'!B47="","",'enter-harv-val'!A47)</f>
        <v/>
      </c>
      <c r="B48" s="1" t="str">
        <f>IF('0-baseline'!G47="","",'0-baseline'!G47)</f>
        <v/>
      </c>
      <c r="C48" s="1" t="str">
        <f>IF('1-pes'!J47="","",'1-pes'!J47)</f>
        <v/>
      </c>
      <c r="D48" s="1" t="str">
        <f>IF('2-illegal-harv'!O47="","",'2-illegal-harv'!O47)</f>
        <v/>
      </c>
      <c r="E48" s="1" t="str">
        <f>IF('3-uncert'!K47="","",'3-uncert'!K47)</f>
        <v/>
      </c>
      <c r="F48" s="1" t="str">
        <f>IF('4-auction'!L47="","",'4-auction'!L47)</f>
        <v/>
      </c>
      <c r="G48" s="1" t="str">
        <f>IF('5-community'!K47="","",'5-community'!K47)</f>
        <v/>
      </c>
      <c r="H48" s="1" t="str">
        <f>IF('6-comm+ill-hrv'!Q47="","",'6-comm+ill-hrv'!Q47)</f>
        <v/>
      </c>
      <c r="I48" s="1"/>
      <c r="J48" s="1">
        <f t="shared" si="0"/>
        <v>0</v>
      </c>
      <c r="K48" s="21">
        <f>J48/params!$B$12</f>
        <v>0</v>
      </c>
      <c r="L48" s="21"/>
    </row>
    <row r="49" spans="1:12" x14ac:dyDescent="0.45">
      <c r="A49" t="str">
        <f>IF('enter-harv-val'!B48="","",'enter-harv-val'!A48)</f>
        <v/>
      </c>
      <c r="B49" s="1" t="str">
        <f>IF('0-baseline'!G48="","",'0-baseline'!G48)</f>
        <v/>
      </c>
      <c r="C49" s="1" t="str">
        <f>IF('1-pes'!J48="","",'1-pes'!J48)</f>
        <v/>
      </c>
      <c r="D49" s="1" t="str">
        <f>IF('2-illegal-harv'!O48="","",'2-illegal-harv'!O48)</f>
        <v/>
      </c>
      <c r="E49" s="1" t="str">
        <f>IF('3-uncert'!K48="","",'3-uncert'!K48)</f>
        <v/>
      </c>
      <c r="F49" s="1" t="str">
        <f>IF('4-auction'!L48="","",'4-auction'!L48)</f>
        <v/>
      </c>
      <c r="G49" s="1" t="str">
        <f>IF('5-community'!K48="","",'5-community'!K48)</f>
        <v/>
      </c>
      <c r="H49" s="1" t="str">
        <f>IF('6-comm+ill-hrv'!Q48="","",'6-comm+ill-hrv'!Q48)</f>
        <v/>
      </c>
      <c r="I49" s="1"/>
      <c r="J49" s="1">
        <f t="shared" si="0"/>
        <v>0</v>
      </c>
      <c r="K49" s="21">
        <f>J49/params!$B$12</f>
        <v>0</v>
      </c>
      <c r="L49" s="21"/>
    </row>
    <row r="50" spans="1:12" x14ac:dyDescent="0.45">
      <c r="A50" t="str">
        <f>IF('enter-harv-val'!B49="","",'enter-harv-val'!A49)</f>
        <v/>
      </c>
      <c r="B50" s="1" t="str">
        <f>IF('0-baseline'!G49="","",'0-baseline'!G49)</f>
        <v/>
      </c>
      <c r="C50" s="1" t="str">
        <f>IF('1-pes'!J49="","",'1-pes'!J49)</f>
        <v/>
      </c>
      <c r="D50" s="1" t="str">
        <f>IF('2-illegal-harv'!O49="","",'2-illegal-harv'!O49)</f>
        <v/>
      </c>
      <c r="E50" s="1" t="str">
        <f>IF('3-uncert'!K49="","",'3-uncert'!K49)</f>
        <v/>
      </c>
      <c r="F50" s="1" t="str">
        <f>IF('4-auction'!L49="","",'4-auction'!L49)</f>
        <v/>
      </c>
      <c r="G50" s="1" t="str">
        <f>IF('5-community'!K49="","",'5-community'!K49)</f>
        <v/>
      </c>
      <c r="H50" s="1" t="str">
        <f>IF('6-comm+ill-hrv'!Q49="","",'6-comm+ill-hrv'!Q49)</f>
        <v/>
      </c>
      <c r="I50" s="1"/>
      <c r="J50" s="1">
        <f t="shared" si="0"/>
        <v>0</v>
      </c>
      <c r="K50" s="21">
        <f>J50/params!$B$12</f>
        <v>0</v>
      </c>
      <c r="L50" s="21"/>
    </row>
    <row r="51" spans="1:12" x14ac:dyDescent="0.45">
      <c r="A51" t="str">
        <f>IF('enter-harv-val'!B50="","",'enter-harv-val'!A50)</f>
        <v/>
      </c>
      <c r="B51" s="1" t="str">
        <f>IF('0-baseline'!G50="","",'0-baseline'!G50)</f>
        <v/>
      </c>
      <c r="C51" s="1" t="str">
        <f>IF('1-pes'!J50="","",'1-pes'!J50)</f>
        <v/>
      </c>
      <c r="D51" s="1" t="str">
        <f>IF('2-illegal-harv'!O50="","",'2-illegal-harv'!O50)</f>
        <v/>
      </c>
      <c r="E51" s="1" t="str">
        <f>IF('3-uncert'!K50="","",'3-uncert'!K50)</f>
        <v/>
      </c>
      <c r="F51" s="1" t="str">
        <f>IF('4-auction'!L50="","",'4-auction'!L50)</f>
        <v/>
      </c>
      <c r="G51" s="1" t="str">
        <f>IF('5-community'!K50="","",'5-community'!K50)</f>
        <v/>
      </c>
      <c r="H51" s="1" t="str">
        <f>IF('6-comm+ill-hrv'!Q50="","",'6-comm+ill-hrv'!Q50)</f>
        <v/>
      </c>
      <c r="I51" s="1"/>
      <c r="J51" s="1">
        <f t="shared" si="0"/>
        <v>0</v>
      </c>
      <c r="K51" s="21">
        <f>J51/params!$B$12</f>
        <v>0</v>
      </c>
      <c r="L51" s="21"/>
    </row>
    <row r="52" spans="1:12" x14ac:dyDescent="0.45">
      <c r="A52" t="str">
        <f>IF('enter-harv-val'!B51="","",'enter-harv-val'!A51)</f>
        <v/>
      </c>
      <c r="B52" s="1" t="str">
        <f>IF('0-baseline'!G51="","",'0-baseline'!G51)</f>
        <v/>
      </c>
      <c r="C52" s="1" t="str">
        <f>IF('1-pes'!J51="","",'1-pes'!J51)</f>
        <v/>
      </c>
      <c r="D52" s="1" t="str">
        <f>IF('2-illegal-harv'!O51="","",'2-illegal-harv'!O51)</f>
        <v/>
      </c>
      <c r="E52" s="1" t="str">
        <f>IF('3-uncert'!K51="","",'3-uncert'!K51)</f>
        <v/>
      </c>
      <c r="F52" s="1" t="str">
        <f>IF('4-auction'!L51="","",'4-auction'!L51)</f>
        <v/>
      </c>
      <c r="G52" s="1" t="str">
        <f>IF('5-community'!K51="","",'5-community'!K51)</f>
        <v/>
      </c>
      <c r="H52" s="1" t="str">
        <f>IF('6-comm+ill-hrv'!Q51="","",'6-comm+ill-hrv'!Q51)</f>
        <v/>
      </c>
      <c r="I52" s="1"/>
      <c r="J52" s="1">
        <f t="shared" si="0"/>
        <v>0</v>
      </c>
      <c r="K52" s="21">
        <f>J52/params!$B$12</f>
        <v>0</v>
      </c>
      <c r="L52" s="21"/>
    </row>
    <row r="53" spans="1:12" x14ac:dyDescent="0.45">
      <c r="A53" t="str">
        <f>IF('enter-harv-val'!B52="","",'enter-harv-val'!A52)</f>
        <v/>
      </c>
      <c r="B53" s="1" t="str">
        <f>IF('0-baseline'!G52="","",'0-baseline'!G52)</f>
        <v/>
      </c>
      <c r="C53" s="1" t="str">
        <f>IF('1-pes'!J52="","",'1-pes'!J52)</f>
        <v/>
      </c>
      <c r="D53" s="1" t="str">
        <f>IF('2-illegal-harv'!O52="","",'2-illegal-harv'!O52)</f>
        <v/>
      </c>
      <c r="E53" s="1" t="str">
        <f>IF('3-uncert'!K52="","",'3-uncert'!K52)</f>
        <v/>
      </c>
      <c r="F53" s="1" t="str">
        <f>IF('4-auction'!L52="","",'4-auction'!L52)</f>
        <v/>
      </c>
      <c r="G53" s="1" t="str">
        <f>IF('5-community'!K52="","",'5-community'!K52)</f>
        <v/>
      </c>
      <c r="H53" s="1" t="str">
        <f>IF('6-comm+ill-hrv'!Q52="","",'6-comm+ill-hrv'!Q52)</f>
        <v/>
      </c>
      <c r="I53" s="1"/>
      <c r="J53" s="1">
        <f t="shared" si="0"/>
        <v>0</v>
      </c>
      <c r="K53" s="21">
        <f>J53/params!$B$12</f>
        <v>0</v>
      </c>
      <c r="L53" s="21"/>
    </row>
    <row r="54" spans="1:12" x14ac:dyDescent="0.45">
      <c r="A54" t="str">
        <f>IF('enter-harv-val'!B53="","",'enter-harv-val'!A53)</f>
        <v/>
      </c>
      <c r="B54" s="1" t="str">
        <f>IF('0-baseline'!G53="","",'0-baseline'!G53)</f>
        <v/>
      </c>
      <c r="C54" s="1" t="str">
        <f>IF('1-pes'!J53="","",'1-pes'!J53)</f>
        <v/>
      </c>
      <c r="D54" s="1" t="str">
        <f>IF('2-illegal-harv'!O53="","",'2-illegal-harv'!O53)</f>
        <v/>
      </c>
      <c r="E54" s="1" t="str">
        <f>IF('3-uncert'!K53="","",'3-uncert'!K53)</f>
        <v/>
      </c>
      <c r="F54" s="1" t="str">
        <f>IF('4-auction'!L53="","",'4-auction'!L53)</f>
        <v/>
      </c>
      <c r="G54" s="1" t="str">
        <f>IF('5-community'!K53="","",'5-community'!K53)</f>
        <v/>
      </c>
      <c r="H54" s="1" t="str">
        <f>IF('6-comm+ill-hrv'!Q53="","",'6-comm+ill-hrv'!Q53)</f>
        <v/>
      </c>
      <c r="I54" s="1"/>
      <c r="J54" s="1">
        <f t="shared" si="0"/>
        <v>0</v>
      </c>
      <c r="K54" s="21">
        <f>J54/params!$B$12</f>
        <v>0</v>
      </c>
      <c r="L54" s="21"/>
    </row>
    <row r="55" spans="1:12" x14ac:dyDescent="0.45">
      <c r="A55" t="str">
        <f>IF('enter-harv-val'!B54="","",'enter-harv-val'!A54)</f>
        <v/>
      </c>
      <c r="B55" s="1" t="str">
        <f>IF('0-baseline'!G54="","",'0-baseline'!G54)</f>
        <v/>
      </c>
      <c r="C55" s="1" t="str">
        <f>IF('1-pes'!J54="","",'1-pes'!J54)</f>
        <v/>
      </c>
      <c r="D55" s="1" t="str">
        <f>IF('2-illegal-harv'!O54="","",'2-illegal-harv'!O54)</f>
        <v/>
      </c>
      <c r="E55" s="1" t="str">
        <f>IF('3-uncert'!K54="","",'3-uncert'!K54)</f>
        <v/>
      </c>
      <c r="F55" s="1" t="str">
        <f>IF('4-auction'!L54="","",'4-auction'!L54)</f>
        <v/>
      </c>
      <c r="G55" s="1" t="str">
        <f>IF('5-community'!K54="","",'5-community'!K54)</f>
        <v/>
      </c>
      <c r="H55" s="1" t="str">
        <f>IF('6-comm+ill-hrv'!Q54="","",'6-comm+ill-hrv'!Q54)</f>
        <v/>
      </c>
      <c r="I55" s="1"/>
      <c r="J55" s="1">
        <f t="shared" si="0"/>
        <v>0</v>
      </c>
      <c r="K55" s="21">
        <f>J55/params!$B$12</f>
        <v>0</v>
      </c>
      <c r="L55" s="21"/>
    </row>
    <row r="56" spans="1:12" x14ac:dyDescent="0.45">
      <c r="A56" t="str">
        <f>IF('enter-harv-val'!B55="","",'enter-harv-val'!A55)</f>
        <v/>
      </c>
      <c r="B56" s="1" t="str">
        <f>IF('0-baseline'!G55="","",'0-baseline'!G55)</f>
        <v/>
      </c>
      <c r="C56" s="1" t="str">
        <f>IF('1-pes'!J55="","",'1-pes'!J55)</f>
        <v/>
      </c>
      <c r="D56" s="1" t="str">
        <f>IF('2-illegal-harv'!O55="","",'2-illegal-harv'!O55)</f>
        <v/>
      </c>
      <c r="E56" s="1" t="str">
        <f>IF('3-uncert'!K55="","",'3-uncert'!K55)</f>
        <v/>
      </c>
      <c r="F56" s="1" t="str">
        <f>IF('4-auction'!L55="","",'4-auction'!L55)</f>
        <v/>
      </c>
      <c r="G56" s="1" t="str">
        <f>IF('5-community'!K55="","",'5-community'!K55)</f>
        <v/>
      </c>
      <c r="H56" s="1" t="str">
        <f>IF('6-comm+ill-hrv'!Q55="","",'6-comm+ill-hrv'!Q55)</f>
        <v/>
      </c>
      <c r="I56" s="1"/>
      <c r="J56" s="1">
        <f t="shared" si="0"/>
        <v>0</v>
      </c>
      <c r="K56" s="21">
        <f>J56/params!$B$12</f>
        <v>0</v>
      </c>
      <c r="L56" s="21"/>
    </row>
    <row r="57" spans="1:12" x14ac:dyDescent="0.45">
      <c r="A57" t="str">
        <f>IF('enter-harv-val'!B56="","",'enter-harv-val'!A56)</f>
        <v/>
      </c>
      <c r="B57" s="1" t="str">
        <f>IF('0-baseline'!G56="","",'0-baseline'!G56)</f>
        <v/>
      </c>
      <c r="C57" s="1" t="str">
        <f>IF('1-pes'!J56="","",'1-pes'!J56)</f>
        <v/>
      </c>
      <c r="D57" s="1" t="str">
        <f>IF('2-illegal-harv'!O56="","",'2-illegal-harv'!O56)</f>
        <v/>
      </c>
      <c r="E57" s="1" t="str">
        <f>IF('3-uncert'!K56="","",'3-uncert'!K56)</f>
        <v/>
      </c>
      <c r="F57" s="1" t="str">
        <f>IF('4-auction'!L56="","",'4-auction'!L56)</f>
        <v/>
      </c>
      <c r="G57" s="1" t="str">
        <f>IF('5-community'!K56="","",'5-community'!K56)</f>
        <v/>
      </c>
      <c r="H57" s="1" t="str">
        <f>IF('6-comm+ill-hrv'!Q56="","",'6-comm+ill-hrv'!Q56)</f>
        <v/>
      </c>
      <c r="I57" s="1"/>
      <c r="J57" s="1">
        <f t="shared" si="0"/>
        <v>0</v>
      </c>
      <c r="K57" s="21">
        <f>J57/params!$B$12</f>
        <v>0</v>
      </c>
      <c r="L57" s="21"/>
    </row>
    <row r="58" spans="1:12" x14ac:dyDescent="0.45">
      <c r="A58" t="str">
        <f>IF('enter-harv-val'!B57="","",'enter-harv-val'!A57)</f>
        <v/>
      </c>
      <c r="B58" s="1" t="str">
        <f>IF('0-baseline'!G57="","",'0-baseline'!G57)</f>
        <v/>
      </c>
      <c r="C58" s="1" t="str">
        <f>IF('1-pes'!J57="","",'1-pes'!J57)</f>
        <v/>
      </c>
      <c r="D58" s="1" t="str">
        <f>IF('2-illegal-harv'!O57="","",'2-illegal-harv'!O57)</f>
        <v/>
      </c>
      <c r="E58" s="1" t="str">
        <f>IF('3-uncert'!K57="","",'3-uncert'!K57)</f>
        <v/>
      </c>
      <c r="F58" s="1" t="str">
        <f>IF('4-auction'!L57="","",'4-auction'!L57)</f>
        <v/>
      </c>
      <c r="G58" s="1" t="str">
        <f>IF('5-community'!K57="","",'5-community'!K57)</f>
        <v/>
      </c>
      <c r="H58" s="1" t="str">
        <f>IF('6-comm+ill-hrv'!Q57="","",'6-comm+ill-hrv'!Q57)</f>
        <v/>
      </c>
      <c r="I58" s="1"/>
      <c r="J58" s="1">
        <f t="shared" si="0"/>
        <v>0</v>
      </c>
      <c r="K58" s="21">
        <f>J58/params!$B$12</f>
        <v>0</v>
      </c>
      <c r="L58" s="21"/>
    </row>
    <row r="59" spans="1:12" x14ac:dyDescent="0.45">
      <c r="A59" t="str">
        <f>IF('enter-harv-val'!B58="","",'enter-harv-val'!A58)</f>
        <v/>
      </c>
      <c r="B59" s="1" t="str">
        <f>IF('0-baseline'!G58="","",'0-baseline'!G58)</f>
        <v/>
      </c>
      <c r="C59" s="1" t="str">
        <f>IF('1-pes'!J58="","",'1-pes'!J58)</f>
        <v/>
      </c>
      <c r="D59" s="1" t="str">
        <f>IF('2-illegal-harv'!O58="","",'2-illegal-harv'!O58)</f>
        <v/>
      </c>
      <c r="E59" s="1" t="str">
        <f>IF('3-uncert'!K58="","",'3-uncert'!K58)</f>
        <v/>
      </c>
      <c r="F59" s="1" t="str">
        <f>IF('4-auction'!L58="","",'4-auction'!L58)</f>
        <v/>
      </c>
      <c r="G59" s="1" t="str">
        <f>IF('5-community'!K58="","",'5-community'!K58)</f>
        <v/>
      </c>
      <c r="H59" s="1" t="str">
        <f>IF('6-comm+ill-hrv'!Q58="","",'6-comm+ill-hrv'!Q58)</f>
        <v/>
      </c>
      <c r="I59" s="1"/>
      <c r="J59" s="1">
        <f t="shared" si="0"/>
        <v>0</v>
      </c>
      <c r="K59" s="21">
        <f>J59/params!$B$12</f>
        <v>0</v>
      </c>
      <c r="L59" s="21"/>
    </row>
    <row r="60" spans="1:12" x14ac:dyDescent="0.45">
      <c r="A60" t="str">
        <f>IF('enter-harv-val'!B59="","",'enter-harv-val'!A59)</f>
        <v/>
      </c>
      <c r="B60" s="1" t="str">
        <f>IF('0-baseline'!G59="","",'0-baseline'!G59)</f>
        <v/>
      </c>
      <c r="C60" s="1" t="str">
        <f>IF('1-pes'!J59="","",'1-pes'!J59)</f>
        <v/>
      </c>
      <c r="D60" s="1" t="str">
        <f>IF('2-illegal-harv'!O59="","",'2-illegal-harv'!O59)</f>
        <v/>
      </c>
      <c r="E60" s="1" t="str">
        <f>IF('3-uncert'!K59="","",'3-uncert'!K59)</f>
        <v/>
      </c>
      <c r="F60" s="1" t="str">
        <f>IF('4-auction'!L59="","",'4-auction'!L59)</f>
        <v/>
      </c>
      <c r="G60" s="1" t="str">
        <f>IF('5-community'!K59="","",'5-community'!K59)</f>
        <v/>
      </c>
      <c r="H60" s="1" t="str">
        <f>IF('6-comm+ill-hrv'!Q59="","",'6-comm+ill-hrv'!Q59)</f>
        <v/>
      </c>
      <c r="I60" s="1"/>
      <c r="J60" s="1">
        <f t="shared" si="0"/>
        <v>0</v>
      </c>
      <c r="K60" s="21">
        <f>J60/params!$B$12</f>
        <v>0</v>
      </c>
      <c r="L60" s="21"/>
    </row>
    <row r="61" spans="1:12" x14ac:dyDescent="0.45">
      <c r="A61" t="str">
        <f>IF('enter-harv-val'!B60="","",'enter-harv-val'!A60)</f>
        <v/>
      </c>
      <c r="B61" s="1" t="str">
        <f>IF('0-baseline'!G60="","",'0-baseline'!G60)</f>
        <v/>
      </c>
      <c r="C61" s="1" t="str">
        <f>IF('1-pes'!J60="","",'1-pes'!J60)</f>
        <v/>
      </c>
      <c r="D61" s="1" t="str">
        <f>IF('2-illegal-harv'!O60="","",'2-illegal-harv'!O60)</f>
        <v/>
      </c>
      <c r="E61" s="1" t="str">
        <f>IF('3-uncert'!K60="","",'3-uncert'!K60)</f>
        <v/>
      </c>
      <c r="F61" s="1" t="str">
        <f>IF('4-auction'!L60="","",'4-auction'!L60)</f>
        <v/>
      </c>
      <c r="G61" s="1" t="str">
        <f>IF('5-community'!K60="","",'5-community'!K60)</f>
        <v/>
      </c>
      <c r="H61" s="1" t="str">
        <f>IF('6-comm+ill-hrv'!Q60="","",'6-comm+ill-hrv'!Q60)</f>
        <v/>
      </c>
      <c r="I61" s="1"/>
      <c r="J61" s="1">
        <f t="shared" si="0"/>
        <v>0</v>
      </c>
      <c r="K61" s="21">
        <f>J61/params!$B$12</f>
        <v>0</v>
      </c>
      <c r="L61" s="21"/>
    </row>
    <row r="62" spans="1:12" x14ac:dyDescent="0.45">
      <c r="A62" t="str">
        <f>IF('enter-harv-val'!B61="","",'enter-harv-val'!A61)</f>
        <v/>
      </c>
      <c r="B62" s="1" t="str">
        <f>IF('0-baseline'!G61="","",'0-baseline'!G61)</f>
        <v/>
      </c>
      <c r="C62" s="1" t="str">
        <f>IF('1-pes'!J61="","",'1-pes'!J61)</f>
        <v/>
      </c>
      <c r="D62" s="1" t="str">
        <f>IF('2-illegal-harv'!O61="","",'2-illegal-harv'!O61)</f>
        <v/>
      </c>
      <c r="E62" s="1" t="str">
        <f>IF('3-uncert'!K61="","",'3-uncert'!K61)</f>
        <v/>
      </c>
      <c r="F62" s="1" t="str">
        <f>IF('4-auction'!L61="","",'4-auction'!L61)</f>
        <v/>
      </c>
      <c r="G62" s="1" t="str">
        <f>IF('5-community'!K61="","",'5-community'!K61)</f>
        <v/>
      </c>
      <c r="H62" s="1" t="str">
        <f>IF('6-comm+ill-hrv'!Q61="","",'6-comm+ill-hrv'!Q61)</f>
        <v/>
      </c>
      <c r="I62" s="1"/>
      <c r="J62" s="1">
        <f t="shared" si="0"/>
        <v>0</v>
      </c>
      <c r="K62" s="21">
        <f>J62/params!$B$12</f>
        <v>0</v>
      </c>
    </row>
    <row r="63" spans="1:12" x14ac:dyDescent="0.45">
      <c r="A63" t="str">
        <f>IF('enter-harv-val'!B62="","",'enter-harv-val'!A62)</f>
        <v/>
      </c>
      <c r="B63" s="1" t="str">
        <f>IF('0-baseline'!G62="","",'0-baseline'!G62)</f>
        <v/>
      </c>
      <c r="C63" s="1" t="str">
        <f>IF('1-pes'!J62="","",'1-pes'!J62)</f>
        <v/>
      </c>
      <c r="D63" s="1" t="str">
        <f>IF('2-illegal-harv'!O62="","",'2-illegal-harv'!O62)</f>
        <v/>
      </c>
      <c r="E63" s="1" t="str">
        <f>IF('3-uncert'!K62="","",'3-uncert'!K62)</f>
        <v/>
      </c>
      <c r="F63" s="1" t="str">
        <f>IF('4-auction'!L62="","",'4-auction'!L62)</f>
        <v/>
      </c>
      <c r="G63" s="1" t="str">
        <f>IF('5-community'!K62="","",'5-community'!K62)</f>
        <v/>
      </c>
      <c r="H63" s="1" t="str">
        <f>IF('6-comm+ill-hrv'!Q62="","",'6-comm+ill-hrv'!Q62)</f>
        <v/>
      </c>
      <c r="I63" s="1"/>
      <c r="J63" s="1">
        <f t="shared" si="0"/>
        <v>0</v>
      </c>
      <c r="K63" s="21">
        <f>J63/params!$B$12</f>
        <v>0</v>
      </c>
    </row>
    <row r="64" spans="1:12" x14ac:dyDescent="0.45">
      <c r="A64" t="str">
        <f>IF('enter-harv-val'!B63="","",'enter-harv-val'!A63)</f>
        <v/>
      </c>
      <c r="B64" s="1" t="str">
        <f>IF('0-baseline'!G63="","",'0-baseline'!G63)</f>
        <v/>
      </c>
      <c r="C64" s="1" t="str">
        <f>IF('1-pes'!J63="","",'1-pes'!J63)</f>
        <v/>
      </c>
      <c r="D64" s="1" t="str">
        <f>IF('2-illegal-harv'!O63="","",'2-illegal-harv'!O63)</f>
        <v/>
      </c>
      <c r="E64" s="1" t="str">
        <f>IF('3-uncert'!K63="","",'3-uncert'!K63)</f>
        <v/>
      </c>
      <c r="F64" s="1" t="str">
        <f>IF('4-auction'!L63="","",'4-auction'!L63)</f>
        <v/>
      </c>
      <c r="G64" s="1" t="str">
        <f>IF('5-community'!K63="","",'5-community'!K63)</f>
        <v/>
      </c>
      <c r="H64" s="1" t="str">
        <f>IF('6-comm+ill-hrv'!Q63="","",'6-comm+ill-hrv'!Q63)</f>
        <v/>
      </c>
      <c r="I64" s="1"/>
      <c r="J64" s="1">
        <f t="shared" si="0"/>
        <v>0</v>
      </c>
      <c r="K64" s="21">
        <f>J64/params!$B$12</f>
        <v>0</v>
      </c>
    </row>
    <row r="65" spans="1:11" x14ac:dyDescent="0.45">
      <c r="A65" t="str">
        <f>IF('enter-harv-val'!B64="","",'enter-harv-val'!A64)</f>
        <v/>
      </c>
      <c r="B65" s="1" t="str">
        <f>IF('0-baseline'!G64="","",'0-baseline'!G64)</f>
        <v/>
      </c>
      <c r="C65" s="1" t="str">
        <f>IF('1-pes'!J64="","",'1-pes'!J64)</f>
        <v/>
      </c>
      <c r="D65" s="1" t="str">
        <f>IF('2-illegal-harv'!O64="","",'2-illegal-harv'!O64)</f>
        <v/>
      </c>
      <c r="E65" s="1" t="str">
        <f>IF('3-uncert'!K64="","",'3-uncert'!K64)</f>
        <v/>
      </c>
      <c r="F65" s="1" t="str">
        <f>IF('4-auction'!L64="","",'4-auction'!L64)</f>
        <v/>
      </c>
      <c r="G65" s="1" t="str">
        <f>IF('5-community'!K64="","",'5-community'!K64)</f>
        <v/>
      </c>
      <c r="H65" s="1" t="str">
        <f>IF('6-comm+ill-hrv'!Q64="","",'6-comm+ill-hrv'!Q64)</f>
        <v/>
      </c>
      <c r="I65" s="1"/>
      <c r="J65" s="1">
        <f t="shared" si="0"/>
        <v>0</v>
      </c>
      <c r="K65" s="21">
        <f>J65/params!$B$12</f>
        <v>0</v>
      </c>
    </row>
    <row r="66" spans="1:11" x14ac:dyDescent="0.45">
      <c r="A66" t="str">
        <f>IF('enter-harv-val'!B65="","",'enter-harv-val'!A65)</f>
        <v/>
      </c>
      <c r="B66" s="1" t="str">
        <f>IF('0-baseline'!G65="","",'0-baseline'!G65)</f>
        <v/>
      </c>
      <c r="C66" s="1" t="str">
        <f>IF('1-pes'!J65="","",'1-pes'!J65)</f>
        <v/>
      </c>
      <c r="D66" s="1" t="str">
        <f>IF('2-illegal-harv'!O65="","",'2-illegal-harv'!O65)</f>
        <v/>
      </c>
      <c r="E66" s="1" t="str">
        <f>IF('3-uncert'!K65="","",'3-uncert'!K65)</f>
        <v/>
      </c>
      <c r="F66" s="1" t="str">
        <f>IF('4-auction'!L65="","",'4-auction'!L65)</f>
        <v/>
      </c>
      <c r="G66" s="1" t="str">
        <f>IF('5-community'!K65="","",'5-community'!K65)</f>
        <v/>
      </c>
      <c r="H66" s="1" t="str">
        <f>IF('6-comm+ill-hrv'!Q65="","",'6-comm+ill-hrv'!Q65)</f>
        <v/>
      </c>
      <c r="I66" s="1"/>
      <c r="J66" s="1">
        <f t="shared" si="0"/>
        <v>0</v>
      </c>
      <c r="K66" s="21">
        <f>J66/params!$B$12</f>
        <v>0</v>
      </c>
    </row>
    <row r="67" spans="1:11" x14ac:dyDescent="0.45">
      <c r="A67" t="str">
        <f>IF('enter-harv-val'!B66="","",'enter-harv-val'!A66)</f>
        <v/>
      </c>
      <c r="B67" s="1" t="str">
        <f>IF('0-baseline'!G66="","",'0-baseline'!G66)</f>
        <v/>
      </c>
      <c r="C67" s="1" t="str">
        <f>IF('1-pes'!J66="","",'1-pes'!J66)</f>
        <v/>
      </c>
      <c r="D67" s="1" t="str">
        <f>IF('2-illegal-harv'!O66="","",'2-illegal-harv'!O66)</f>
        <v/>
      </c>
      <c r="E67" s="1" t="str">
        <f>IF('3-uncert'!K66="","",'3-uncert'!K66)</f>
        <v/>
      </c>
      <c r="F67" s="1" t="str">
        <f>IF('4-auction'!L66="","",'4-auction'!L66)</f>
        <v/>
      </c>
      <c r="G67" s="1" t="str">
        <f>IF('5-community'!K66="","",'5-community'!K66)</f>
        <v/>
      </c>
      <c r="H67" s="1" t="str">
        <f>IF('6-comm+ill-hrv'!Q66="","",'6-comm+ill-hrv'!Q66)</f>
        <v/>
      </c>
      <c r="I67" s="1"/>
      <c r="J67" s="1">
        <f t="shared" si="0"/>
        <v>0</v>
      </c>
      <c r="K67" s="21">
        <f>J67/params!$B$12</f>
        <v>0</v>
      </c>
    </row>
    <row r="68" spans="1:11" x14ac:dyDescent="0.45">
      <c r="A68" t="str">
        <f>IF('enter-harv-val'!B67="","",'enter-harv-val'!A67)</f>
        <v/>
      </c>
      <c r="B68" s="1" t="str">
        <f>IF('0-baseline'!G67="","",'0-baseline'!G67)</f>
        <v/>
      </c>
      <c r="C68" s="1" t="str">
        <f>IF('1-pes'!J67="","",'1-pes'!J67)</f>
        <v/>
      </c>
      <c r="D68" s="1" t="str">
        <f>IF('2-illegal-harv'!O67="","",'2-illegal-harv'!O67)</f>
        <v/>
      </c>
      <c r="E68" s="1" t="str">
        <f>IF('3-uncert'!K67="","",'3-uncert'!K67)</f>
        <v/>
      </c>
      <c r="F68" s="1" t="str">
        <f>IF('4-auction'!L67="","",'4-auction'!L67)</f>
        <v/>
      </c>
      <c r="G68" s="1" t="str">
        <f>IF('5-community'!K67="","",'5-community'!K67)</f>
        <v/>
      </c>
      <c r="H68" s="1" t="str">
        <f>IF('6-comm+ill-hrv'!Q67="","",'6-comm+ill-hrv'!Q67)</f>
        <v/>
      </c>
      <c r="I68" s="1"/>
      <c r="J68" s="1">
        <f t="shared" ref="J68:J82" si="3">SUM(B68:I68)</f>
        <v>0</v>
      </c>
      <c r="K68" s="21">
        <f>J68/params!$B$12</f>
        <v>0</v>
      </c>
    </row>
    <row r="69" spans="1:11" x14ac:dyDescent="0.45">
      <c r="A69" t="str">
        <f>IF('enter-harv-val'!B68="","",'enter-harv-val'!A68)</f>
        <v/>
      </c>
      <c r="B69" s="1" t="str">
        <f>IF('0-baseline'!G68="","",'0-baseline'!G68)</f>
        <v/>
      </c>
      <c r="C69" s="1" t="str">
        <f>IF('1-pes'!J68="","",'1-pes'!J68)</f>
        <v/>
      </c>
      <c r="D69" s="1" t="str">
        <f>IF('2-illegal-harv'!O68="","",'2-illegal-harv'!O68)</f>
        <v/>
      </c>
      <c r="E69" s="1" t="str">
        <f>IF('3-uncert'!K68="","",'3-uncert'!K68)</f>
        <v/>
      </c>
      <c r="F69" s="1" t="str">
        <f>IF('4-auction'!L68="","",'4-auction'!L68)</f>
        <v/>
      </c>
      <c r="G69" s="1" t="str">
        <f>IF('5-community'!K68="","",'5-community'!K68)</f>
        <v/>
      </c>
      <c r="H69" s="1" t="str">
        <f>IF('6-comm+ill-hrv'!Q68="","",'6-comm+ill-hrv'!Q68)</f>
        <v/>
      </c>
      <c r="I69" s="1"/>
      <c r="J69" s="1">
        <f t="shared" si="3"/>
        <v>0</v>
      </c>
      <c r="K69" s="21">
        <f>J69/params!$B$12</f>
        <v>0</v>
      </c>
    </row>
    <row r="70" spans="1:11" x14ac:dyDescent="0.45">
      <c r="A70" t="str">
        <f>IF('enter-harv-val'!B69="","",'enter-harv-val'!A69)</f>
        <v/>
      </c>
      <c r="B70" s="1" t="str">
        <f>IF('0-baseline'!G69="","",'0-baseline'!G69)</f>
        <v/>
      </c>
      <c r="C70" s="1" t="str">
        <f>IF('1-pes'!J69="","",'1-pes'!J69)</f>
        <v/>
      </c>
      <c r="D70" s="1" t="str">
        <f>IF('2-illegal-harv'!O69="","",'2-illegal-harv'!O69)</f>
        <v/>
      </c>
      <c r="E70" s="1" t="str">
        <f>IF('3-uncert'!K69="","",'3-uncert'!K69)</f>
        <v/>
      </c>
      <c r="F70" s="1" t="str">
        <f>IF('4-auction'!L69="","",'4-auction'!L69)</f>
        <v/>
      </c>
      <c r="G70" s="1" t="str">
        <f>IF('5-community'!K69="","",'5-community'!K69)</f>
        <v/>
      </c>
      <c r="H70" s="1" t="str">
        <f>IF('6-comm+ill-hrv'!Q69="","",'6-comm+ill-hrv'!Q69)</f>
        <v/>
      </c>
      <c r="I70" s="1"/>
      <c r="J70" s="1">
        <f t="shared" si="3"/>
        <v>0</v>
      </c>
      <c r="K70" s="21">
        <f>J70/params!$B$12</f>
        <v>0</v>
      </c>
    </row>
    <row r="71" spans="1:11" x14ac:dyDescent="0.45">
      <c r="A71" t="str">
        <f>IF('enter-harv-val'!B70="","",'enter-harv-val'!A70)</f>
        <v/>
      </c>
      <c r="B71" s="1" t="str">
        <f>IF('0-baseline'!G70="","",'0-baseline'!G70)</f>
        <v/>
      </c>
      <c r="C71" s="1" t="str">
        <f>IF('1-pes'!J70="","",'1-pes'!J70)</f>
        <v/>
      </c>
      <c r="D71" s="1" t="str">
        <f>IF('2-illegal-harv'!O70="","",'2-illegal-harv'!O70)</f>
        <v/>
      </c>
      <c r="E71" s="1" t="str">
        <f>IF('3-uncert'!K70="","",'3-uncert'!K70)</f>
        <v/>
      </c>
      <c r="F71" s="1" t="str">
        <f>IF('4-auction'!L70="","",'4-auction'!L70)</f>
        <v/>
      </c>
      <c r="G71" s="1" t="str">
        <f>IF('5-community'!K70="","",'5-community'!K70)</f>
        <v/>
      </c>
      <c r="H71" s="1" t="str">
        <f>IF('6-comm+ill-hrv'!Q70="","",'6-comm+ill-hrv'!Q70)</f>
        <v/>
      </c>
      <c r="I71" s="1"/>
      <c r="J71" s="1">
        <f t="shared" si="3"/>
        <v>0</v>
      </c>
      <c r="K71" s="21">
        <f>J71/params!$B$12</f>
        <v>0</v>
      </c>
    </row>
    <row r="72" spans="1:11" x14ac:dyDescent="0.45">
      <c r="A72" t="str">
        <f>IF('enter-harv-val'!B71="","",'enter-harv-val'!A71)</f>
        <v/>
      </c>
      <c r="B72" s="1" t="str">
        <f>IF('0-baseline'!G71="","",'0-baseline'!G71)</f>
        <v/>
      </c>
      <c r="C72" s="1" t="str">
        <f>IF('1-pes'!J71="","",'1-pes'!J71)</f>
        <v/>
      </c>
      <c r="D72" s="1" t="str">
        <f>IF('2-illegal-harv'!O71="","",'2-illegal-harv'!O71)</f>
        <v/>
      </c>
      <c r="E72" s="1" t="str">
        <f>IF('3-uncert'!K71="","",'3-uncert'!K71)</f>
        <v/>
      </c>
      <c r="F72" s="1" t="str">
        <f>IF('4-auction'!L71="","",'4-auction'!L71)</f>
        <v/>
      </c>
      <c r="G72" s="1" t="str">
        <f>IF('5-community'!K71="","",'5-community'!K71)</f>
        <v/>
      </c>
      <c r="H72" s="1" t="str">
        <f>IF('6-comm+ill-hrv'!Q71="","",'6-comm+ill-hrv'!Q71)</f>
        <v/>
      </c>
      <c r="I72" s="1"/>
      <c r="J72" s="1">
        <f t="shared" si="3"/>
        <v>0</v>
      </c>
      <c r="K72" s="21">
        <f>J72/params!$B$12</f>
        <v>0</v>
      </c>
    </row>
    <row r="73" spans="1:11" x14ac:dyDescent="0.45">
      <c r="A73" t="str">
        <f>IF('enter-harv-val'!B72="","",'enter-harv-val'!A72)</f>
        <v/>
      </c>
      <c r="B73" s="1" t="str">
        <f>IF('0-baseline'!G72="","",'0-baseline'!G72)</f>
        <v/>
      </c>
      <c r="C73" s="1" t="str">
        <f>IF('1-pes'!J72="","",'1-pes'!J72)</f>
        <v/>
      </c>
      <c r="D73" s="1" t="str">
        <f>IF('2-illegal-harv'!O72="","",'2-illegal-harv'!O72)</f>
        <v/>
      </c>
      <c r="E73" s="1" t="str">
        <f>IF('3-uncert'!K72="","",'3-uncert'!K72)</f>
        <v/>
      </c>
      <c r="F73" s="1" t="str">
        <f>IF('4-auction'!L72="","",'4-auction'!L72)</f>
        <v/>
      </c>
      <c r="G73" s="1" t="str">
        <f>IF('5-community'!K72="","",'5-community'!K72)</f>
        <v/>
      </c>
      <c r="H73" s="1" t="str">
        <f>IF('6-comm+ill-hrv'!Q72="","",'6-comm+ill-hrv'!Q72)</f>
        <v/>
      </c>
      <c r="I73" s="1"/>
      <c r="J73" s="1">
        <f t="shared" si="3"/>
        <v>0</v>
      </c>
      <c r="K73" s="21">
        <f>J73/params!$B$12</f>
        <v>0</v>
      </c>
    </row>
    <row r="74" spans="1:11" x14ac:dyDescent="0.45">
      <c r="A74" t="str">
        <f>IF('enter-harv-val'!B73="","",'enter-harv-val'!A73)</f>
        <v/>
      </c>
      <c r="B74" s="1" t="str">
        <f>IF('0-baseline'!G73="","",'0-baseline'!G73)</f>
        <v/>
      </c>
      <c r="C74" s="1" t="str">
        <f>IF('1-pes'!J73="","",'1-pes'!J73)</f>
        <v/>
      </c>
      <c r="D74" s="1" t="str">
        <f>IF('2-illegal-harv'!O73="","",'2-illegal-harv'!O73)</f>
        <v/>
      </c>
      <c r="E74" s="1" t="str">
        <f>IF('3-uncert'!K73="","",'3-uncert'!K73)</f>
        <v/>
      </c>
      <c r="F74" s="1" t="str">
        <f>IF('4-auction'!L73="","",'4-auction'!L73)</f>
        <v/>
      </c>
      <c r="G74" s="1" t="str">
        <f>IF('5-community'!K73="","",'5-community'!K73)</f>
        <v/>
      </c>
      <c r="H74" s="1" t="str">
        <f>IF('6-comm+ill-hrv'!Q73="","",'6-comm+ill-hrv'!Q73)</f>
        <v/>
      </c>
      <c r="I74" s="1"/>
      <c r="J74" s="1">
        <f t="shared" si="3"/>
        <v>0</v>
      </c>
      <c r="K74" s="21">
        <f>J74/params!$B$12</f>
        <v>0</v>
      </c>
    </row>
    <row r="75" spans="1:11" x14ac:dyDescent="0.45">
      <c r="A75" t="str">
        <f>IF('enter-harv-val'!B74="","",'enter-harv-val'!A74)</f>
        <v/>
      </c>
      <c r="B75" s="1" t="str">
        <f>IF('0-baseline'!G74="","",'0-baseline'!G74)</f>
        <v/>
      </c>
      <c r="C75" s="1" t="str">
        <f>IF('1-pes'!J74="","",'1-pes'!J74)</f>
        <v/>
      </c>
      <c r="D75" s="1" t="str">
        <f>IF('2-illegal-harv'!O74="","",'2-illegal-harv'!O74)</f>
        <v/>
      </c>
      <c r="E75" s="1" t="str">
        <f>IF('3-uncert'!K74="","",'3-uncert'!K74)</f>
        <v/>
      </c>
      <c r="F75" s="1" t="str">
        <f>IF('4-auction'!L74="","",'4-auction'!L74)</f>
        <v/>
      </c>
      <c r="G75" s="1" t="str">
        <f>IF('5-community'!K74="","",'5-community'!K74)</f>
        <v/>
      </c>
      <c r="H75" s="1" t="str">
        <f>IF('6-comm+ill-hrv'!Q74="","",'6-comm+ill-hrv'!Q74)</f>
        <v/>
      </c>
      <c r="I75" s="1"/>
      <c r="J75" s="1">
        <f t="shared" si="3"/>
        <v>0</v>
      </c>
      <c r="K75" s="21">
        <f>J75/params!$B$12</f>
        <v>0</v>
      </c>
    </row>
    <row r="76" spans="1:11" x14ac:dyDescent="0.45">
      <c r="A76" t="str">
        <f>IF('enter-harv-val'!B75="","",'enter-harv-val'!A75)</f>
        <v/>
      </c>
      <c r="B76" s="1" t="str">
        <f>IF('0-baseline'!G75="","",'0-baseline'!G75)</f>
        <v/>
      </c>
      <c r="C76" s="1" t="str">
        <f>IF('1-pes'!J75="","",'1-pes'!J75)</f>
        <v/>
      </c>
      <c r="D76" s="1" t="str">
        <f>IF('2-illegal-harv'!O75="","",'2-illegal-harv'!O75)</f>
        <v/>
      </c>
      <c r="E76" s="1" t="str">
        <f>IF('3-uncert'!K75="","",'3-uncert'!K75)</f>
        <v/>
      </c>
      <c r="F76" s="1" t="str">
        <f>IF('4-auction'!L75="","",'4-auction'!L75)</f>
        <v/>
      </c>
      <c r="G76" s="1" t="str">
        <f>IF('5-community'!K75="","",'5-community'!K75)</f>
        <v/>
      </c>
      <c r="H76" s="1" t="str">
        <f>IF('6-comm+ill-hrv'!Q75="","",'6-comm+ill-hrv'!Q75)</f>
        <v/>
      </c>
      <c r="I76" s="1"/>
      <c r="J76" s="1">
        <f t="shared" si="3"/>
        <v>0</v>
      </c>
      <c r="K76" s="21">
        <f>J76/params!$B$12</f>
        <v>0</v>
      </c>
    </row>
    <row r="77" spans="1:11" x14ac:dyDescent="0.45">
      <c r="A77" t="str">
        <f>IF('enter-harv-val'!B76="","",'enter-harv-val'!A76)</f>
        <v/>
      </c>
      <c r="B77" s="1" t="str">
        <f>IF('0-baseline'!G76="","",'0-baseline'!G76)</f>
        <v/>
      </c>
      <c r="C77" s="1" t="str">
        <f>IF('1-pes'!J76="","",'1-pes'!J76)</f>
        <v/>
      </c>
      <c r="D77" s="1" t="str">
        <f>IF('2-illegal-harv'!O76="","",'2-illegal-harv'!O76)</f>
        <v/>
      </c>
      <c r="E77" s="1" t="str">
        <f>IF('3-uncert'!K76="","",'3-uncert'!K76)</f>
        <v/>
      </c>
      <c r="F77" s="1" t="str">
        <f>IF('4-auction'!L76="","",'4-auction'!L76)</f>
        <v/>
      </c>
      <c r="G77" s="1" t="str">
        <f>IF('5-community'!K76="","",'5-community'!K76)</f>
        <v/>
      </c>
      <c r="H77" s="1" t="str">
        <f>IF('6-comm+ill-hrv'!Q76="","",'6-comm+ill-hrv'!Q76)</f>
        <v/>
      </c>
      <c r="I77" s="1"/>
      <c r="J77" s="1">
        <f t="shared" si="3"/>
        <v>0</v>
      </c>
      <c r="K77" s="21">
        <f>J77/params!$B$12</f>
        <v>0</v>
      </c>
    </row>
    <row r="78" spans="1:11" x14ac:dyDescent="0.45">
      <c r="A78" t="str">
        <f>IF('enter-harv-val'!B77="","",'enter-harv-val'!A77)</f>
        <v/>
      </c>
      <c r="B78" s="1" t="str">
        <f>IF('0-baseline'!G77="","",'0-baseline'!G77)</f>
        <v/>
      </c>
      <c r="C78" s="1" t="str">
        <f>IF('1-pes'!J77="","",'1-pes'!J77)</f>
        <v/>
      </c>
      <c r="D78" s="1" t="str">
        <f>IF('2-illegal-harv'!O77="","",'2-illegal-harv'!O77)</f>
        <v/>
      </c>
      <c r="E78" s="1" t="str">
        <f>IF('3-uncert'!K77="","",'3-uncert'!K77)</f>
        <v/>
      </c>
      <c r="F78" s="1" t="str">
        <f>IF('4-auction'!L77="","",'4-auction'!L77)</f>
        <v/>
      </c>
      <c r="G78" s="1" t="str">
        <f>IF('5-community'!K77="","",'5-community'!K77)</f>
        <v/>
      </c>
      <c r="H78" s="1" t="str">
        <f>IF('6-comm+ill-hrv'!Q77="","",'6-comm+ill-hrv'!Q77)</f>
        <v/>
      </c>
      <c r="I78" s="1"/>
      <c r="J78" s="1">
        <f t="shared" si="3"/>
        <v>0</v>
      </c>
      <c r="K78" s="21">
        <f>J78/params!$B$12</f>
        <v>0</v>
      </c>
    </row>
    <row r="79" spans="1:11" x14ac:dyDescent="0.45">
      <c r="A79" t="str">
        <f>IF('enter-harv-val'!B78="","",'enter-harv-val'!A78)</f>
        <v/>
      </c>
      <c r="B79" s="1" t="str">
        <f>IF('0-baseline'!G78="","",'0-baseline'!G78)</f>
        <v/>
      </c>
      <c r="C79" s="1" t="str">
        <f>IF('1-pes'!J78="","",'1-pes'!J78)</f>
        <v/>
      </c>
      <c r="D79" s="1" t="str">
        <f>IF('2-illegal-harv'!O78="","",'2-illegal-harv'!O78)</f>
        <v/>
      </c>
      <c r="E79" s="1" t="str">
        <f>IF('3-uncert'!K78="","",'3-uncert'!K78)</f>
        <v/>
      </c>
      <c r="F79" s="1" t="str">
        <f>IF('4-auction'!L78="","",'4-auction'!L78)</f>
        <v/>
      </c>
      <c r="G79" s="1" t="str">
        <f>IF('5-community'!K78="","",'5-community'!K78)</f>
        <v/>
      </c>
      <c r="H79" s="1" t="str">
        <f>IF('6-comm+ill-hrv'!Q78="","",'6-comm+ill-hrv'!Q78)</f>
        <v/>
      </c>
      <c r="I79" s="1"/>
      <c r="J79" s="1">
        <f t="shared" si="3"/>
        <v>0</v>
      </c>
      <c r="K79" s="21">
        <f>J79/params!$B$12</f>
        <v>0</v>
      </c>
    </row>
    <row r="80" spans="1:11" x14ac:dyDescent="0.45">
      <c r="A80" t="str">
        <f>IF('enter-harv-val'!B79="","",'enter-harv-val'!A79)</f>
        <v/>
      </c>
      <c r="B80" s="1" t="str">
        <f>IF('0-baseline'!G79="","",'0-baseline'!G79)</f>
        <v/>
      </c>
      <c r="C80" s="1" t="str">
        <f>IF('1-pes'!J79="","",'1-pes'!J79)</f>
        <v/>
      </c>
      <c r="D80" s="1" t="str">
        <f>IF('2-illegal-harv'!O79="","",'2-illegal-harv'!O79)</f>
        <v/>
      </c>
      <c r="E80" s="1" t="str">
        <f>IF('3-uncert'!K79="","",'3-uncert'!K79)</f>
        <v/>
      </c>
      <c r="F80" s="1" t="str">
        <f>IF('4-auction'!L79="","",'4-auction'!L79)</f>
        <v/>
      </c>
      <c r="G80" s="1" t="str">
        <f>IF('5-community'!K79="","",'5-community'!K79)</f>
        <v/>
      </c>
      <c r="H80" s="1" t="str">
        <f>IF('6-comm+ill-hrv'!Q79="","",'6-comm+ill-hrv'!Q79)</f>
        <v/>
      </c>
      <c r="I80" s="1"/>
      <c r="J80" s="1">
        <f t="shared" si="3"/>
        <v>0</v>
      </c>
      <c r="K80" s="21">
        <f>J80/params!$B$12</f>
        <v>0</v>
      </c>
    </row>
    <row r="81" spans="1:11" x14ac:dyDescent="0.45">
      <c r="A81" t="str">
        <f>IF('enter-harv-val'!B80="","",'enter-harv-val'!A80)</f>
        <v/>
      </c>
      <c r="B81" s="1" t="str">
        <f>IF('0-baseline'!G80="","",'0-baseline'!G80)</f>
        <v/>
      </c>
      <c r="C81" s="1" t="str">
        <f>IF('1-pes'!J80="","",'1-pes'!J80)</f>
        <v/>
      </c>
      <c r="D81" s="1" t="str">
        <f>IF('2-illegal-harv'!O80="","",'2-illegal-harv'!O80)</f>
        <v/>
      </c>
      <c r="E81" s="1" t="str">
        <f>IF('3-uncert'!K80="","",'3-uncert'!K80)</f>
        <v/>
      </c>
      <c r="F81" s="1" t="str">
        <f>IF('4-auction'!L80="","",'4-auction'!L80)</f>
        <v/>
      </c>
      <c r="G81" s="1" t="str">
        <f>IF('5-community'!K80="","",'5-community'!K80)</f>
        <v/>
      </c>
      <c r="H81" s="1" t="str">
        <f>IF('6-comm+ill-hrv'!Q80="","",'6-comm+ill-hrv'!Q80)</f>
        <v/>
      </c>
      <c r="I81" s="1"/>
      <c r="J81" s="1">
        <f t="shared" si="3"/>
        <v>0</v>
      </c>
      <c r="K81" s="21">
        <f>J81/params!$B$12</f>
        <v>0</v>
      </c>
    </row>
    <row r="82" spans="1:11" x14ac:dyDescent="0.45">
      <c r="A82" t="str">
        <f>IF('enter-harv-val'!B81="","",'enter-harv-val'!A81)</f>
        <v/>
      </c>
      <c r="B82" s="1" t="str">
        <f>IF('0-baseline'!G81="","",'0-baseline'!G81)</f>
        <v/>
      </c>
      <c r="C82" s="1" t="str">
        <f>IF('1-pes'!J81="","",'1-pes'!J81)</f>
        <v/>
      </c>
      <c r="D82" s="1" t="str">
        <f>IF('2-illegal-harv'!O81="","",'2-illegal-harv'!O81)</f>
        <v/>
      </c>
      <c r="E82" s="1" t="str">
        <f>IF('3-uncert'!K81="","",'3-uncert'!K81)</f>
        <v/>
      </c>
      <c r="F82" s="1" t="str">
        <f>IF('4-auction'!L81="","",'4-auction'!L81)</f>
        <v/>
      </c>
      <c r="G82" s="1" t="str">
        <f>IF('5-community'!K81="","",'5-community'!K81)</f>
        <v/>
      </c>
      <c r="H82" s="1" t="str">
        <f>IF('6-comm+ill-hrv'!Q81="","",'6-comm+ill-hrv'!Q81)</f>
        <v/>
      </c>
      <c r="I82" s="1"/>
      <c r="J82" s="1">
        <f t="shared" si="3"/>
        <v>0</v>
      </c>
      <c r="K82" s="21">
        <f>J82/params!$B$12</f>
        <v>0</v>
      </c>
    </row>
  </sheetData>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9"/>
  <sheetViews>
    <sheetView topLeftCell="B20" workbookViewId="0">
      <selection activeCell="D30" sqref="D30"/>
    </sheetView>
  </sheetViews>
  <sheetFormatPr defaultRowHeight="14.25" x14ac:dyDescent="0.45"/>
  <cols>
    <col min="1" max="1" width="43" bestFit="1" customWidth="1"/>
    <col min="2" max="2" width="7" bestFit="1" customWidth="1"/>
    <col min="3" max="3" width="47.19921875" bestFit="1" customWidth="1"/>
  </cols>
  <sheetData>
    <row r="1" spans="1:3" x14ac:dyDescent="0.45">
      <c r="A1" s="13" t="s">
        <v>0</v>
      </c>
    </row>
    <row r="2" spans="1:3" x14ac:dyDescent="0.45">
      <c r="A2" t="s">
        <v>1</v>
      </c>
      <c r="B2" s="1">
        <v>70</v>
      </c>
    </row>
    <row r="3" spans="1:3" x14ac:dyDescent="0.45">
      <c r="A3" t="s">
        <v>2</v>
      </c>
      <c r="B3" s="1">
        <v>10</v>
      </c>
    </row>
    <row r="4" spans="1:3" x14ac:dyDescent="0.45">
      <c r="A4" t="s">
        <v>35</v>
      </c>
      <c r="B4" s="1">
        <v>20</v>
      </c>
    </row>
    <row r="5" spans="1:3" x14ac:dyDescent="0.45">
      <c r="A5" t="s">
        <v>58</v>
      </c>
      <c r="B5" s="1">
        <v>0</v>
      </c>
    </row>
    <row r="6" spans="1:3" x14ac:dyDescent="0.45">
      <c r="A6" t="s">
        <v>86</v>
      </c>
      <c r="B6" s="1">
        <v>50</v>
      </c>
    </row>
    <row r="7" spans="1:3" x14ac:dyDescent="0.45">
      <c r="A7" t="s">
        <v>3</v>
      </c>
      <c r="B7" s="1">
        <v>70</v>
      </c>
    </row>
    <row r="8" spans="1:3" x14ac:dyDescent="0.45">
      <c r="A8" t="s">
        <v>4</v>
      </c>
      <c r="B8" s="2">
        <v>0.25</v>
      </c>
    </row>
    <row r="9" spans="1:3" x14ac:dyDescent="0.45">
      <c r="A9" t="s">
        <v>12</v>
      </c>
      <c r="B9" s="1">
        <v>75</v>
      </c>
    </row>
    <row r="10" spans="1:3" x14ac:dyDescent="0.45">
      <c r="A10" t="s">
        <v>27</v>
      </c>
      <c r="B10" s="1">
        <v>5</v>
      </c>
    </row>
    <row r="11" spans="1:3" x14ac:dyDescent="0.45">
      <c r="A11" t="s">
        <v>47</v>
      </c>
      <c r="B11" s="2">
        <v>0.1</v>
      </c>
    </row>
    <row r="12" spans="1:3" x14ac:dyDescent="0.45">
      <c r="A12" t="s">
        <v>25</v>
      </c>
      <c r="B12" s="1">
        <v>100</v>
      </c>
    </row>
    <row r="14" spans="1:3" x14ac:dyDescent="0.45">
      <c r="A14" s="13" t="s">
        <v>65</v>
      </c>
    </row>
    <row r="15" spans="1:3" x14ac:dyDescent="0.45">
      <c r="A15" t="s">
        <v>31</v>
      </c>
      <c r="B15">
        <f>COUNT('enter-harv-val'!B:B)</f>
        <v>0</v>
      </c>
      <c r="C15" t="s">
        <v>60</v>
      </c>
    </row>
    <row r="16" spans="1:3" x14ac:dyDescent="0.45">
      <c r="A16" t="s">
        <v>5</v>
      </c>
      <c r="B16" s="1">
        <f>B2+B3*10</f>
        <v>170</v>
      </c>
    </row>
    <row r="17" spans="1:5" x14ac:dyDescent="0.45">
      <c r="A17" t="s">
        <v>6</v>
      </c>
      <c r="B17" s="1">
        <f>B2+B6+B3*10</f>
        <v>220</v>
      </c>
    </row>
    <row r="18" spans="1:5" x14ac:dyDescent="0.45">
      <c r="A18" t="s">
        <v>36</v>
      </c>
      <c r="B18" s="1">
        <f>B2+B3*1</f>
        <v>80</v>
      </c>
    </row>
    <row r="19" spans="1:5" x14ac:dyDescent="0.45">
      <c r="A19" t="s">
        <v>37</v>
      </c>
      <c r="B19" s="1">
        <f>B2-B7</f>
        <v>0</v>
      </c>
    </row>
    <row r="20" spans="1:5" x14ac:dyDescent="0.45">
      <c r="A20" t="s">
        <v>7</v>
      </c>
      <c r="B20" s="3">
        <f>B8*B7</f>
        <v>17.5</v>
      </c>
    </row>
    <row r="21" spans="1:5" x14ac:dyDescent="0.45">
      <c r="A21" t="s">
        <v>11</v>
      </c>
      <c r="B21" s="3">
        <f>B20+B8*B6</f>
        <v>30</v>
      </c>
      <c r="C21" t="s">
        <v>46</v>
      </c>
    </row>
    <row r="23" spans="1:5" x14ac:dyDescent="0.45">
      <c r="A23" s="13" t="s">
        <v>64</v>
      </c>
    </row>
    <row r="24" spans="1:5" x14ac:dyDescent="0.45">
      <c r="A24" t="s">
        <v>26</v>
      </c>
      <c r="B24" s="7">
        <f>AVERAGE(summaries!K:K)</f>
        <v>0</v>
      </c>
    </row>
    <row r="25" spans="1:5" x14ac:dyDescent="0.45">
      <c r="A25" t="s">
        <v>33</v>
      </c>
      <c r="B25" s="7">
        <f>MIN(summaries!K:K)</f>
        <v>0</v>
      </c>
    </row>
    <row r="26" spans="1:5" x14ac:dyDescent="0.45">
      <c r="A26" t="s">
        <v>29</v>
      </c>
      <c r="B26" s="7">
        <f>MAX(summaries!K:K)</f>
        <v>0</v>
      </c>
    </row>
    <row r="28" spans="1:5" x14ac:dyDescent="0.45">
      <c r="A28" s="13" t="s">
        <v>63</v>
      </c>
    </row>
    <row r="29" spans="1:5" x14ac:dyDescent="0.45">
      <c r="A29" t="s">
        <v>62</v>
      </c>
      <c r="B29" t="s">
        <v>45</v>
      </c>
      <c r="C29" t="s">
        <v>18</v>
      </c>
      <c r="D29" t="s">
        <v>48</v>
      </c>
      <c r="E29" t="s">
        <v>49</v>
      </c>
    </row>
    <row r="30" spans="1:5" x14ac:dyDescent="0.45">
      <c r="A30">
        <v>1</v>
      </c>
      <c r="B30">
        <f>COUNTIF('6-comm+ill-hrv'!C:C,A30)</f>
        <v>0</v>
      </c>
      <c r="C30" t="b">
        <f ca="1">IF(RAND()&gt;(1-E30),TRUE,FALSE)</f>
        <v>0</v>
      </c>
      <c r="D30">
        <f>COUNTIFS('6-comm+ill-hrv'!C:C,params!A30,'6-comm+ill-hrv'!H:H,"IllegalHarv")</f>
        <v>0</v>
      </c>
      <c r="E30" s="2">
        <f>D30*$B$11</f>
        <v>0</v>
      </c>
    </row>
    <row r="31" spans="1:5" x14ac:dyDescent="0.45">
      <c r="A31">
        <v>2</v>
      </c>
      <c r="B31">
        <f>COUNTIF('6-comm+ill-hrv'!C:C,A31)</f>
        <v>0</v>
      </c>
      <c r="C31" t="b">
        <f t="shared" ref="C31:C39" ca="1" si="0">IF(RAND()&gt;(1-E31),TRUE,FALSE)</f>
        <v>0</v>
      </c>
      <c r="D31">
        <f>COUNTIFS('6-comm+ill-hrv'!C:C,params!A31,'6-comm+ill-hrv'!H:H,"IllegalHarv")</f>
        <v>0</v>
      </c>
      <c r="E31" s="2">
        <f t="shared" ref="E31:E39" si="1">D31*$B$11</f>
        <v>0</v>
      </c>
    </row>
    <row r="32" spans="1:5" x14ac:dyDescent="0.45">
      <c r="A32">
        <v>3</v>
      </c>
      <c r="B32">
        <f>COUNTIF('6-comm+ill-hrv'!C:C,A32)</f>
        <v>0</v>
      </c>
      <c r="C32" t="b">
        <f t="shared" ca="1" si="0"/>
        <v>0</v>
      </c>
      <c r="D32">
        <f>COUNTIFS('6-comm+ill-hrv'!C:C,params!A32,'6-comm+ill-hrv'!H:H,"IllegalHarv")</f>
        <v>0</v>
      </c>
      <c r="E32" s="2">
        <f t="shared" si="1"/>
        <v>0</v>
      </c>
    </row>
    <row r="33" spans="1:5" x14ac:dyDescent="0.45">
      <c r="A33">
        <v>4</v>
      </c>
      <c r="B33">
        <f>COUNTIF('6-comm+ill-hrv'!C:C,A33)</f>
        <v>0</v>
      </c>
      <c r="C33" t="b">
        <f t="shared" ca="1" si="0"/>
        <v>0</v>
      </c>
      <c r="D33">
        <f>COUNTIFS('6-comm+ill-hrv'!C:C,params!A33,'6-comm+ill-hrv'!H:H,"IllegalHarv")</f>
        <v>0</v>
      </c>
      <c r="E33" s="2">
        <f t="shared" si="1"/>
        <v>0</v>
      </c>
    </row>
    <row r="34" spans="1:5" x14ac:dyDescent="0.45">
      <c r="A34">
        <v>5</v>
      </c>
      <c r="B34">
        <f>COUNTIF('6-comm+ill-hrv'!C:C,A34)</f>
        <v>0</v>
      </c>
      <c r="C34" t="b">
        <f t="shared" ca="1" si="0"/>
        <v>0</v>
      </c>
      <c r="D34">
        <f>COUNTIFS('6-comm+ill-hrv'!C:C,params!A34,'6-comm+ill-hrv'!H:H,"IllegalHarv")</f>
        <v>0</v>
      </c>
      <c r="E34" s="2">
        <f t="shared" si="1"/>
        <v>0</v>
      </c>
    </row>
    <row r="35" spans="1:5" x14ac:dyDescent="0.45">
      <c r="A35">
        <v>6</v>
      </c>
      <c r="B35">
        <f>COUNTIF('6-comm+ill-hrv'!C:C,A35)</f>
        <v>0</v>
      </c>
      <c r="C35" t="b">
        <f t="shared" ca="1" si="0"/>
        <v>0</v>
      </c>
      <c r="D35">
        <f>COUNTIFS('6-comm+ill-hrv'!C:C,params!A35,'6-comm+ill-hrv'!H:H,"IllegalHarv")</f>
        <v>0</v>
      </c>
      <c r="E35" s="2">
        <f t="shared" si="1"/>
        <v>0</v>
      </c>
    </row>
    <row r="36" spans="1:5" x14ac:dyDescent="0.45">
      <c r="A36">
        <v>7</v>
      </c>
      <c r="B36">
        <f>COUNTIF('6-comm+ill-hrv'!C:C,A36)</f>
        <v>0</v>
      </c>
      <c r="C36" t="b">
        <f t="shared" ca="1" si="0"/>
        <v>0</v>
      </c>
      <c r="D36">
        <f>COUNTIFS('6-comm+ill-hrv'!C:C,params!A36,'6-comm+ill-hrv'!H:H,"IllegalHarv")</f>
        <v>0</v>
      </c>
      <c r="E36" s="2">
        <f t="shared" si="1"/>
        <v>0</v>
      </c>
    </row>
    <row r="37" spans="1:5" x14ac:dyDescent="0.45">
      <c r="A37">
        <v>8</v>
      </c>
      <c r="B37">
        <f>COUNTIF('6-comm+ill-hrv'!C:C,A37)</f>
        <v>0</v>
      </c>
      <c r="C37" t="b">
        <f t="shared" ca="1" si="0"/>
        <v>0</v>
      </c>
      <c r="D37">
        <f>COUNTIFS('6-comm+ill-hrv'!C:C,params!A37,'6-comm+ill-hrv'!H:H,"IllegalHarv")</f>
        <v>0</v>
      </c>
      <c r="E37" s="2">
        <f t="shared" si="1"/>
        <v>0</v>
      </c>
    </row>
    <row r="38" spans="1:5" x14ac:dyDescent="0.45">
      <c r="A38">
        <v>9</v>
      </c>
      <c r="B38">
        <f>COUNTIF('6-comm+ill-hrv'!C:C,A38)</f>
        <v>0</v>
      </c>
      <c r="C38" t="b">
        <f t="shared" ca="1" si="0"/>
        <v>0</v>
      </c>
      <c r="D38">
        <f>COUNTIFS('6-comm+ill-hrv'!C:C,params!A38,'6-comm+ill-hrv'!H:H,"IllegalHarv")</f>
        <v>0</v>
      </c>
      <c r="E38" s="2">
        <f t="shared" si="1"/>
        <v>0</v>
      </c>
    </row>
    <row r="39" spans="1:5" x14ac:dyDescent="0.45">
      <c r="A39">
        <v>10</v>
      </c>
      <c r="B39">
        <f>COUNTIF('6-comm+ill-hrv'!C:C,A39)</f>
        <v>0</v>
      </c>
      <c r="C39" t="b">
        <f t="shared" ca="1" si="0"/>
        <v>0</v>
      </c>
      <c r="D39">
        <f>COUNTIFS('6-comm+ill-hrv'!C:C,params!A39,'6-comm+ill-hrv'!H:H,"IllegalHarv")</f>
        <v>0</v>
      </c>
      <c r="E39" s="2">
        <f t="shared" si="1"/>
        <v>0</v>
      </c>
    </row>
    <row r="40" spans="1:5" x14ac:dyDescent="0.45">
      <c r="A40">
        <v>11</v>
      </c>
      <c r="B40">
        <f>COUNTIF('6-comm+ill-hrv'!C:C,A40)</f>
        <v>0</v>
      </c>
      <c r="C40" t="b">
        <f t="shared" ref="C40:C49" ca="1" si="2">IF(RAND()&gt;(1-E40),TRUE,FALSE)</f>
        <v>0</v>
      </c>
      <c r="D40">
        <f>COUNTIFS('6-comm+ill-hrv'!C:C,params!A40,'6-comm+ill-hrv'!H:H,"IllegalHarv")</f>
        <v>0</v>
      </c>
      <c r="E40" s="2">
        <f t="shared" ref="E40:E49" si="3">D40*$B$11</f>
        <v>0</v>
      </c>
    </row>
    <row r="41" spans="1:5" x14ac:dyDescent="0.45">
      <c r="A41">
        <v>12</v>
      </c>
      <c r="B41">
        <f>COUNTIF('6-comm+ill-hrv'!C:C,A41)</f>
        <v>0</v>
      </c>
      <c r="C41" t="b">
        <f t="shared" ca="1" si="2"/>
        <v>0</v>
      </c>
      <c r="D41">
        <f>COUNTIFS('6-comm+ill-hrv'!C:C,params!A41,'6-comm+ill-hrv'!H:H,"IllegalHarv")</f>
        <v>0</v>
      </c>
      <c r="E41" s="2">
        <f t="shared" si="3"/>
        <v>0</v>
      </c>
    </row>
    <row r="42" spans="1:5" x14ac:dyDescent="0.45">
      <c r="A42">
        <v>13</v>
      </c>
      <c r="B42">
        <f>COUNTIF('6-comm+ill-hrv'!C:C,A42)</f>
        <v>0</v>
      </c>
      <c r="C42" t="b">
        <f t="shared" ca="1" si="2"/>
        <v>0</v>
      </c>
      <c r="D42">
        <f>COUNTIFS('6-comm+ill-hrv'!C:C,params!A42,'6-comm+ill-hrv'!H:H,"IllegalHarv")</f>
        <v>0</v>
      </c>
      <c r="E42" s="2">
        <f t="shared" si="3"/>
        <v>0</v>
      </c>
    </row>
    <row r="43" spans="1:5" x14ac:dyDescent="0.45">
      <c r="A43">
        <v>14</v>
      </c>
      <c r="B43">
        <f>COUNTIF('6-comm+ill-hrv'!C:C,A43)</f>
        <v>0</v>
      </c>
      <c r="C43" t="b">
        <f t="shared" ca="1" si="2"/>
        <v>0</v>
      </c>
      <c r="D43">
        <f>COUNTIFS('6-comm+ill-hrv'!C:C,params!A43,'6-comm+ill-hrv'!H:H,"IllegalHarv")</f>
        <v>0</v>
      </c>
      <c r="E43" s="2">
        <f t="shared" si="3"/>
        <v>0</v>
      </c>
    </row>
    <row r="44" spans="1:5" x14ac:dyDescent="0.45">
      <c r="A44">
        <v>15</v>
      </c>
      <c r="B44">
        <f>COUNTIF('6-comm+ill-hrv'!C:C,A44)</f>
        <v>0</v>
      </c>
      <c r="C44" t="b">
        <f t="shared" ca="1" si="2"/>
        <v>0</v>
      </c>
      <c r="D44">
        <f>COUNTIFS('6-comm+ill-hrv'!C:C,params!A44,'6-comm+ill-hrv'!H:H,"IllegalHarv")</f>
        <v>0</v>
      </c>
      <c r="E44" s="2">
        <f t="shared" si="3"/>
        <v>0</v>
      </c>
    </row>
    <row r="45" spans="1:5" x14ac:dyDescent="0.45">
      <c r="A45">
        <v>16</v>
      </c>
      <c r="B45">
        <f>COUNTIF('6-comm+ill-hrv'!C:C,A45)</f>
        <v>0</v>
      </c>
      <c r="C45" t="b">
        <f t="shared" ca="1" si="2"/>
        <v>0</v>
      </c>
      <c r="D45">
        <f>COUNTIFS('6-comm+ill-hrv'!C:C,params!A45,'6-comm+ill-hrv'!H:H,"IllegalHarv")</f>
        <v>0</v>
      </c>
      <c r="E45" s="2">
        <f t="shared" si="3"/>
        <v>0</v>
      </c>
    </row>
    <row r="46" spans="1:5" x14ac:dyDescent="0.45">
      <c r="A46">
        <v>17</v>
      </c>
      <c r="B46">
        <f>COUNTIF('6-comm+ill-hrv'!C:C,A46)</f>
        <v>0</v>
      </c>
      <c r="C46" t="b">
        <f t="shared" ca="1" si="2"/>
        <v>0</v>
      </c>
      <c r="D46">
        <f>COUNTIFS('6-comm+ill-hrv'!C:C,params!A46,'6-comm+ill-hrv'!H:H,"IllegalHarv")</f>
        <v>0</v>
      </c>
      <c r="E46" s="2">
        <f t="shared" si="3"/>
        <v>0</v>
      </c>
    </row>
    <row r="47" spans="1:5" x14ac:dyDescent="0.45">
      <c r="A47">
        <v>18</v>
      </c>
      <c r="B47">
        <f>COUNTIF('6-comm+ill-hrv'!C:C,A47)</f>
        <v>0</v>
      </c>
      <c r="C47" t="b">
        <f t="shared" ca="1" si="2"/>
        <v>0</v>
      </c>
      <c r="D47">
        <f>COUNTIFS('6-comm+ill-hrv'!C:C,params!A47,'6-comm+ill-hrv'!H:H,"IllegalHarv")</f>
        <v>0</v>
      </c>
      <c r="E47" s="2">
        <f t="shared" si="3"/>
        <v>0</v>
      </c>
    </row>
    <row r="48" spans="1:5" x14ac:dyDescent="0.45">
      <c r="A48">
        <v>19</v>
      </c>
      <c r="B48">
        <f>COUNTIF('6-comm+ill-hrv'!C:C,A48)</f>
        <v>0</v>
      </c>
      <c r="C48" t="b">
        <f t="shared" ca="1" si="2"/>
        <v>0</v>
      </c>
      <c r="D48">
        <f>COUNTIFS('6-comm+ill-hrv'!C:C,params!A48,'6-comm+ill-hrv'!H:H,"IllegalHarv")</f>
        <v>0</v>
      </c>
      <c r="E48" s="2">
        <f t="shared" si="3"/>
        <v>0</v>
      </c>
    </row>
    <row r="49" spans="1:5" x14ac:dyDescent="0.45">
      <c r="A49">
        <v>20</v>
      </c>
      <c r="B49">
        <f>COUNTIF('6-comm+ill-hrv'!C:C,A49)</f>
        <v>0</v>
      </c>
      <c r="C49" t="b">
        <f t="shared" ca="1" si="2"/>
        <v>0</v>
      </c>
      <c r="D49">
        <f>COUNTIFS('6-comm+ill-hrv'!C:C,params!A49,'6-comm+ill-hrv'!H:H,"IllegalHarv")</f>
        <v>0</v>
      </c>
      <c r="E49" s="2">
        <f t="shared" si="3"/>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1"/>
  <sheetViews>
    <sheetView workbookViewId="0">
      <pane xSplit="2" ySplit="1" topLeftCell="C2" activePane="bottomRight" state="frozen"/>
      <selection activeCell="F7" sqref="F7"/>
      <selection pane="topRight" activeCell="F7" sqref="F7"/>
      <selection pane="bottomLeft" activeCell="F7" sqref="F7"/>
      <selection pane="bottomRight" activeCell="B2" sqref="B2:B6"/>
    </sheetView>
  </sheetViews>
  <sheetFormatPr defaultRowHeight="14.25" x14ac:dyDescent="0.45"/>
  <cols>
    <col min="1" max="1" width="3.73046875" bestFit="1" customWidth="1"/>
    <col min="2" max="2" width="7.46484375" style="11" bestFit="1" customWidth="1"/>
  </cols>
  <sheetData>
    <row r="1" spans="1:2" s="13" customFormat="1" x14ac:dyDescent="0.45">
      <c r="A1" s="13" t="s">
        <v>8</v>
      </c>
      <c r="B1" s="18" t="s">
        <v>41</v>
      </c>
    </row>
    <row r="2" spans="1:2" x14ac:dyDescent="0.45">
      <c r="A2">
        <v>1</v>
      </c>
    </row>
    <row r="3" spans="1:2" x14ac:dyDescent="0.45">
      <c r="A3">
        <v>2</v>
      </c>
    </row>
    <row r="4" spans="1:2" x14ac:dyDescent="0.45">
      <c r="A4">
        <v>3</v>
      </c>
    </row>
    <row r="5" spans="1:2" x14ac:dyDescent="0.45">
      <c r="A5">
        <v>4</v>
      </c>
    </row>
    <row r="6" spans="1:2" x14ac:dyDescent="0.45">
      <c r="A6">
        <v>5</v>
      </c>
    </row>
    <row r="7" spans="1:2" x14ac:dyDescent="0.45">
      <c r="A7">
        <v>6</v>
      </c>
    </row>
    <row r="8" spans="1:2" x14ac:dyDescent="0.45">
      <c r="A8">
        <v>7</v>
      </c>
    </row>
    <row r="9" spans="1:2" x14ac:dyDescent="0.45">
      <c r="A9">
        <v>8</v>
      </c>
    </row>
    <row r="10" spans="1:2" x14ac:dyDescent="0.45">
      <c r="A10">
        <v>9</v>
      </c>
    </row>
    <row r="11" spans="1:2" x14ac:dyDescent="0.45">
      <c r="A11">
        <v>10</v>
      </c>
    </row>
    <row r="12" spans="1:2" x14ac:dyDescent="0.45">
      <c r="A12">
        <v>11</v>
      </c>
    </row>
    <row r="13" spans="1:2" x14ac:dyDescent="0.45">
      <c r="A13">
        <v>12</v>
      </c>
    </row>
    <row r="14" spans="1:2" x14ac:dyDescent="0.45">
      <c r="A14">
        <v>13</v>
      </c>
    </row>
    <row r="15" spans="1:2" x14ac:dyDescent="0.45">
      <c r="A15">
        <v>14</v>
      </c>
    </row>
    <row r="16" spans="1:2" x14ac:dyDescent="0.45">
      <c r="A16">
        <v>15</v>
      </c>
    </row>
    <row r="17" spans="1:1" x14ac:dyDescent="0.45">
      <c r="A17">
        <v>16</v>
      </c>
    </row>
    <row r="18" spans="1:1" x14ac:dyDescent="0.45">
      <c r="A18">
        <v>17</v>
      </c>
    </row>
    <row r="19" spans="1:1" x14ac:dyDescent="0.45">
      <c r="A19">
        <v>18</v>
      </c>
    </row>
    <row r="20" spans="1:1" x14ac:dyDescent="0.45">
      <c r="A20">
        <v>19</v>
      </c>
    </row>
    <row r="21" spans="1:1" x14ac:dyDescent="0.45">
      <c r="A21">
        <v>20</v>
      </c>
    </row>
    <row r="22" spans="1:1" x14ac:dyDescent="0.45">
      <c r="A22">
        <v>21</v>
      </c>
    </row>
    <row r="23" spans="1:1" x14ac:dyDescent="0.45">
      <c r="A23">
        <v>22</v>
      </c>
    </row>
    <row r="24" spans="1:1" x14ac:dyDescent="0.45">
      <c r="A24">
        <v>23</v>
      </c>
    </row>
    <row r="25" spans="1:1" x14ac:dyDescent="0.45">
      <c r="A25">
        <v>24</v>
      </c>
    </row>
    <row r="26" spans="1:1" x14ac:dyDescent="0.45">
      <c r="A26">
        <v>25</v>
      </c>
    </row>
    <row r="27" spans="1:1" x14ac:dyDescent="0.45">
      <c r="A27">
        <v>26</v>
      </c>
    </row>
    <row r="28" spans="1:1" x14ac:dyDescent="0.45">
      <c r="A28">
        <v>27</v>
      </c>
    </row>
    <row r="29" spans="1:1" x14ac:dyDescent="0.45">
      <c r="A29">
        <v>28</v>
      </c>
    </row>
    <row r="30" spans="1:1" x14ac:dyDescent="0.45">
      <c r="A30">
        <v>29</v>
      </c>
    </row>
    <row r="31" spans="1:1" x14ac:dyDescent="0.45">
      <c r="A31">
        <v>30</v>
      </c>
    </row>
    <row r="32" spans="1:1" x14ac:dyDescent="0.45">
      <c r="A32">
        <v>31</v>
      </c>
    </row>
    <row r="33" spans="1:1" x14ac:dyDescent="0.45">
      <c r="A33">
        <v>32</v>
      </c>
    </row>
    <row r="34" spans="1:1" x14ac:dyDescent="0.45">
      <c r="A34">
        <v>33</v>
      </c>
    </row>
    <row r="35" spans="1:1" x14ac:dyDescent="0.45">
      <c r="A35">
        <v>34</v>
      </c>
    </row>
    <row r="36" spans="1:1" x14ac:dyDescent="0.45">
      <c r="A36">
        <v>35</v>
      </c>
    </row>
    <row r="37" spans="1:1" x14ac:dyDescent="0.45">
      <c r="A37">
        <v>36</v>
      </c>
    </row>
    <row r="38" spans="1:1" x14ac:dyDescent="0.45">
      <c r="A38">
        <v>37</v>
      </c>
    </row>
    <row r="39" spans="1:1" x14ac:dyDescent="0.45">
      <c r="A39">
        <v>38</v>
      </c>
    </row>
    <row r="40" spans="1:1" x14ac:dyDescent="0.45">
      <c r="A40">
        <v>39</v>
      </c>
    </row>
    <row r="41" spans="1:1" x14ac:dyDescent="0.45">
      <c r="A41">
        <v>40</v>
      </c>
    </row>
    <row r="42" spans="1:1" x14ac:dyDescent="0.45">
      <c r="A42">
        <v>41</v>
      </c>
    </row>
    <row r="43" spans="1:1" x14ac:dyDescent="0.45">
      <c r="A43">
        <v>42</v>
      </c>
    </row>
    <row r="44" spans="1:1" x14ac:dyDescent="0.45">
      <c r="A44">
        <v>43</v>
      </c>
    </row>
    <row r="45" spans="1:1" x14ac:dyDescent="0.45">
      <c r="A45">
        <v>44</v>
      </c>
    </row>
    <row r="46" spans="1:1" x14ac:dyDescent="0.45">
      <c r="A46">
        <v>45</v>
      </c>
    </row>
    <row r="47" spans="1:1" x14ac:dyDescent="0.45">
      <c r="A47">
        <v>46</v>
      </c>
    </row>
    <row r="48" spans="1:1" x14ac:dyDescent="0.45">
      <c r="A48">
        <v>47</v>
      </c>
    </row>
    <row r="49" spans="1:1" x14ac:dyDescent="0.45">
      <c r="A49">
        <v>48</v>
      </c>
    </row>
    <row r="50" spans="1:1" x14ac:dyDescent="0.45">
      <c r="A50">
        <v>49</v>
      </c>
    </row>
    <row r="51" spans="1:1" x14ac:dyDescent="0.45">
      <c r="A51">
        <v>50</v>
      </c>
    </row>
    <row r="52" spans="1:1" x14ac:dyDescent="0.45">
      <c r="A52">
        <v>51</v>
      </c>
    </row>
    <row r="53" spans="1:1" x14ac:dyDescent="0.45">
      <c r="A53">
        <v>52</v>
      </c>
    </row>
    <row r="54" spans="1:1" x14ac:dyDescent="0.45">
      <c r="A54">
        <v>53</v>
      </c>
    </row>
    <row r="55" spans="1:1" x14ac:dyDescent="0.45">
      <c r="A55">
        <v>54</v>
      </c>
    </row>
    <row r="56" spans="1:1" x14ac:dyDescent="0.45">
      <c r="A56">
        <v>55</v>
      </c>
    </row>
    <row r="57" spans="1:1" x14ac:dyDescent="0.45">
      <c r="A57">
        <v>56</v>
      </c>
    </row>
    <row r="58" spans="1:1" x14ac:dyDescent="0.45">
      <c r="A58">
        <v>57</v>
      </c>
    </row>
    <row r="59" spans="1:1" x14ac:dyDescent="0.45">
      <c r="A59">
        <v>58</v>
      </c>
    </row>
    <row r="60" spans="1:1" x14ac:dyDescent="0.45">
      <c r="A60">
        <v>59</v>
      </c>
    </row>
    <row r="61" spans="1:1" x14ac:dyDescent="0.45">
      <c r="A61">
        <v>60</v>
      </c>
    </row>
    <row r="62" spans="1:1" x14ac:dyDescent="0.45">
      <c r="A62">
        <v>61</v>
      </c>
    </row>
    <row r="63" spans="1:1" x14ac:dyDescent="0.45">
      <c r="A63">
        <v>62</v>
      </c>
    </row>
    <row r="64" spans="1:1" x14ac:dyDescent="0.45">
      <c r="A64">
        <v>63</v>
      </c>
    </row>
    <row r="65" spans="1:1" x14ac:dyDescent="0.45">
      <c r="A65">
        <v>64</v>
      </c>
    </row>
    <row r="66" spans="1:1" x14ac:dyDescent="0.45">
      <c r="A66">
        <v>65</v>
      </c>
    </row>
    <row r="67" spans="1:1" x14ac:dyDescent="0.45">
      <c r="A67">
        <v>66</v>
      </c>
    </row>
    <row r="68" spans="1:1" x14ac:dyDescent="0.45">
      <c r="A68">
        <v>67</v>
      </c>
    </row>
    <row r="69" spans="1:1" x14ac:dyDescent="0.45">
      <c r="A69">
        <v>68</v>
      </c>
    </row>
    <row r="70" spans="1:1" x14ac:dyDescent="0.45">
      <c r="A70">
        <v>69</v>
      </c>
    </row>
    <row r="71" spans="1:1" x14ac:dyDescent="0.45">
      <c r="A71">
        <v>70</v>
      </c>
    </row>
    <row r="72" spans="1:1" x14ac:dyDescent="0.45">
      <c r="A72">
        <v>71</v>
      </c>
    </row>
    <row r="73" spans="1:1" x14ac:dyDescent="0.45">
      <c r="A73">
        <v>72</v>
      </c>
    </row>
    <row r="74" spans="1:1" x14ac:dyDescent="0.45">
      <c r="A74">
        <v>73</v>
      </c>
    </row>
    <row r="75" spans="1:1" x14ac:dyDescent="0.45">
      <c r="A75">
        <v>74</v>
      </c>
    </row>
    <row r="76" spans="1:1" x14ac:dyDescent="0.45">
      <c r="A76">
        <v>75</v>
      </c>
    </row>
    <row r="77" spans="1:1" x14ac:dyDescent="0.45">
      <c r="A77">
        <v>76</v>
      </c>
    </row>
    <row r="78" spans="1:1" x14ac:dyDescent="0.45">
      <c r="A78">
        <v>77</v>
      </c>
    </row>
    <row r="79" spans="1:1" x14ac:dyDescent="0.45">
      <c r="A79">
        <v>78</v>
      </c>
    </row>
    <row r="80" spans="1:1" x14ac:dyDescent="0.45">
      <c r="A80">
        <v>79</v>
      </c>
    </row>
    <row r="81" spans="1:1" x14ac:dyDescent="0.45">
      <c r="A81">
        <v>80</v>
      </c>
    </row>
    <row r="82" spans="1:1" x14ac:dyDescent="0.45">
      <c r="A82">
        <v>81</v>
      </c>
    </row>
    <row r="83" spans="1:1" x14ac:dyDescent="0.45">
      <c r="A83">
        <v>82</v>
      </c>
    </row>
    <row r="84" spans="1:1" x14ac:dyDescent="0.45">
      <c r="A84">
        <v>83</v>
      </c>
    </row>
    <row r="85" spans="1:1" x14ac:dyDescent="0.45">
      <c r="A85">
        <v>84</v>
      </c>
    </row>
    <row r="86" spans="1:1" x14ac:dyDescent="0.45">
      <c r="A86">
        <v>85</v>
      </c>
    </row>
    <row r="87" spans="1:1" x14ac:dyDescent="0.45">
      <c r="A87">
        <v>86</v>
      </c>
    </row>
    <row r="88" spans="1:1" x14ac:dyDescent="0.45">
      <c r="A88">
        <v>87</v>
      </c>
    </row>
    <row r="89" spans="1:1" x14ac:dyDescent="0.45">
      <c r="A89">
        <v>88</v>
      </c>
    </row>
    <row r="90" spans="1:1" x14ac:dyDescent="0.45">
      <c r="A90">
        <v>89</v>
      </c>
    </row>
    <row r="91" spans="1:1" x14ac:dyDescent="0.45">
      <c r="A91">
        <v>90</v>
      </c>
    </row>
    <row r="92" spans="1:1" x14ac:dyDescent="0.45">
      <c r="A92">
        <v>91</v>
      </c>
    </row>
    <row r="93" spans="1:1" x14ac:dyDescent="0.45">
      <c r="A93">
        <v>92</v>
      </c>
    </row>
    <row r="94" spans="1:1" x14ac:dyDescent="0.45">
      <c r="A94">
        <v>93</v>
      </c>
    </row>
    <row r="95" spans="1:1" x14ac:dyDescent="0.45">
      <c r="A95">
        <v>94</v>
      </c>
    </row>
    <row r="96" spans="1:1" x14ac:dyDescent="0.45">
      <c r="A96">
        <v>95</v>
      </c>
    </row>
    <row r="97" spans="1:1" x14ac:dyDescent="0.45">
      <c r="A97">
        <v>96</v>
      </c>
    </row>
    <row r="98" spans="1:1" x14ac:dyDescent="0.45">
      <c r="A98">
        <v>97</v>
      </c>
    </row>
    <row r="99" spans="1:1" x14ac:dyDescent="0.45">
      <c r="A99">
        <v>98</v>
      </c>
    </row>
    <row r="100" spans="1:1" x14ac:dyDescent="0.45">
      <c r="A100">
        <v>99</v>
      </c>
    </row>
    <row r="101" spans="1:1" x14ac:dyDescent="0.45">
      <c r="A101">
        <v>100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1"/>
  <sheetViews>
    <sheetView workbookViewId="0">
      <pane xSplit="2" ySplit="1" topLeftCell="C2" activePane="bottomRight" state="frozen"/>
      <selection activeCell="F7" sqref="F7"/>
      <selection pane="topRight" activeCell="F7" sqref="F7"/>
      <selection pane="bottomLeft" activeCell="F7" sqref="F7"/>
      <selection pane="bottomRight" activeCell="C2" sqref="C2"/>
    </sheetView>
  </sheetViews>
  <sheetFormatPr defaultRowHeight="14.25" x14ac:dyDescent="0.45"/>
  <cols>
    <col min="1" max="1" width="2.6640625" bestFit="1" customWidth="1"/>
    <col min="2" max="2" width="7.46484375" style="24" bestFit="1" customWidth="1"/>
    <col min="3" max="3" width="7.73046875" style="12" bestFit="1" customWidth="1"/>
    <col min="4" max="4" width="7.6640625" style="4" bestFit="1" customWidth="1"/>
    <col min="5" max="5" width="8.46484375" style="4" bestFit="1" customWidth="1"/>
    <col min="6" max="6" width="2.46484375" customWidth="1"/>
    <col min="7" max="7" width="7.59765625" style="4" bestFit="1" customWidth="1"/>
    <col min="8" max="8" width="11.86328125" style="5" bestFit="1" customWidth="1"/>
  </cols>
  <sheetData>
    <row r="1" spans="1:8" s="13" customFormat="1" x14ac:dyDescent="0.45">
      <c r="A1" s="13" t="s">
        <v>8</v>
      </c>
      <c r="B1" s="23" t="s">
        <v>41</v>
      </c>
      <c r="C1" s="17" t="s">
        <v>15</v>
      </c>
      <c r="D1" s="14" t="s">
        <v>16</v>
      </c>
      <c r="E1" s="14" t="s">
        <v>17</v>
      </c>
      <c r="F1" s="13" t="s">
        <v>73</v>
      </c>
      <c r="G1" s="14" t="s">
        <v>9</v>
      </c>
      <c r="H1" s="16" t="s">
        <v>10</v>
      </c>
    </row>
    <row r="2" spans="1:8" x14ac:dyDescent="0.45">
      <c r="A2" t="str">
        <f>IF('enter-harv-val'!B2="","",'enter-harv-val'!A2)</f>
        <v/>
      </c>
      <c r="B2" s="24" t="str">
        <f>IF('enter-harv-val'!B2="","",'enter-harv-val'!B2)</f>
        <v/>
      </c>
      <c r="D2" s="8" t="str">
        <f>IF('enter-harv-val'!B2="","",params!$B$2)</f>
        <v/>
      </c>
      <c r="E2" s="8" t="str">
        <f>IF('enter-harv-val'!B2="","",IF(OR($B2="J",$B2="K",$B2="Q"),params!$B$5*C2,$B2*params!$B$3*C2))</f>
        <v/>
      </c>
      <c r="F2" s="1" t="str">
        <f>IF('enter-harv-val'!B2="","",IF(AND(NOT((OR($B2="J",$B2="K",$B2="Q",$B2=0))),C2=0),B2*params!$B$3,""))</f>
        <v/>
      </c>
      <c r="G2" s="8" t="str">
        <f>IF('enter-harv-val'!B2="","",SUM(D2:E2))</f>
        <v/>
      </c>
      <c r="H2" s="5" t="str">
        <f>IF('enter-harv-val'!B2="","",(G2&lt;params!$B$9))</f>
        <v/>
      </c>
    </row>
    <row r="3" spans="1:8" x14ac:dyDescent="0.45">
      <c r="A3" t="str">
        <f>IF('enter-harv-val'!B3="","",'enter-harv-val'!A3)</f>
        <v/>
      </c>
      <c r="B3" s="24" t="str">
        <f>IF('enter-harv-val'!B3="","",'enter-harv-val'!B3)</f>
        <v/>
      </c>
      <c r="D3" s="8" t="str">
        <f>IF('enter-harv-val'!B3="","",params!$B$2)</f>
        <v/>
      </c>
      <c r="E3" s="8" t="str">
        <f>IF('enter-harv-val'!B3="","",IF(OR($B3="J",$B3="K",$B3="Q"),params!$B$5*C3,$B3*params!$B$3*C3))</f>
        <v/>
      </c>
      <c r="F3" s="1" t="str">
        <f>IF('enter-harv-val'!B3="","",IF(AND(NOT((OR($B3="J",$B3="K",$B3="Q",$B3=0))),C3=0),B3*params!$B$3,""))</f>
        <v/>
      </c>
      <c r="G3" s="8" t="str">
        <f>IF('enter-harv-val'!B3="","",SUM(D3:E3))</f>
        <v/>
      </c>
      <c r="H3" s="5" t="str">
        <f>IF('enter-harv-val'!B3="","",(G3&lt;params!$B$9))</f>
        <v/>
      </c>
    </row>
    <row r="4" spans="1:8" x14ac:dyDescent="0.45">
      <c r="A4" t="str">
        <f>IF('enter-harv-val'!B4="","",'enter-harv-val'!A4)</f>
        <v/>
      </c>
      <c r="B4" s="24" t="str">
        <f>IF('enter-harv-val'!B4="","",'enter-harv-val'!B4)</f>
        <v/>
      </c>
      <c r="D4" s="8" t="str">
        <f>IF('enter-harv-val'!B4="","",params!$B$2)</f>
        <v/>
      </c>
      <c r="E4" s="8" t="str">
        <f>IF('enter-harv-val'!B4="","",IF(OR($B4="J",$B4="K",$B4="Q"),params!$B$5*C4,$B4*params!$B$3*C4))</f>
        <v/>
      </c>
      <c r="F4" s="1" t="str">
        <f>IF('enter-harv-val'!B4="","",IF(AND(NOT((OR($B4="J",$B4="K",$B4="Q",$B4=0))),C4=0),B4*params!$B$3,""))</f>
        <v/>
      </c>
      <c r="G4" s="8" t="str">
        <f>IF('enter-harv-val'!B4="","",SUM(D4:E4))</f>
        <v/>
      </c>
      <c r="H4" s="5" t="str">
        <f>IF('enter-harv-val'!B4="","",(G4&lt;params!$B$9))</f>
        <v/>
      </c>
    </row>
    <row r="5" spans="1:8" x14ac:dyDescent="0.45">
      <c r="A5" t="str">
        <f>IF('enter-harv-val'!B5="","",'enter-harv-val'!A5)</f>
        <v/>
      </c>
      <c r="B5" s="24" t="str">
        <f>IF('enter-harv-val'!B5="","",'enter-harv-val'!B5)</f>
        <v/>
      </c>
      <c r="D5" s="8" t="str">
        <f>IF('enter-harv-val'!B5="","",params!$B$2)</f>
        <v/>
      </c>
      <c r="E5" s="8" t="str">
        <f>IF('enter-harv-val'!B5="","",IF(OR($B5="J",$B5="K",$B5="Q"),params!$B$5*C5,$B5*params!$B$3*C5))</f>
        <v/>
      </c>
      <c r="F5" s="1" t="str">
        <f>IF('enter-harv-val'!B5="","",IF(AND(NOT((OR($B5="J",$B5="K",$B5="Q",$B5=0))),C5=0),B5*params!$B$3,""))</f>
        <v/>
      </c>
      <c r="G5" s="8" t="str">
        <f>IF('enter-harv-val'!B5="","",SUM(D5:E5))</f>
        <v/>
      </c>
      <c r="H5" s="5" t="str">
        <f>IF('enter-harv-val'!B5="","",(G5&lt;params!$B$9))</f>
        <v/>
      </c>
    </row>
    <row r="6" spans="1:8" x14ac:dyDescent="0.45">
      <c r="A6" t="str">
        <f>IF('enter-harv-val'!B6="","",'enter-harv-val'!A6)</f>
        <v/>
      </c>
      <c r="B6" s="24" t="str">
        <f>IF('enter-harv-val'!B6="","",'enter-harv-val'!B6)</f>
        <v/>
      </c>
      <c r="D6" s="8" t="str">
        <f>IF('enter-harv-val'!B6="","",params!$B$2)</f>
        <v/>
      </c>
      <c r="E6" s="8" t="str">
        <f>IF('enter-harv-val'!B6="","",IF(OR($B6="J",$B6="K",$B6="Q"),params!$B$5*C6,$B6*params!$B$3*C6))</f>
        <v/>
      </c>
      <c r="F6" s="1" t="str">
        <f>IF('enter-harv-val'!B6="","",IF(AND(NOT((OR($B6="J",$B6="K",$B6="Q",$B6=0))),C6=0),B6*params!$B$3,""))</f>
        <v/>
      </c>
      <c r="G6" s="8" t="str">
        <f>IF('enter-harv-val'!B6="","",SUM(D6:E6))</f>
        <v/>
      </c>
      <c r="H6" s="5" t="str">
        <f>IF('enter-harv-val'!B6="","",(G6&lt;params!$B$9))</f>
        <v/>
      </c>
    </row>
    <row r="7" spans="1:8" x14ac:dyDescent="0.45">
      <c r="A7" t="str">
        <f>IF('enter-harv-val'!B7="","",'enter-harv-val'!A7)</f>
        <v/>
      </c>
      <c r="B7" s="24" t="str">
        <f>IF('enter-harv-val'!B7="","",'enter-harv-val'!B7)</f>
        <v/>
      </c>
      <c r="D7" s="8" t="str">
        <f>IF('enter-harv-val'!B7="","",params!$B$2)</f>
        <v/>
      </c>
      <c r="E7" s="8" t="str">
        <f>IF('enter-harv-val'!B7="","",IF(OR($B7="J",$B7="K",$B7="Q"),params!$B$5*C7,$B7*params!$B$3*C7))</f>
        <v/>
      </c>
      <c r="F7" s="1" t="str">
        <f>IF('enter-harv-val'!B7="","",IF(AND(NOT((OR($B7="J",$B7="K",$B7="Q",$B7=0))),C7=0),B7*params!$B$3,""))</f>
        <v/>
      </c>
      <c r="G7" s="8" t="str">
        <f>IF('enter-harv-val'!B7="","",SUM(D7:E7))</f>
        <v/>
      </c>
      <c r="H7" s="5" t="str">
        <f>IF('enter-harv-val'!B7="","",(G7&lt;params!$B$9))</f>
        <v/>
      </c>
    </row>
    <row r="8" spans="1:8" x14ac:dyDescent="0.45">
      <c r="A8" t="str">
        <f>IF('enter-harv-val'!B8="","",'enter-harv-val'!A8)</f>
        <v/>
      </c>
      <c r="B8" s="24" t="str">
        <f>IF('enter-harv-val'!B8="","",'enter-harv-val'!B8)</f>
        <v/>
      </c>
      <c r="D8" s="8" t="str">
        <f>IF('enter-harv-val'!B8="","",params!$B$2)</f>
        <v/>
      </c>
      <c r="E8" s="8" t="str">
        <f>IF('enter-harv-val'!B8="","",IF(OR($B8="J",$B8="K",$B8="Q"),params!$B$5*C8,$B8*params!$B$3*C8))</f>
        <v/>
      </c>
      <c r="F8" s="1" t="str">
        <f>IF('enter-harv-val'!B8="","",IF(AND(NOT((OR($B8="J",$B8="K",$B8="Q",$B8=0))),C8=0),B8*params!$B$3,""))</f>
        <v/>
      </c>
      <c r="G8" s="8" t="str">
        <f>IF('enter-harv-val'!B8="","",SUM(D8:E8))</f>
        <v/>
      </c>
      <c r="H8" s="5" t="str">
        <f>IF('enter-harv-val'!B8="","",(G8&lt;params!$B$9))</f>
        <v/>
      </c>
    </row>
    <row r="9" spans="1:8" x14ac:dyDescent="0.45">
      <c r="A9" t="str">
        <f>IF('enter-harv-val'!B9="","",'enter-harv-val'!A9)</f>
        <v/>
      </c>
      <c r="B9" s="24" t="str">
        <f>IF('enter-harv-val'!B9="","",'enter-harv-val'!B9)</f>
        <v/>
      </c>
      <c r="D9" s="8" t="str">
        <f>IF('enter-harv-val'!B9="","",params!$B$2)</f>
        <v/>
      </c>
      <c r="E9" s="8" t="str">
        <f>IF('enter-harv-val'!B9="","",IF(OR($B9="J",$B9="K",$B9="Q"),params!$B$5*C9,$B9*params!$B$3*C9))</f>
        <v/>
      </c>
      <c r="F9" s="1" t="str">
        <f>IF('enter-harv-val'!B9="","",IF(AND(NOT((OR($B9="J",$B9="K",$B9="Q",$B9=0))),C9=0),B9*params!$B$3,""))</f>
        <v/>
      </c>
      <c r="G9" s="8" t="str">
        <f>IF('enter-harv-val'!B9="","",SUM(D9:E9))</f>
        <v/>
      </c>
      <c r="H9" s="5" t="str">
        <f>IF('enter-harv-val'!B9="","",(G9&lt;params!$B$9))</f>
        <v/>
      </c>
    </row>
    <row r="10" spans="1:8" x14ac:dyDescent="0.45">
      <c r="A10" t="str">
        <f>IF('enter-harv-val'!B10="","",'enter-harv-val'!A10)</f>
        <v/>
      </c>
      <c r="B10" s="24" t="str">
        <f>IF('enter-harv-val'!B10="","",'enter-harv-val'!B10)</f>
        <v/>
      </c>
      <c r="D10" s="8" t="str">
        <f>IF('enter-harv-val'!B10="","",params!$B$2)</f>
        <v/>
      </c>
      <c r="E10" s="8" t="str">
        <f>IF('enter-harv-val'!B10="","",IF(OR($B10="J",$B10="K",$B10="Q"),params!$B$5*C10,$B10*params!$B$3*C10))</f>
        <v/>
      </c>
      <c r="F10" s="1" t="str">
        <f>IF('enter-harv-val'!B10="","",IF(AND(NOT((OR($B10="J",$B10="K",$B10="Q",$B10=0))),C10=0),B10*params!$B$3,""))</f>
        <v/>
      </c>
      <c r="G10" s="8" t="str">
        <f>IF('enter-harv-val'!B10="","",SUM(D10:E10))</f>
        <v/>
      </c>
      <c r="H10" s="5" t="str">
        <f>IF('enter-harv-val'!B10="","",(G10&lt;params!$B$9))</f>
        <v/>
      </c>
    </row>
    <row r="11" spans="1:8" x14ac:dyDescent="0.45">
      <c r="A11" t="str">
        <f>IF('enter-harv-val'!B11="","",'enter-harv-val'!A11)</f>
        <v/>
      </c>
      <c r="B11" s="24" t="str">
        <f>IF('enter-harv-val'!B11="","",'enter-harv-val'!B11)</f>
        <v/>
      </c>
      <c r="D11" s="8" t="str">
        <f>IF('enter-harv-val'!B11="","",params!$B$2)</f>
        <v/>
      </c>
      <c r="E11" s="8" t="str">
        <f>IF('enter-harv-val'!B11="","",IF(OR($B11="J",$B11="K",$B11="Q"),params!$B$5*C11,$B11*params!$B$3*C11))</f>
        <v/>
      </c>
      <c r="F11" s="1" t="str">
        <f>IF('enter-harv-val'!B11="","",IF(AND(NOT((OR($B11="J",$B11="K",$B11="Q",$B11=0))),C11=0),B11*params!$B$3,""))</f>
        <v/>
      </c>
      <c r="G11" s="8" t="str">
        <f>IF('enter-harv-val'!B11="","",SUM(D11:E11))</f>
        <v/>
      </c>
      <c r="H11" s="5" t="str">
        <f>IF('enter-harv-val'!B11="","",(G11&lt;params!$B$9))</f>
        <v/>
      </c>
    </row>
    <row r="12" spans="1:8" x14ac:dyDescent="0.45">
      <c r="A12" t="str">
        <f>IF('enter-harv-val'!B12="","",'enter-harv-val'!A12)</f>
        <v/>
      </c>
      <c r="B12" s="24" t="str">
        <f>IF('enter-harv-val'!B12="","",'enter-harv-val'!B12)</f>
        <v/>
      </c>
      <c r="D12" s="8" t="str">
        <f>IF('enter-harv-val'!B12="","",params!$B$2)</f>
        <v/>
      </c>
      <c r="E12" s="8" t="str">
        <f>IF('enter-harv-val'!B12="","",IF(OR($B12="J",$B12="K",$B12="Q"),params!$B$5*C12,$B12*params!$B$3*C12))</f>
        <v/>
      </c>
      <c r="F12" s="1" t="str">
        <f>IF('enter-harv-val'!B12="","",IF(AND(NOT((OR($B12="J",$B12="K",$B12="Q",$B12=0))),C12=0),B12*params!$B$3,""))</f>
        <v/>
      </c>
      <c r="G12" s="8" t="str">
        <f>IF('enter-harv-val'!B12="","",SUM(D12:E12))</f>
        <v/>
      </c>
      <c r="H12" s="5" t="str">
        <f>IF('enter-harv-val'!B12="","",(G12&lt;params!$B$9))</f>
        <v/>
      </c>
    </row>
    <row r="13" spans="1:8" x14ac:dyDescent="0.45">
      <c r="A13" t="str">
        <f>IF('enter-harv-val'!B13="","",'enter-harv-val'!A13)</f>
        <v/>
      </c>
      <c r="B13" s="24" t="str">
        <f>IF('enter-harv-val'!B13="","",'enter-harv-val'!B13)</f>
        <v/>
      </c>
      <c r="D13" s="8" t="str">
        <f>IF('enter-harv-val'!B13="","",params!$B$2)</f>
        <v/>
      </c>
      <c r="E13" s="8" t="str">
        <f>IF('enter-harv-val'!B13="","",IF(OR($B13="J",$B13="K",$B13="Q"),params!$B$5*C13,$B13*params!$B$3*C13))</f>
        <v/>
      </c>
      <c r="F13" s="1" t="str">
        <f>IF('enter-harv-val'!B13="","",IF(AND(NOT((OR($B13="J",$B13="K",$B13="Q",$B13=0))),C13=0),B13*params!$B$3,""))</f>
        <v/>
      </c>
      <c r="G13" s="8" t="str">
        <f>IF('enter-harv-val'!B13="","",SUM(D13:E13))</f>
        <v/>
      </c>
      <c r="H13" s="5" t="str">
        <f>IF('enter-harv-val'!B13="","",(G13&lt;params!$B$9))</f>
        <v/>
      </c>
    </row>
    <row r="14" spans="1:8" x14ac:dyDescent="0.45">
      <c r="A14" t="str">
        <f>IF('enter-harv-val'!B14="","",'enter-harv-val'!A14)</f>
        <v/>
      </c>
      <c r="B14" s="24" t="str">
        <f>IF('enter-harv-val'!B14="","",'enter-harv-val'!B14)</f>
        <v/>
      </c>
      <c r="D14" s="8" t="str">
        <f>IF('enter-harv-val'!B14="","",params!$B$2)</f>
        <v/>
      </c>
      <c r="E14" s="8" t="str">
        <f>IF('enter-harv-val'!B14="","",IF(OR($B14="J",$B14="K",$B14="Q"),params!$B$5*C14,$B14*params!$B$3*C14))</f>
        <v/>
      </c>
      <c r="F14" s="1" t="str">
        <f>IF('enter-harv-val'!B14="","",IF(AND(NOT((OR($B14="J",$B14="K",$B14="Q",$B14=0))),C14=0),B14*params!$B$3,""))</f>
        <v/>
      </c>
      <c r="G14" s="8" t="str">
        <f>IF('enter-harv-val'!B14="","",SUM(D14:E14))</f>
        <v/>
      </c>
      <c r="H14" s="5" t="str">
        <f>IF('enter-harv-val'!B14="","",(G14&lt;params!$B$9))</f>
        <v/>
      </c>
    </row>
    <row r="15" spans="1:8" x14ac:dyDescent="0.45">
      <c r="A15" t="str">
        <f>IF('enter-harv-val'!B15="","",'enter-harv-val'!A15)</f>
        <v/>
      </c>
      <c r="B15" s="24" t="str">
        <f>IF('enter-harv-val'!B15="","",'enter-harv-val'!B15)</f>
        <v/>
      </c>
      <c r="D15" s="8" t="str">
        <f>IF('enter-harv-val'!B15="","",params!$B$2)</f>
        <v/>
      </c>
      <c r="E15" s="8" t="str">
        <f>IF('enter-harv-val'!B15="","",IF(OR($B15="J",$B15="K",$B15="Q"),params!$B$5*C15,$B15*params!$B$3*C15))</f>
        <v/>
      </c>
      <c r="F15" s="1" t="str">
        <f>IF('enter-harv-val'!B15="","",IF(AND(NOT((OR($B15="J",$B15="K",$B15="Q",$B15=0))),C15=0),B15*params!$B$3,""))</f>
        <v/>
      </c>
      <c r="G15" s="8" t="str">
        <f>IF('enter-harv-val'!B15="","",SUM(D15:E15))</f>
        <v/>
      </c>
      <c r="H15" s="5" t="str">
        <f>IF('enter-harv-val'!B15="","",(G15&lt;params!$B$9))</f>
        <v/>
      </c>
    </row>
    <row r="16" spans="1:8" x14ac:dyDescent="0.45">
      <c r="A16" t="str">
        <f>IF('enter-harv-val'!B16="","",'enter-harv-val'!A16)</f>
        <v/>
      </c>
      <c r="B16" s="24" t="str">
        <f>IF('enter-harv-val'!B16="","",'enter-harv-val'!B16)</f>
        <v/>
      </c>
      <c r="D16" s="8" t="str">
        <f>IF('enter-harv-val'!B16="","",params!$B$2)</f>
        <v/>
      </c>
      <c r="E16" s="8" t="str">
        <f>IF('enter-harv-val'!B16="","",IF(OR($B16="J",$B16="K",$B16="Q"),params!$B$5*C16,$B16*params!$B$3*C16))</f>
        <v/>
      </c>
      <c r="F16" s="1" t="str">
        <f>IF('enter-harv-val'!B16="","",IF(AND(NOT((OR($B16="J",$B16="K",$B16="Q",$B16=0))),C16=0),B16*params!$B$3,""))</f>
        <v/>
      </c>
      <c r="G16" s="8" t="str">
        <f>IF('enter-harv-val'!B16="","",SUM(D16:E16))</f>
        <v/>
      </c>
      <c r="H16" s="5" t="str">
        <f>IF('enter-harv-val'!B16="","",(G16&lt;params!$B$9))</f>
        <v/>
      </c>
    </row>
    <row r="17" spans="1:8" x14ac:dyDescent="0.45">
      <c r="A17" t="str">
        <f>IF('enter-harv-val'!B17="","",'enter-harv-val'!A17)</f>
        <v/>
      </c>
      <c r="B17" s="24" t="str">
        <f>IF('enter-harv-val'!B17="","",'enter-harv-val'!B17)</f>
        <v/>
      </c>
      <c r="D17" s="8" t="str">
        <f>IF('enter-harv-val'!B17="","",params!$B$2)</f>
        <v/>
      </c>
      <c r="E17" s="8" t="str">
        <f>IF('enter-harv-val'!B17="","",IF(OR($B17="J",$B17="K",$B17="Q"),params!$B$5*C17,$B17*params!$B$3*C17))</f>
        <v/>
      </c>
      <c r="F17" s="1" t="str">
        <f>IF('enter-harv-val'!B17="","",IF(AND(NOT((OR($B17="J",$B17="K",$B17="Q",$B17=0))),C17=0),B17*params!$B$3,""))</f>
        <v/>
      </c>
      <c r="G17" s="8" t="str">
        <f>IF('enter-harv-val'!B17="","",SUM(D17:E17))</f>
        <v/>
      </c>
      <c r="H17" s="5" t="str">
        <f>IF('enter-harv-val'!B17="","",(G17&lt;params!$B$9))</f>
        <v/>
      </c>
    </row>
    <row r="18" spans="1:8" x14ac:dyDescent="0.45">
      <c r="A18" t="str">
        <f>IF('enter-harv-val'!B18="","",'enter-harv-val'!A18)</f>
        <v/>
      </c>
      <c r="B18" s="24" t="str">
        <f>IF('enter-harv-val'!B18="","",'enter-harv-val'!B18)</f>
        <v/>
      </c>
      <c r="D18" s="8" t="str">
        <f>IF('enter-harv-val'!B18="","",params!$B$2)</f>
        <v/>
      </c>
      <c r="E18" s="8" t="str">
        <f>IF('enter-harv-val'!B18="","",IF(OR($B18="J",$B18="K",$B18="Q"),params!$B$5*C18,$B18*params!$B$3*C18))</f>
        <v/>
      </c>
      <c r="F18" s="1" t="str">
        <f>IF('enter-harv-val'!B18="","",IF(AND(NOT((OR($B18="J",$B18="K",$B18="Q",$B18=0))),C18=0),B18*params!$B$3,""))</f>
        <v/>
      </c>
      <c r="G18" s="8" t="str">
        <f>IF('enter-harv-val'!B18="","",SUM(D18:E18))</f>
        <v/>
      </c>
      <c r="H18" s="5" t="str">
        <f>IF('enter-harv-val'!B18="","",(G18&lt;params!$B$9))</f>
        <v/>
      </c>
    </row>
    <row r="19" spans="1:8" x14ac:dyDescent="0.45">
      <c r="A19" t="str">
        <f>IF('enter-harv-val'!B19="","",'enter-harv-val'!A19)</f>
        <v/>
      </c>
      <c r="B19" s="24" t="str">
        <f>IF('enter-harv-val'!B19="","",'enter-harv-val'!B19)</f>
        <v/>
      </c>
      <c r="D19" s="8" t="str">
        <f>IF('enter-harv-val'!B19="","",params!$B$2)</f>
        <v/>
      </c>
      <c r="E19" s="8" t="str">
        <f>IF('enter-harv-val'!B19="","",IF(OR($B19="J",$B19="K",$B19="Q"),params!$B$5*C19,$B19*params!$B$3*C19))</f>
        <v/>
      </c>
      <c r="F19" s="1" t="str">
        <f>IF('enter-harv-val'!B19="","",IF(AND(NOT((OR($B19="J",$B19="K",$B19="Q",$B19=0))),C19=0),B19*params!$B$3,""))</f>
        <v/>
      </c>
      <c r="G19" s="8" t="str">
        <f>IF('enter-harv-val'!B19="","",SUM(D19:E19))</f>
        <v/>
      </c>
      <c r="H19" s="5" t="str">
        <f>IF('enter-harv-val'!B19="","",(G19&lt;params!$B$9))</f>
        <v/>
      </c>
    </row>
    <row r="20" spans="1:8" x14ac:dyDescent="0.45">
      <c r="A20" t="str">
        <f>IF('enter-harv-val'!B20="","",'enter-harv-val'!A20)</f>
        <v/>
      </c>
      <c r="B20" s="24" t="str">
        <f>IF('enter-harv-val'!B20="","",'enter-harv-val'!B20)</f>
        <v/>
      </c>
      <c r="D20" s="8" t="str">
        <f>IF('enter-harv-val'!B20="","",params!$B$2)</f>
        <v/>
      </c>
      <c r="E20" s="8" t="str">
        <f>IF('enter-harv-val'!B20="","",IF(OR($B20="J",$B20="K",$B20="Q"),params!$B$5*C20,$B20*params!$B$3*C20))</f>
        <v/>
      </c>
      <c r="F20" s="1" t="str">
        <f>IF('enter-harv-val'!B20="","",IF(AND(NOT((OR($B20="J",$B20="K",$B20="Q",$B20=0))),C20=0),B20*params!$B$3,""))</f>
        <v/>
      </c>
      <c r="G20" s="8" t="str">
        <f>IF('enter-harv-val'!B20="","",SUM(D20:E20))</f>
        <v/>
      </c>
      <c r="H20" s="5" t="str">
        <f>IF('enter-harv-val'!B20="","",(G20&lt;params!$B$9))</f>
        <v/>
      </c>
    </row>
    <row r="21" spans="1:8" x14ac:dyDescent="0.45">
      <c r="A21" t="str">
        <f>IF('enter-harv-val'!B21="","",'enter-harv-val'!A21)</f>
        <v/>
      </c>
      <c r="B21" s="24" t="str">
        <f>IF('enter-harv-val'!B21="","",'enter-harv-val'!B21)</f>
        <v/>
      </c>
      <c r="D21" s="8" t="str">
        <f>IF('enter-harv-val'!B21="","",params!$B$2)</f>
        <v/>
      </c>
      <c r="E21" s="8" t="str">
        <f>IF('enter-harv-val'!B21="","",IF(OR($B21="J",$B21="K",$B21="Q"),params!$B$5*C21,$B21*params!$B$3*C21))</f>
        <v/>
      </c>
      <c r="F21" s="1" t="str">
        <f>IF('enter-harv-val'!B21="","",IF(AND(NOT((OR($B21="J",$B21="K",$B21="Q",$B21=0))),C21=0),B21*params!$B$3,""))</f>
        <v/>
      </c>
      <c r="G21" s="8" t="str">
        <f>IF('enter-harv-val'!B21="","",SUM(D21:E21))</f>
        <v/>
      </c>
      <c r="H21" s="5" t="str">
        <f>IF('enter-harv-val'!B21="","",(G21&lt;params!$B$9))</f>
        <v/>
      </c>
    </row>
    <row r="22" spans="1:8" x14ac:dyDescent="0.45">
      <c r="A22" t="str">
        <f>IF('enter-harv-val'!B22="","",'enter-harv-val'!A22)</f>
        <v/>
      </c>
      <c r="B22" s="24" t="str">
        <f>IF('enter-harv-val'!B22="","",'enter-harv-val'!B22)</f>
        <v/>
      </c>
      <c r="D22" s="8" t="str">
        <f>IF('enter-harv-val'!B22="","",params!$B$2)</f>
        <v/>
      </c>
      <c r="E22" s="8" t="str">
        <f>IF('enter-harv-val'!B22="","",IF(OR($B22="J",$B22="K",$B22="Q"),params!$B$5*C22,$B22*params!$B$3*C22))</f>
        <v/>
      </c>
      <c r="F22" s="1" t="str">
        <f>IF('enter-harv-val'!B22="","",IF(AND(NOT((OR($B22="J",$B22="K",$B22="Q",$B22=0))),C22=0),B22*params!$B$3,""))</f>
        <v/>
      </c>
      <c r="G22" s="8" t="str">
        <f>IF('enter-harv-val'!B22="","",SUM(D22:E22))</f>
        <v/>
      </c>
      <c r="H22" s="5" t="str">
        <f>IF('enter-harv-val'!B22="","",(G22&lt;params!$B$9))</f>
        <v/>
      </c>
    </row>
    <row r="23" spans="1:8" x14ac:dyDescent="0.45">
      <c r="A23" t="str">
        <f>IF('enter-harv-val'!B23="","",'enter-harv-val'!A23)</f>
        <v/>
      </c>
      <c r="B23" s="24" t="str">
        <f>IF('enter-harv-val'!B23="","",'enter-harv-val'!B23)</f>
        <v/>
      </c>
      <c r="D23" s="8" t="str">
        <f>IF('enter-harv-val'!B23="","",params!$B$2)</f>
        <v/>
      </c>
      <c r="E23" s="8" t="str">
        <f>IF('enter-harv-val'!B23="","",IF(OR($B23="J",$B23="K",$B23="Q"),params!$B$5*C23,$B23*params!$B$3*C23))</f>
        <v/>
      </c>
      <c r="F23" s="1" t="str">
        <f>IF('enter-harv-val'!B23="","",IF(AND(NOT((OR($B23="J",$B23="K",$B23="Q",$B23=0))),C23=0),B23*params!$B$3,""))</f>
        <v/>
      </c>
      <c r="G23" s="8" t="str">
        <f>IF('enter-harv-val'!B23="","",SUM(D23:E23))</f>
        <v/>
      </c>
      <c r="H23" s="5" t="str">
        <f>IF('enter-harv-val'!B23="","",(G23&lt;params!$B$9))</f>
        <v/>
      </c>
    </row>
    <row r="24" spans="1:8" x14ac:dyDescent="0.45">
      <c r="A24" t="str">
        <f>IF('enter-harv-val'!B24="","",'enter-harv-val'!A24)</f>
        <v/>
      </c>
      <c r="B24" s="24" t="str">
        <f>IF('enter-harv-val'!B24="","",'enter-harv-val'!B24)</f>
        <v/>
      </c>
      <c r="D24" s="8" t="str">
        <f>IF('enter-harv-val'!B24="","",params!$B$2)</f>
        <v/>
      </c>
      <c r="E24" s="8" t="str">
        <f>IF('enter-harv-val'!B24="","",IF(OR($B24="J",$B24="K",$B24="Q"),params!$B$5*C24,$B24*params!$B$3*C24))</f>
        <v/>
      </c>
      <c r="F24" s="1" t="str">
        <f>IF('enter-harv-val'!B24="","",IF(AND(NOT((OR($B24="J",$B24="K",$B24="Q",$B24=0))),C24=0),B24*params!$B$3,""))</f>
        <v/>
      </c>
      <c r="G24" s="8" t="str">
        <f>IF('enter-harv-val'!B24="","",SUM(D24:E24))</f>
        <v/>
      </c>
      <c r="H24" s="5" t="str">
        <f>IF('enter-harv-val'!B24="","",(G24&lt;params!$B$9))</f>
        <v/>
      </c>
    </row>
    <row r="25" spans="1:8" x14ac:dyDescent="0.45">
      <c r="A25" t="str">
        <f>IF('enter-harv-val'!B25="","",'enter-harv-val'!A25)</f>
        <v/>
      </c>
      <c r="B25" s="24" t="str">
        <f>IF('enter-harv-val'!B25="","",'enter-harv-val'!B25)</f>
        <v/>
      </c>
      <c r="D25" s="8" t="str">
        <f>IF('enter-harv-val'!B25="","",params!$B$2)</f>
        <v/>
      </c>
      <c r="E25" s="8" t="str">
        <f>IF('enter-harv-val'!B25="","",IF(OR($B25="J",$B25="K",$B25="Q"),params!$B$5*C25,$B25*params!$B$3*C25))</f>
        <v/>
      </c>
      <c r="F25" s="1" t="str">
        <f>IF('enter-harv-val'!B25="","",IF(AND(NOT((OR($B25="J",$B25="K",$B25="Q",$B25=0))),C25=0),B25*params!$B$3,""))</f>
        <v/>
      </c>
      <c r="G25" s="8" t="str">
        <f>IF('enter-harv-val'!B25="","",SUM(D25:E25))</f>
        <v/>
      </c>
      <c r="H25" s="5" t="str">
        <f>IF('enter-harv-val'!B25="","",(G25&lt;params!$B$9))</f>
        <v/>
      </c>
    </row>
    <row r="26" spans="1:8" x14ac:dyDescent="0.45">
      <c r="A26" t="str">
        <f>IF('enter-harv-val'!B26="","",'enter-harv-val'!A26)</f>
        <v/>
      </c>
      <c r="B26" s="24" t="str">
        <f>IF('enter-harv-val'!B26="","",'enter-harv-val'!B26)</f>
        <v/>
      </c>
      <c r="D26" s="8" t="str">
        <f>IF('enter-harv-val'!B26="","",params!$B$2)</f>
        <v/>
      </c>
      <c r="E26" s="8" t="str">
        <f>IF('enter-harv-val'!B26="","",IF(OR($B26="J",$B26="K",$B26="Q"),params!$B$5*C26,$B26*params!$B$3*C26))</f>
        <v/>
      </c>
      <c r="F26" s="1" t="str">
        <f>IF('enter-harv-val'!B26="","",IF(AND(NOT((OR($B26="J",$B26="K",$B26="Q",$B26=0))),C26=0),B26*params!$B$3,""))</f>
        <v/>
      </c>
      <c r="G26" s="8" t="str">
        <f>IF('enter-harv-val'!B26="","",SUM(D26:E26))</f>
        <v/>
      </c>
      <c r="H26" s="5" t="str">
        <f>IF('enter-harv-val'!B26="","",(G26&lt;params!$B$9))</f>
        <v/>
      </c>
    </row>
    <row r="27" spans="1:8" x14ac:dyDescent="0.45">
      <c r="A27" t="str">
        <f>IF('enter-harv-val'!B27="","",'enter-harv-val'!A27)</f>
        <v/>
      </c>
      <c r="B27" s="24" t="str">
        <f>IF('enter-harv-val'!B27="","",'enter-harv-val'!B27)</f>
        <v/>
      </c>
      <c r="D27" s="8" t="str">
        <f>IF('enter-harv-val'!B27="","",params!$B$2)</f>
        <v/>
      </c>
      <c r="E27" s="8" t="str">
        <f>IF('enter-harv-val'!B27="","",IF(OR($B27="J",$B27="K",$B27="Q"),params!$B$5*C27,$B27*params!$B$3*C27))</f>
        <v/>
      </c>
      <c r="F27" s="1" t="str">
        <f>IF('enter-harv-val'!B27="","",IF(AND(NOT((OR($B27="J",$B27="K",$B27="Q",$B27=0))),C27=0),B27*params!$B$3,""))</f>
        <v/>
      </c>
      <c r="G27" s="8" t="str">
        <f>IF('enter-harv-val'!B27="","",SUM(D27:E27))</f>
        <v/>
      </c>
      <c r="H27" s="5" t="str">
        <f>IF('enter-harv-val'!B27="","",(G27&lt;params!$B$9))</f>
        <v/>
      </c>
    </row>
    <row r="28" spans="1:8" x14ac:dyDescent="0.45">
      <c r="A28" t="str">
        <f>IF('enter-harv-val'!B28="","",'enter-harv-val'!A28)</f>
        <v/>
      </c>
      <c r="B28" s="24" t="str">
        <f>IF('enter-harv-val'!B28="","",'enter-harv-val'!B28)</f>
        <v/>
      </c>
      <c r="D28" s="8" t="str">
        <f>IF('enter-harv-val'!B28="","",params!$B$2)</f>
        <v/>
      </c>
      <c r="E28" s="8" t="str">
        <f>IF('enter-harv-val'!B28="","",IF(OR($B28="J",$B28="K",$B28="Q"),params!$B$5*C28,$B28*params!$B$3*C28))</f>
        <v/>
      </c>
      <c r="F28" s="1" t="str">
        <f>IF('enter-harv-val'!B28="","",IF(AND(NOT((OR($B28="J",$B28="K",$B28="Q",$B28=0))),C28=0),B28*params!$B$3,""))</f>
        <v/>
      </c>
      <c r="G28" s="8" t="str">
        <f>IF('enter-harv-val'!B28="","",SUM(D28:E28))</f>
        <v/>
      </c>
      <c r="H28" s="5" t="str">
        <f>IF('enter-harv-val'!B28="","",(G28&lt;params!$B$9))</f>
        <v/>
      </c>
    </row>
    <row r="29" spans="1:8" x14ac:dyDescent="0.45">
      <c r="A29" t="str">
        <f>IF('enter-harv-val'!B29="","",'enter-harv-val'!A29)</f>
        <v/>
      </c>
      <c r="B29" s="24" t="str">
        <f>IF('enter-harv-val'!B29="","",'enter-harv-val'!B29)</f>
        <v/>
      </c>
      <c r="D29" s="8" t="str">
        <f>IF('enter-harv-val'!B29="","",params!$B$2)</f>
        <v/>
      </c>
      <c r="E29" s="8" t="str">
        <f>IF('enter-harv-val'!B29="","",IF(OR($B29="J",$B29="K",$B29="Q"),params!$B$5*C29,$B29*params!$B$3*C29))</f>
        <v/>
      </c>
      <c r="F29" s="1" t="str">
        <f>IF('enter-harv-val'!B29="","",IF(AND(NOT((OR($B29="J",$B29="K",$B29="Q",$B29=0))),C29=0),B29*params!$B$3,""))</f>
        <v/>
      </c>
      <c r="G29" s="8" t="str">
        <f>IF('enter-harv-val'!B29="","",SUM(D29:E29))</f>
        <v/>
      </c>
      <c r="H29" s="5" t="str">
        <f>IF('enter-harv-val'!B29="","",(G29&lt;params!$B$9))</f>
        <v/>
      </c>
    </row>
    <row r="30" spans="1:8" x14ac:dyDescent="0.45">
      <c r="A30" t="str">
        <f>IF('enter-harv-val'!B30="","",'enter-harv-val'!A30)</f>
        <v/>
      </c>
      <c r="B30" s="24" t="str">
        <f>IF('enter-harv-val'!B30="","",'enter-harv-val'!B30)</f>
        <v/>
      </c>
      <c r="D30" s="8" t="str">
        <f>IF('enter-harv-val'!B30="","",params!$B$2)</f>
        <v/>
      </c>
      <c r="E30" s="8" t="str">
        <f>IF('enter-harv-val'!B30="","",IF(OR($B30="J",$B30="K",$B30="Q"),params!$B$5*C30,$B30*params!$B$3*C30))</f>
        <v/>
      </c>
      <c r="F30" s="1" t="str">
        <f>IF('enter-harv-val'!B30="","",IF(AND(NOT((OR($B30="J",$B30="K",$B30="Q",$B30=0))),C30=0),B30*params!$B$3,""))</f>
        <v/>
      </c>
      <c r="G30" s="8" t="str">
        <f>IF('enter-harv-val'!B30="","",SUM(D30:E30))</f>
        <v/>
      </c>
      <c r="H30" s="5" t="str">
        <f>IF('enter-harv-val'!B30="","",(G30&lt;params!$B$9))</f>
        <v/>
      </c>
    </row>
    <row r="31" spans="1:8" ht="13.15" customHeight="1" x14ac:dyDescent="0.45">
      <c r="A31" t="str">
        <f>IF('enter-harv-val'!B31="","",'enter-harv-val'!A31)</f>
        <v/>
      </c>
      <c r="B31" s="24" t="str">
        <f>IF('enter-harv-val'!B31="","",'enter-harv-val'!B31)</f>
        <v/>
      </c>
      <c r="D31" s="8" t="str">
        <f>IF('enter-harv-val'!B31="","",params!$B$2)</f>
        <v/>
      </c>
      <c r="E31" s="8" t="str">
        <f>IF('enter-harv-val'!B31="","",IF(OR($B31="J",$B31="K",$B31="Q"),params!$B$5*C31,$B31*params!$B$3*C31))</f>
        <v/>
      </c>
      <c r="F31" s="1" t="str">
        <f>IF('enter-harv-val'!B31="","",IF(AND(NOT((OR($B31="J",$B31="K",$B31="Q",$B31=0))),C31=0),B31*params!$B$3,""))</f>
        <v/>
      </c>
      <c r="G31" s="8" t="str">
        <f>IF('enter-harv-val'!B31="","",SUM(D31:E31))</f>
        <v/>
      </c>
      <c r="H31" s="5" t="str">
        <f>IF('enter-harv-val'!B31="","",(G31&lt;params!$B$9))</f>
        <v/>
      </c>
    </row>
    <row r="32" spans="1:8" x14ac:dyDescent="0.45">
      <c r="A32" t="str">
        <f>IF('enter-harv-val'!B32="","",'enter-harv-val'!A32)</f>
        <v/>
      </c>
      <c r="B32" s="24" t="str">
        <f>IF('enter-harv-val'!B32="","",'enter-harv-val'!B32)</f>
        <v/>
      </c>
      <c r="D32" s="8" t="str">
        <f>IF('enter-harv-val'!B32="","",params!$B$2)</f>
        <v/>
      </c>
      <c r="E32" s="8" t="str">
        <f>IF('enter-harv-val'!B32="","",IF(OR($B32="J",$B32="K",$B32="Q"),params!$B$5*C32,$B32*params!$B$3*C32))</f>
        <v/>
      </c>
      <c r="F32" s="1" t="str">
        <f>IF('enter-harv-val'!B32="","",IF(AND(NOT((OR($B32="J",$B32="K",$B32="Q",$B32=0))),C32=0),B32*params!$B$3,""))</f>
        <v/>
      </c>
      <c r="G32" s="8" t="str">
        <f>IF('enter-harv-val'!B32="","",SUM(D32:E32))</f>
        <v/>
      </c>
      <c r="H32" s="5" t="str">
        <f>IF('enter-harv-val'!B32="","",(G32&lt;params!$B$9))</f>
        <v/>
      </c>
    </row>
    <row r="33" spans="1:8" x14ac:dyDescent="0.45">
      <c r="A33" t="str">
        <f>IF('enter-harv-val'!B33="","",'enter-harv-val'!A33)</f>
        <v/>
      </c>
      <c r="B33" s="24" t="str">
        <f>IF('enter-harv-val'!B33="","",'enter-harv-val'!B33)</f>
        <v/>
      </c>
      <c r="D33" s="8" t="str">
        <f>IF('enter-harv-val'!B33="","",params!$B$2)</f>
        <v/>
      </c>
      <c r="E33" s="8" t="str">
        <f>IF('enter-harv-val'!B33="","",IF(OR($B33="J",$B33="K",$B33="Q"),params!$B$5*C33,$B33*params!$B$3*C33))</f>
        <v/>
      </c>
      <c r="F33" s="1" t="str">
        <f>IF('enter-harv-val'!B33="","",IF(AND(NOT((OR($B33="J",$B33="K",$B33="Q",$B33=0))),C33=0),B33*params!$B$3,""))</f>
        <v/>
      </c>
      <c r="G33" s="8" t="str">
        <f>IF('enter-harv-val'!B33="","",SUM(D33:E33))</f>
        <v/>
      </c>
      <c r="H33" s="5" t="str">
        <f>IF('enter-harv-val'!B33="","",(G33&lt;params!$B$9))</f>
        <v/>
      </c>
    </row>
    <row r="34" spans="1:8" x14ac:dyDescent="0.45">
      <c r="A34" t="str">
        <f>IF('enter-harv-val'!B34="","",'enter-harv-val'!A34)</f>
        <v/>
      </c>
      <c r="B34" s="24" t="str">
        <f>IF('enter-harv-val'!B34="","",'enter-harv-val'!B34)</f>
        <v/>
      </c>
      <c r="D34" s="8" t="str">
        <f>IF('enter-harv-val'!B34="","",params!$B$2)</f>
        <v/>
      </c>
      <c r="E34" s="8" t="str">
        <f>IF('enter-harv-val'!B34="","",IF(OR($B34="J",$B34="K",$B34="Q"),params!$B$5*C34,$B34*params!$B$3*C34))</f>
        <v/>
      </c>
      <c r="F34" s="1" t="str">
        <f>IF('enter-harv-val'!B34="","",IF(AND(NOT((OR($B34="J",$B34="K",$B34="Q",$B34=0))),C34=0),B34*params!$B$3,""))</f>
        <v/>
      </c>
      <c r="G34" s="8" t="str">
        <f>IF('enter-harv-val'!B34="","",SUM(D34:E34))</f>
        <v/>
      </c>
      <c r="H34" s="5" t="str">
        <f>IF('enter-harv-val'!B34="","",(G34&lt;params!$B$9))</f>
        <v/>
      </c>
    </row>
    <row r="35" spans="1:8" x14ac:dyDescent="0.45">
      <c r="A35" t="str">
        <f>IF('enter-harv-val'!B35="","",'enter-harv-val'!A35)</f>
        <v/>
      </c>
      <c r="B35" s="24" t="str">
        <f>IF('enter-harv-val'!B35="","",'enter-harv-val'!B35)</f>
        <v/>
      </c>
      <c r="D35" s="8" t="str">
        <f>IF('enter-harv-val'!B35="","",params!$B$2)</f>
        <v/>
      </c>
      <c r="E35" s="8" t="str">
        <f>IF('enter-harv-val'!B35="","",IF(OR($B35="J",$B35="K",$B35="Q"),params!$B$5*C35,$B35*params!$B$3*C35))</f>
        <v/>
      </c>
      <c r="F35" s="1" t="str">
        <f>IF('enter-harv-val'!B35="","",IF(AND(NOT((OR($B35="J",$B35="K",$B35="Q",$B35=0))),C35=0),B35*params!$B$3,""))</f>
        <v/>
      </c>
      <c r="G35" s="8" t="str">
        <f>IF('enter-harv-val'!B35="","",SUM(D35:E35))</f>
        <v/>
      </c>
      <c r="H35" s="5" t="str">
        <f>IF('enter-harv-val'!B35="","",(G35&lt;params!$B$9))</f>
        <v/>
      </c>
    </row>
    <row r="36" spans="1:8" x14ac:dyDescent="0.45">
      <c r="A36" t="str">
        <f>IF('enter-harv-val'!B36="","",'enter-harv-val'!A36)</f>
        <v/>
      </c>
      <c r="B36" s="24" t="str">
        <f>IF('enter-harv-val'!B36="","",'enter-harv-val'!B36)</f>
        <v/>
      </c>
      <c r="D36" s="8" t="str">
        <f>IF('enter-harv-val'!B36="","",params!$B$2)</f>
        <v/>
      </c>
      <c r="E36" s="8" t="str">
        <f>IF('enter-harv-val'!B36="","",IF(OR($B36="J",$B36="K",$B36="Q"),params!$B$5*C36,$B36*params!$B$3*C36))</f>
        <v/>
      </c>
      <c r="F36" s="1" t="str">
        <f>IF('enter-harv-val'!B36="","",IF(AND(NOT((OR($B36="J",$B36="K",$B36="Q",$B36=0))),C36=0),B36*params!$B$3,""))</f>
        <v/>
      </c>
      <c r="G36" s="8" t="str">
        <f>IF('enter-harv-val'!B36="","",SUM(D36:E36))</f>
        <v/>
      </c>
      <c r="H36" s="5" t="str">
        <f>IF('enter-harv-val'!B36="","",(G36&lt;params!$B$9))</f>
        <v/>
      </c>
    </row>
    <row r="37" spans="1:8" x14ac:dyDescent="0.45">
      <c r="A37" t="str">
        <f>IF('enter-harv-val'!B37="","",'enter-harv-val'!A37)</f>
        <v/>
      </c>
      <c r="B37" s="24" t="str">
        <f>IF('enter-harv-val'!B37="","",'enter-harv-val'!B37)</f>
        <v/>
      </c>
      <c r="D37" s="8" t="str">
        <f>IF('enter-harv-val'!B37="","",params!$B$2)</f>
        <v/>
      </c>
      <c r="E37" s="8" t="str">
        <f>IF('enter-harv-val'!B37="","",IF(OR($B37="J",$B37="K",$B37="Q"),params!$B$5*C37,$B37*params!$B$3*C37))</f>
        <v/>
      </c>
      <c r="F37" s="1" t="str">
        <f>IF('enter-harv-val'!B37="","",IF(AND(NOT((OR($B37="J",$B37="K",$B37="Q",$B37=0))),C37=0),B37*params!$B$3,""))</f>
        <v/>
      </c>
      <c r="G37" s="8" t="str">
        <f>IF('enter-harv-val'!B37="","",SUM(D37:E37))</f>
        <v/>
      </c>
      <c r="H37" s="5" t="str">
        <f>IF('enter-harv-val'!B37="","",(G37&lt;params!$B$9))</f>
        <v/>
      </c>
    </row>
    <row r="38" spans="1:8" x14ac:dyDescent="0.45">
      <c r="A38" t="str">
        <f>IF('enter-harv-val'!B38="","",'enter-harv-val'!A38)</f>
        <v/>
      </c>
      <c r="B38" s="24" t="str">
        <f>IF('enter-harv-val'!B38="","",'enter-harv-val'!B38)</f>
        <v/>
      </c>
      <c r="D38" s="8" t="str">
        <f>IF('enter-harv-val'!B38="","",params!$B$2)</f>
        <v/>
      </c>
      <c r="E38" s="8" t="str">
        <f>IF('enter-harv-val'!B38="","",IF(OR($B38="J",$B38="K",$B38="Q"),params!$B$5*C38,$B38*params!$B$3*C38))</f>
        <v/>
      </c>
      <c r="F38" s="1" t="str">
        <f>IF('enter-harv-val'!B38="","",IF(AND(NOT((OR($B38="J",$B38="K",$B38="Q",$B38=0))),C38=0),B38*params!$B$3,""))</f>
        <v/>
      </c>
      <c r="G38" s="8" t="str">
        <f>IF('enter-harv-val'!B38="","",SUM(D38:E38))</f>
        <v/>
      </c>
      <c r="H38" s="5" t="str">
        <f>IF('enter-harv-val'!B38="","",(G38&lt;params!$B$9))</f>
        <v/>
      </c>
    </row>
    <row r="39" spans="1:8" x14ac:dyDescent="0.45">
      <c r="A39" t="str">
        <f>IF('enter-harv-val'!B39="","",'enter-harv-val'!A39)</f>
        <v/>
      </c>
      <c r="B39" s="24" t="str">
        <f>IF('enter-harv-val'!B39="","",'enter-harv-val'!B39)</f>
        <v/>
      </c>
      <c r="D39" s="8" t="str">
        <f>IF('enter-harv-val'!B39="","",params!$B$2)</f>
        <v/>
      </c>
      <c r="E39" s="8" t="str">
        <f>IF('enter-harv-val'!B39="","",IF(OR($B39="J",$B39="K",$B39="Q"),params!$B$5*C39,$B39*params!$B$3*C39))</f>
        <v/>
      </c>
      <c r="F39" s="1" t="str">
        <f>IF('enter-harv-val'!B39="","",IF(AND(NOT((OR($B39="J",$B39="K",$B39="Q",$B39=0))),C39=0),B39*params!$B$3,""))</f>
        <v/>
      </c>
      <c r="G39" s="8" t="str">
        <f>IF('enter-harv-val'!B39="","",SUM(D39:E39))</f>
        <v/>
      </c>
      <c r="H39" s="5" t="str">
        <f>IF('enter-harv-val'!B39="","",(G39&lt;params!$B$9))</f>
        <v/>
      </c>
    </row>
    <row r="40" spans="1:8" x14ac:dyDescent="0.45">
      <c r="A40" t="str">
        <f>IF('enter-harv-val'!B40="","",'enter-harv-val'!A40)</f>
        <v/>
      </c>
      <c r="B40" s="24" t="str">
        <f>IF('enter-harv-val'!B40="","",'enter-harv-val'!B40)</f>
        <v/>
      </c>
      <c r="D40" s="8" t="str">
        <f>IF('enter-harv-val'!B40="","",params!$B$2)</f>
        <v/>
      </c>
      <c r="E40" s="8" t="str">
        <f>IF('enter-harv-val'!B40="","",IF(OR($B40="J",$B40="K",$B40="Q"),params!$B$5*C40,$B40*params!$B$3*C40))</f>
        <v/>
      </c>
      <c r="F40" s="1" t="str">
        <f>IF('enter-harv-val'!B40="","",IF(AND(NOT((OR($B40="J",$B40="K",$B40="Q",$B40=0))),C40=0),B40*params!$B$3,""))</f>
        <v/>
      </c>
      <c r="G40" s="8" t="str">
        <f>IF('enter-harv-val'!B40="","",SUM(D40:E40))</f>
        <v/>
      </c>
      <c r="H40" s="5" t="str">
        <f>IF('enter-harv-val'!B40="","",(G40&lt;params!$B$9))</f>
        <v/>
      </c>
    </row>
    <row r="41" spans="1:8" x14ac:dyDescent="0.45">
      <c r="A41" t="str">
        <f>IF('enter-harv-val'!B41="","",'enter-harv-val'!A41)</f>
        <v/>
      </c>
      <c r="B41" s="24" t="str">
        <f>IF('enter-harv-val'!B41="","",'enter-harv-val'!B41)</f>
        <v/>
      </c>
      <c r="D41" s="8" t="str">
        <f>IF('enter-harv-val'!B41="","",params!$B$2)</f>
        <v/>
      </c>
      <c r="E41" s="8" t="str">
        <f>IF('enter-harv-val'!B41="","",IF(OR($B41="J",$B41="K",$B41="Q"),params!$B$5*C41,$B41*params!$B$3*C41))</f>
        <v/>
      </c>
      <c r="F41" s="1" t="str">
        <f>IF('enter-harv-val'!B41="","",IF(AND(NOT((OR($B41="J",$B41="K",$B41="Q",$B41=0))),C41=0),B41*params!$B$3,""))</f>
        <v/>
      </c>
      <c r="G41" s="8" t="str">
        <f>IF('enter-harv-val'!B41="","",SUM(D41:E41))</f>
        <v/>
      </c>
      <c r="H41" s="5" t="str">
        <f>IF('enter-harv-val'!B41="","",(G41&lt;params!$B$9))</f>
        <v/>
      </c>
    </row>
    <row r="42" spans="1:8" x14ac:dyDescent="0.45">
      <c r="A42" t="str">
        <f>IF('enter-harv-val'!B42="","",'enter-harv-val'!A42)</f>
        <v/>
      </c>
      <c r="B42" s="24" t="str">
        <f>IF('enter-harv-val'!B42="","",'enter-harv-val'!B42)</f>
        <v/>
      </c>
      <c r="D42" s="8" t="str">
        <f>IF('enter-harv-val'!B42="","",params!$B$2)</f>
        <v/>
      </c>
      <c r="E42" s="8" t="str">
        <f>IF('enter-harv-val'!B42="","",IF(OR($B42="J",$B42="K",$B42="Q"),params!$B$5*C42,$B42*params!$B$3*C42))</f>
        <v/>
      </c>
      <c r="F42" s="1" t="str">
        <f>IF('enter-harv-val'!B42="","",IF(AND(NOT((OR($B42="J",$B42="K",$B42="Q",$B42=0))),C42=0),B42*params!$B$3,""))</f>
        <v/>
      </c>
      <c r="G42" s="8" t="str">
        <f>IF('enter-harv-val'!B42="","",SUM(D42:E42))</f>
        <v/>
      </c>
      <c r="H42" s="5" t="str">
        <f>IF('enter-harv-val'!B42="","",(G42&lt;params!$B$9))</f>
        <v/>
      </c>
    </row>
    <row r="43" spans="1:8" x14ac:dyDescent="0.45">
      <c r="A43" t="str">
        <f>IF('enter-harv-val'!B43="","",'enter-harv-val'!A43)</f>
        <v/>
      </c>
      <c r="B43" s="24" t="str">
        <f>IF('enter-harv-val'!B43="","",'enter-harv-val'!B43)</f>
        <v/>
      </c>
      <c r="D43" s="8" t="str">
        <f>IF('enter-harv-val'!B43="","",params!$B$2)</f>
        <v/>
      </c>
      <c r="E43" s="8" t="str">
        <f>IF('enter-harv-val'!B43="","",IF(OR($B43="J",$B43="K",$B43="Q"),params!$B$5*C43,$B43*params!$B$3*C43))</f>
        <v/>
      </c>
      <c r="F43" s="1" t="str">
        <f>IF('enter-harv-val'!B43="","",IF(AND(NOT((OR($B43="J",$B43="K",$B43="Q",$B43=0))),C43=0),B43*params!$B$3,""))</f>
        <v/>
      </c>
      <c r="G43" s="8" t="str">
        <f>IF('enter-harv-val'!B43="","",SUM(D43:E43))</f>
        <v/>
      </c>
      <c r="H43" s="5" t="str">
        <f>IF('enter-harv-val'!B43="","",(G43&lt;params!$B$9))</f>
        <v/>
      </c>
    </row>
    <row r="44" spans="1:8" x14ac:dyDescent="0.45">
      <c r="A44" t="str">
        <f>IF('enter-harv-val'!B44="","",'enter-harv-val'!A44)</f>
        <v/>
      </c>
      <c r="B44" s="24" t="str">
        <f>IF('enter-harv-val'!B44="","",'enter-harv-val'!B44)</f>
        <v/>
      </c>
      <c r="D44" s="8" t="str">
        <f>IF('enter-harv-val'!B44="","",params!$B$2)</f>
        <v/>
      </c>
      <c r="E44" s="8" t="str">
        <f>IF('enter-harv-val'!B44="","",IF(OR($B44="J",$B44="K",$B44="Q"),params!$B$5*C44,$B44*params!$B$3*C44))</f>
        <v/>
      </c>
      <c r="F44" s="1" t="str">
        <f>IF('enter-harv-val'!B44="","",IF(AND(NOT((OR($B44="J",$B44="K",$B44="Q",$B44=0))),C44=0),B44*params!$B$3,""))</f>
        <v/>
      </c>
      <c r="G44" s="8" t="str">
        <f>IF('enter-harv-val'!B44="","",SUM(D44:E44))</f>
        <v/>
      </c>
      <c r="H44" s="5" t="str">
        <f>IF('enter-harv-val'!B44="","",(G44&lt;params!$B$9))</f>
        <v/>
      </c>
    </row>
    <row r="45" spans="1:8" x14ac:dyDescent="0.45">
      <c r="A45" t="str">
        <f>IF('enter-harv-val'!B45="","",'enter-harv-val'!A45)</f>
        <v/>
      </c>
      <c r="B45" s="24" t="str">
        <f>IF('enter-harv-val'!B45="","",'enter-harv-val'!B45)</f>
        <v/>
      </c>
      <c r="D45" s="8" t="str">
        <f>IF('enter-harv-val'!B45="","",params!$B$2)</f>
        <v/>
      </c>
      <c r="E45" s="8" t="str">
        <f>IF('enter-harv-val'!B45="","",IF(OR($B45="J",$B45="K",$B45="Q"),params!$B$5*C45,$B45*params!$B$3*C45))</f>
        <v/>
      </c>
      <c r="F45" s="1" t="str">
        <f>IF('enter-harv-val'!B45="","",IF(AND(NOT((OR($B45="J",$B45="K",$B45="Q",$B45=0))),C45=0),B45*params!$B$3,""))</f>
        <v/>
      </c>
      <c r="G45" s="8" t="str">
        <f>IF('enter-harv-val'!B45="","",SUM(D45:E45))</f>
        <v/>
      </c>
      <c r="H45" s="5" t="str">
        <f>IF('enter-harv-val'!B45="","",(G45&lt;params!$B$9))</f>
        <v/>
      </c>
    </row>
    <row r="46" spans="1:8" x14ac:dyDescent="0.45">
      <c r="A46" t="str">
        <f>IF('enter-harv-val'!B46="","",'enter-harv-val'!A46)</f>
        <v/>
      </c>
      <c r="B46" s="24" t="str">
        <f>IF('enter-harv-val'!B46="","",'enter-harv-val'!B46)</f>
        <v/>
      </c>
      <c r="D46" s="8" t="str">
        <f>IF('enter-harv-val'!B46="","",params!$B$2)</f>
        <v/>
      </c>
      <c r="E46" s="8" t="str">
        <f>IF('enter-harv-val'!B46="","",IF(OR($B46="J",$B46="K",$B46="Q"),params!$B$5*C46,$B46*params!$B$3*C46))</f>
        <v/>
      </c>
      <c r="F46" s="1" t="str">
        <f>IF('enter-harv-val'!B46="","",IF(AND(NOT((OR($B46="J",$B46="K",$B46="Q",$B46=0))),C46=0),B46*params!$B$3,""))</f>
        <v/>
      </c>
      <c r="G46" s="8" t="str">
        <f>IF('enter-harv-val'!B46="","",SUM(D46:E46))</f>
        <v/>
      </c>
      <c r="H46" s="5" t="str">
        <f>IF('enter-harv-val'!B46="","",(G46&lt;params!$B$9))</f>
        <v/>
      </c>
    </row>
    <row r="47" spans="1:8" x14ac:dyDescent="0.45">
      <c r="A47" t="str">
        <f>IF('enter-harv-val'!B47="","",'enter-harv-val'!A47)</f>
        <v/>
      </c>
      <c r="B47" s="24" t="str">
        <f>IF('enter-harv-val'!B47="","",'enter-harv-val'!B47)</f>
        <v/>
      </c>
      <c r="D47" s="8" t="str">
        <f>IF('enter-harv-val'!B47="","",params!$B$2)</f>
        <v/>
      </c>
      <c r="E47" s="8" t="str">
        <f>IF('enter-harv-val'!B47="","",IF(OR($B47="J",$B47="K",$B47="Q"),params!$B$5*C47,$B47*params!$B$3*C47))</f>
        <v/>
      </c>
      <c r="F47" s="1" t="str">
        <f>IF('enter-harv-val'!B47="","",IF(AND(NOT((OR($B47="J",$B47="K",$B47="Q",$B47=0))),C47=0),B47*params!$B$3,""))</f>
        <v/>
      </c>
      <c r="G47" s="8" t="str">
        <f>IF('enter-harv-val'!B47="","",SUM(D47:E47))</f>
        <v/>
      </c>
      <c r="H47" s="5" t="str">
        <f>IF('enter-harv-val'!B47="","",(G47&lt;params!$B$9))</f>
        <v/>
      </c>
    </row>
    <row r="48" spans="1:8" x14ac:dyDescent="0.45">
      <c r="A48" t="str">
        <f>IF('enter-harv-val'!B48="","",'enter-harv-val'!A48)</f>
        <v/>
      </c>
      <c r="B48" s="24" t="str">
        <f>IF('enter-harv-val'!B48="","",'enter-harv-val'!B48)</f>
        <v/>
      </c>
      <c r="D48" s="8" t="str">
        <f>IF('enter-harv-val'!B48="","",params!$B$2)</f>
        <v/>
      </c>
      <c r="E48" s="8" t="str">
        <f>IF('enter-harv-val'!B48="","",IF(OR($B48="J",$B48="K",$B48="Q"),params!$B$5*C48,$B48*params!$B$3*C48))</f>
        <v/>
      </c>
      <c r="F48" s="1" t="str">
        <f>IF('enter-harv-val'!B48="","",IF(AND(NOT((OR($B48="J",$B48="K",$B48="Q",$B48=0))),C48=0),B48*params!$B$3,""))</f>
        <v/>
      </c>
      <c r="G48" s="8" t="str">
        <f>IF('enter-harv-val'!B48="","",SUM(D48:E48))</f>
        <v/>
      </c>
      <c r="H48" s="5" t="str">
        <f>IF('enter-harv-val'!B48="","",(G48&lt;params!$B$9))</f>
        <v/>
      </c>
    </row>
    <row r="49" spans="1:8" x14ac:dyDescent="0.45">
      <c r="A49" t="str">
        <f>IF('enter-harv-val'!B49="","",'enter-harv-val'!A49)</f>
        <v/>
      </c>
      <c r="B49" s="24" t="str">
        <f>IF('enter-harv-val'!B49="","",'enter-harv-val'!B49)</f>
        <v/>
      </c>
      <c r="D49" s="8" t="str">
        <f>IF('enter-harv-val'!B49="","",params!$B$2)</f>
        <v/>
      </c>
      <c r="E49" s="8" t="str">
        <f>IF('enter-harv-val'!B49="","",IF(OR($B49="J",$B49="K",$B49="Q"),params!$B$5*C49,$B49*params!$B$3*C49))</f>
        <v/>
      </c>
      <c r="F49" s="1" t="str">
        <f>IF('enter-harv-val'!B49="","",IF(AND(NOT((OR($B49="J",$B49="K",$B49="Q",$B49=0))),C49=0),B49*params!$B$3,""))</f>
        <v/>
      </c>
      <c r="G49" s="8" t="str">
        <f>IF('enter-harv-val'!B49="","",SUM(D49:E49))</f>
        <v/>
      </c>
      <c r="H49" s="5" t="str">
        <f>IF('enter-harv-val'!B49="","",(G49&lt;params!$B$9))</f>
        <v/>
      </c>
    </row>
    <row r="50" spans="1:8" x14ac:dyDescent="0.45">
      <c r="A50" t="str">
        <f>IF('enter-harv-val'!B50="","",'enter-harv-val'!A50)</f>
        <v/>
      </c>
      <c r="B50" s="24" t="str">
        <f>IF('enter-harv-val'!B50="","",'enter-harv-val'!B50)</f>
        <v/>
      </c>
      <c r="D50" s="8" t="str">
        <f>IF('enter-harv-val'!B50="","",params!$B$2)</f>
        <v/>
      </c>
      <c r="E50" s="8" t="str">
        <f>IF('enter-harv-val'!B50="","",IF(OR($B50="J",$B50="K",$B50="Q"),params!$B$5*C50,$B50*params!$B$3*C50))</f>
        <v/>
      </c>
      <c r="F50" s="1" t="str">
        <f>IF('enter-harv-val'!B50="","",IF(AND(NOT((OR($B50="J",$B50="K",$B50="Q",$B50=0))),C50=0),B50*params!$B$3,""))</f>
        <v/>
      </c>
      <c r="G50" s="8" t="str">
        <f>IF('enter-harv-val'!B50="","",SUM(D50:E50))</f>
        <v/>
      </c>
      <c r="H50" s="5" t="str">
        <f>IF('enter-harv-val'!B50="","",(G50&lt;params!$B$9))</f>
        <v/>
      </c>
    </row>
    <row r="51" spans="1:8" x14ac:dyDescent="0.45">
      <c r="A51" t="str">
        <f>IF('enter-harv-val'!B51="","",'enter-harv-val'!A51)</f>
        <v/>
      </c>
      <c r="B51" s="24" t="str">
        <f>IF('enter-harv-val'!B51="","",'enter-harv-val'!B51)</f>
        <v/>
      </c>
      <c r="D51" s="8" t="str">
        <f>IF('enter-harv-val'!B51="","",params!$B$2)</f>
        <v/>
      </c>
      <c r="E51" s="8" t="str">
        <f>IF('enter-harv-val'!B51="","",IF(OR($B51="J",$B51="K",$B51="Q"),params!$B$5*C51,$B51*params!$B$3*C51))</f>
        <v/>
      </c>
      <c r="F51" s="1" t="str">
        <f>IF('enter-harv-val'!B51="","",IF(AND(NOT((OR($B51="J",$B51="K",$B51="Q",$B51=0))),C51=0),B51*params!$B$3,""))</f>
        <v/>
      </c>
      <c r="G51" s="8" t="str">
        <f>IF('enter-harv-val'!B51="","",SUM(D51:E51))</f>
        <v/>
      </c>
      <c r="H51" s="5" t="str">
        <f>IF('enter-harv-val'!B51="","",(G51&lt;params!$B$9))</f>
        <v/>
      </c>
    </row>
    <row r="52" spans="1:8" x14ac:dyDescent="0.45">
      <c r="A52" t="str">
        <f>IF('enter-harv-val'!B52="","",'enter-harv-val'!A52)</f>
        <v/>
      </c>
      <c r="B52" s="24" t="str">
        <f>IF('enter-harv-val'!B52="","",'enter-harv-val'!B52)</f>
        <v/>
      </c>
      <c r="D52" s="8" t="str">
        <f>IF('enter-harv-val'!B52="","",params!$B$2)</f>
        <v/>
      </c>
      <c r="E52" s="8" t="str">
        <f>IF('enter-harv-val'!B52="","",IF(OR($B52="J",$B52="K",$B52="Q"),params!$B$5*C52,$B52*params!$B$3*C52))</f>
        <v/>
      </c>
      <c r="F52" s="1" t="str">
        <f>IF('enter-harv-val'!B52="","",IF(AND(NOT((OR($B52="J",$B52="K",$B52="Q",$B52=0))),C52=0),B52*params!$B$3,""))</f>
        <v/>
      </c>
      <c r="G52" s="8" t="str">
        <f>IF('enter-harv-val'!B52="","",SUM(D52:E52))</f>
        <v/>
      </c>
      <c r="H52" s="5" t="str">
        <f>IF('enter-harv-val'!B52="","",(G52&lt;params!$B$9))</f>
        <v/>
      </c>
    </row>
    <row r="53" spans="1:8" x14ac:dyDescent="0.45">
      <c r="A53" t="str">
        <f>IF('enter-harv-val'!B53="","",'enter-harv-val'!A53)</f>
        <v/>
      </c>
      <c r="B53" s="24" t="str">
        <f>IF('enter-harv-val'!B53="","",'enter-harv-val'!B53)</f>
        <v/>
      </c>
      <c r="D53" s="8" t="str">
        <f>IF('enter-harv-val'!B53="","",params!$B$2)</f>
        <v/>
      </c>
      <c r="E53" s="8" t="str">
        <f>IF('enter-harv-val'!B53="","",IF(OR($B53="J",$B53="K",$B53="Q"),params!$B$5*C53,$B53*params!$B$3*C53))</f>
        <v/>
      </c>
      <c r="F53" s="1" t="str">
        <f>IF('enter-harv-val'!B53="","",IF(AND(NOT((OR($B53="J",$B53="K",$B53="Q",$B53=0))),C53=0),B53*params!$B$3,""))</f>
        <v/>
      </c>
      <c r="G53" s="8" t="str">
        <f>IF('enter-harv-val'!B53="","",SUM(D53:E53))</f>
        <v/>
      </c>
      <c r="H53" s="5" t="str">
        <f>IF('enter-harv-val'!B53="","",(G53&lt;params!$B$9))</f>
        <v/>
      </c>
    </row>
    <row r="54" spans="1:8" x14ac:dyDescent="0.45">
      <c r="A54" t="str">
        <f>IF('enter-harv-val'!B54="","",'enter-harv-val'!A54)</f>
        <v/>
      </c>
      <c r="B54" s="24" t="str">
        <f>IF('enter-harv-val'!B54="","",'enter-harv-val'!B54)</f>
        <v/>
      </c>
      <c r="D54" s="8" t="str">
        <f>IF('enter-harv-val'!B54="","",params!$B$2)</f>
        <v/>
      </c>
      <c r="E54" s="8" t="str">
        <f>IF('enter-harv-val'!B54="","",IF(OR($B54="J",$B54="K",$B54="Q"),params!$B$5*C54,$B54*params!$B$3*C54))</f>
        <v/>
      </c>
      <c r="F54" s="1" t="str">
        <f>IF('enter-harv-val'!B54="","",IF(AND(NOT((OR($B54="J",$B54="K",$B54="Q",$B54=0))),C54=0),B54*params!$B$3,""))</f>
        <v/>
      </c>
      <c r="G54" s="8" t="str">
        <f>IF('enter-harv-val'!B54="","",SUM(D54:E54))</f>
        <v/>
      </c>
      <c r="H54" s="5" t="str">
        <f>IF('enter-harv-val'!B54="","",(G54&lt;params!$B$9))</f>
        <v/>
      </c>
    </row>
    <row r="55" spans="1:8" x14ac:dyDescent="0.45">
      <c r="A55" t="str">
        <f>IF('enter-harv-val'!B55="","",'enter-harv-val'!A55)</f>
        <v/>
      </c>
      <c r="B55" s="24" t="str">
        <f>IF('enter-harv-val'!B55="","",'enter-harv-val'!B55)</f>
        <v/>
      </c>
      <c r="D55" s="8" t="str">
        <f>IF('enter-harv-val'!B55="","",params!$B$2)</f>
        <v/>
      </c>
      <c r="E55" s="8" t="str">
        <f>IF('enter-harv-val'!B55="","",IF(OR($B55="J",$B55="K",$B55="Q"),params!$B$5*C55,$B55*params!$B$3*C55))</f>
        <v/>
      </c>
      <c r="F55" s="1" t="str">
        <f>IF('enter-harv-val'!B55="","",IF(AND(NOT((OR($B55="J",$B55="K",$B55="Q",$B55=0))),C55=0),B55*params!$B$3,""))</f>
        <v/>
      </c>
      <c r="G55" s="8" t="str">
        <f>IF('enter-harv-val'!B55="","",SUM(D55:E55))</f>
        <v/>
      </c>
      <c r="H55" s="5" t="str">
        <f>IF('enter-harv-val'!B55="","",(G55&lt;params!$B$9))</f>
        <v/>
      </c>
    </row>
    <row r="56" spans="1:8" x14ac:dyDescent="0.45">
      <c r="A56" t="str">
        <f>IF('enter-harv-val'!B56="","",'enter-harv-val'!A56)</f>
        <v/>
      </c>
      <c r="B56" s="24" t="str">
        <f>IF('enter-harv-val'!B56="","",'enter-harv-val'!B56)</f>
        <v/>
      </c>
      <c r="D56" s="8" t="str">
        <f>IF('enter-harv-val'!B56="","",params!$B$2)</f>
        <v/>
      </c>
      <c r="E56" s="8" t="str">
        <f>IF('enter-harv-val'!B56="","",IF(OR($B56="J",$B56="K",$B56="Q"),params!$B$5*C56,$B56*params!$B$3*C56))</f>
        <v/>
      </c>
      <c r="F56" s="1" t="str">
        <f>IF('enter-harv-val'!B56="","",IF(AND(NOT((OR($B56="J",$B56="K",$B56="Q",$B56=0))),C56=0),B56*params!$B$3,""))</f>
        <v/>
      </c>
      <c r="G56" s="8" t="str">
        <f>IF('enter-harv-val'!B56="","",SUM(D56:E56))</f>
        <v/>
      </c>
      <c r="H56" s="5" t="str">
        <f>IF('enter-harv-val'!B56="","",(G56&lt;params!$B$9))</f>
        <v/>
      </c>
    </row>
    <row r="57" spans="1:8" x14ac:dyDescent="0.45">
      <c r="A57" t="str">
        <f>IF('enter-harv-val'!B57="","",'enter-harv-val'!A57)</f>
        <v/>
      </c>
      <c r="B57" s="24" t="str">
        <f>IF('enter-harv-val'!B57="","",'enter-harv-val'!B57)</f>
        <v/>
      </c>
      <c r="D57" s="8" t="str">
        <f>IF('enter-harv-val'!B57="","",params!$B$2)</f>
        <v/>
      </c>
      <c r="E57" s="8" t="str">
        <f>IF('enter-harv-val'!B57="","",IF(OR($B57="J",$B57="K",$B57="Q"),params!$B$5*C57,$B57*params!$B$3*C57))</f>
        <v/>
      </c>
      <c r="F57" s="1" t="str">
        <f>IF('enter-harv-val'!B57="","",IF(AND(NOT((OR($B57="J",$B57="K",$B57="Q",$B57=0))),C57=0),B57*params!$B$3,""))</f>
        <v/>
      </c>
      <c r="G57" s="8" t="str">
        <f>IF('enter-harv-val'!B57="","",SUM(D57:E57))</f>
        <v/>
      </c>
      <c r="H57" s="5" t="str">
        <f>IF('enter-harv-val'!B57="","",(G57&lt;params!$B$9))</f>
        <v/>
      </c>
    </row>
    <row r="58" spans="1:8" x14ac:dyDescent="0.45">
      <c r="A58" t="str">
        <f>IF('enter-harv-val'!B58="","",'enter-harv-val'!A58)</f>
        <v/>
      </c>
      <c r="B58" s="24" t="str">
        <f>IF('enter-harv-val'!B58="","",'enter-harv-val'!B58)</f>
        <v/>
      </c>
      <c r="D58" s="8" t="str">
        <f>IF('enter-harv-val'!B58="","",params!$B$2)</f>
        <v/>
      </c>
      <c r="E58" s="8" t="str">
        <f>IF('enter-harv-val'!B58="","",IF(OR($B58="J",$B58="K",$B58="Q"),params!$B$5*C58,$B58*params!$B$3*C58))</f>
        <v/>
      </c>
      <c r="F58" s="1" t="str">
        <f>IF('enter-harv-val'!B58="","",IF(AND(NOT((OR($B58="J",$B58="K",$B58="Q",$B58=0))),C58=0),B58*params!$B$3,""))</f>
        <v/>
      </c>
      <c r="G58" s="8" t="str">
        <f>IF('enter-harv-val'!B58="","",SUM(D58:E58))</f>
        <v/>
      </c>
      <c r="H58" s="5" t="str">
        <f>IF('enter-harv-val'!B58="","",(G58&lt;params!$B$9))</f>
        <v/>
      </c>
    </row>
    <row r="59" spans="1:8" x14ac:dyDescent="0.45">
      <c r="A59" t="str">
        <f>IF('enter-harv-val'!B59="","",'enter-harv-val'!A59)</f>
        <v/>
      </c>
      <c r="B59" s="24" t="str">
        <f>IF('enter-harv-val'!B59="","",'enter-harv-val'!B59)</f>
        <v/>
      </c>
      <c r="D59" s="8" t="str">
        <f>IF('enter-harv-val'!B59="","",params!$B$2)</f>
        <v/>
      </c>
      <c r="E59" s="8" t="str">
        <f>IF('enter-harv-val'!B59="","",IF(OR($B59="J",$B59="K",$B59="Q"),params!$B$5*C59,$B59*params!$B$3*C59))</f>
        <v/>
      </c>
      <c r="F59" s="1" t="str">
        <f>IF('enter-harv-val'!B59="","",IF(AND(NOT((OR($B59="J",$B59="K",$B59="Q",$B59=0))),C59=0),B59*params!$B$3,""))</f>
        <v/>
      </c>
      <c r="G59" s="8" t="str">
        <f>IF('enter-harv-val'!B59="","",SUM(D59:E59))</f>
        <v/>
      </c>
      <c r="H59" s="5" t="str">
        <f>IF('enter-harv-val'!B59="","",(G59&lt;params!$B$9))</f>
        <v/>
      </c>
    </row>
    <row r="60" spans="1:8" x14ac:dyDescent="0.45">
      <c r="A60" t="str">
        <f>IF('enter-harv-val'!B60="","",'enter-harv-val'!A60)</f>
        <v/>
      </c>
      <c r="B60" s="24" t="str">
        <f>IF('enter-harv-val'!B60="","",'enter-harv-val'!B60)</f>
        <v/>
      </c>
      <c r="D60" s="8" t="str">
        <f>IF('enter-harv-val'!B60="","",params!$B$2)</f>
        <v/>
      </c>
      <c r="E60" s="8" t="str">
        <f>IF('enter-harv-val'!B60="","",IF(OR($B60="J",$B60="K",$B60="Q"),params!$B$5*C60,$B60*params!$B$3*C60))</f>
        <v/>
      </c>
      <c r="F60" s="1" t="str">
        <f>IF('enter-harv-val'!B60="","",IF(AND(NOT((OR($B60="J",$B60="K",$B60="Q",$B60=0))),C60=0),B60*params!$B$3,""))</f>
        <v/>
      </c>
      <c r="G60" s="8" t="str">
        <f>IF('enter-harv-val'!B60="","",SUM(D60:E60))</f>
        <v/>
      </c>
      <c r="H60" s="5" t="str">
        <f>IF('enter-harv-val'!B60="","",(G60&lt;params!$B$9))</f>
        <v/>
      </c>
    </row>
    <row r="61" spans="1:8" x14ac:dyDescent="0.45">
      <c r="A61" t="str">
        <f>IF('enter-harv-val'!B61="","",'enter-harv-val'!A61)</f>
        <v/>
      </c>
      <c r="B61" s="24" t="str">
        <f>IF('enter-harv-val'!B61="","",'enter-harv-val'!B61)</f>
        <v/>
      </c>
      <c r="D61" s="8" t="str">
        <f>IF('enter-harv-val'!B61="","",params!$B$2)</f>
        <v/>
      </c>
      <c r="E61" s="8" t="str">
        <f>IF('enter-harv-val'!B61="","",IF(OR($B61="J",$B61="K",$B61="Q"),params!$B$5*C61,$B61*params!$B$3*C61))</f>
        <v/>
      </c>
      <c r="F61" s="1" t="str">
        <f>IF('enter-harv-val'!B61="","",IF(AND(NOT((OR($B61="J",$B61="K",$B61="Q",$B61=0))),C61=0),B61*params!$B$3,""))</f>
        <v/>
      </c>
      <c r="G61" s="8" t="str">
        <f>IF('enter-harv-val'!B61="","",SUM(D61:E61))</f>
        <v/>
      </c>
      <c r="H61" s="5" t="str">
        <f>IF('enter-harv-val'!B61="","",(G61&lt;params!$B$9))</f>
        <v/>
      </c>
    </row>
    <row r="62" spans="1:8" x14ac:dyDescent="0.45">
      <c r="A62" t="str">
        <f>IF('enter-harv-val'!B62="","",'enter-harv-val'!A62)</f>
        <v/>
      </c>
      <c r="B62" s="24" t="str">
        <f>IF('enter-harv-val'!B62="","",'enter-harv-val'!B62)</f>
        <v/>
      </c>
      <c r="D62" s="8" t="str">
        <f>IF('enter-harv-val'!B62="","",params!$B$2)</f>
        <v/>
      </c>
      <c r="E62" s="8" t="str">
        <f>IF('enter-harv-val'!B62="","",IF(OR($B62="J",$B62="K",$B62="Q"),params!$B$5*C62,$B62*params!$B$3*C62))</f>
        <v/>
      </c>
      <c r="F62" s="1" t="str">
        <f>IF('enter-harv-val'!B62="","",IF(AND(NOT((OR($B62="J",$B62="K",$B62="Q",$B62=0))),C62=0),B62*params!$B$3,""))</f>
        <v/>
      </c>
      <c r="G62" s="8" t="str">
        <f>IF('enter-harv-val'!B62="","",SUM(D62:E62))</f>
        <v/>
      </c>
      <c r="H62" s="5" t="str">
        <f>IF('enter-harv-val'!B62="","",(G62&lt;params!$B$9))</f>
        <v/>
      </c>
    </row>
    <row r="63" spans="1:8" x14ac:dyDescent="0.45">
      <c r="A63" t="str">
        <f>IF('enter-harv-val'!B63="","",'enter-harv-val'!A63)</f>
        <v/>
      </c>
      <c r="B63" s="24" t="str">
        <f>IF('enter-harv-val'!B63="","",'enter-harv-val'!B63)</f>
        <v/>
      </c>
      <c r="D63" s="8" t="str">
        <f>IF('enter-harv-val'!B63="","",params!$B$2)</f>
        <v/>
      </c>
      <c r="E63" s="8" t="str">
        <f>IF('enter-harv-val'!B63="","",IF(OR($B63="J",$B63="K",$B63="Q"),params!$B$5*C63,$B63*params!$B$3*C63))</f>
        <v/>
      </c>
      <c r="F63" s="1" t="str">
        <f>IF('enter-harv-val'!B63="","",IF(AND(NOT((OR($B63="J",$B63="K",$B63="Q",$B63=0))),C63=0),B63*params!$B$3,""))</f>
        <v/>
      </c>
      <c r="G63" s="8" t="str">
        <f>IF('enter-harv-val'!B63="","",SUM(D63:E63))</f>
        <v/>
      </c>
      <c r="H63" s="5" t="str">
        <f>IF('enter-harv-val'!B63="","",(G63&lt;params!$B$9))</f>
        <v/>
      </c>
    </row>
    <row r="64" spans="1:8" x14ac:dyDescent="0.45">
      <c r="A64" t="str">
        <f>IF('enter-harv-val'!B64="","",'enter-harv-val'!A64)</f>
        <v/>
      </c>
      <c r="B64" s="24" t="str">
        <f>IF('enter-harv-val'!B64="","",'enter-harv-val'!B64)</f>
        <v/>
      </c>
      <c r="D64" s="8" t="str">
        <f>IF('enter-harv-val'!B64="","",params!$B$2)</f>
        <v/>
      </c>
      <c r="E64" s="8" t="str">
        <f>IF('enter-harv-val'!B64="","",IF(OR($B64="J",$B64="K",$B64="Q"),params!$B$5*C64,$B64*params!$B$3*C64))</f>
        <v/>
      </c>
      <c r="F64" s="1" t="str">
        <f>IF('enter-harv-val'!B64="","",IF(AND(NOT((OR($B64="J",$B64="K",$B64="Q",$B64=0))),C64=0),B64*params!$B$3,""))</f>
        <v/>
      </c>
      <c r="G64" s="8" t="str">
        <f>IF('enter-harv-val'!B64="","",SUM(D64:E64))</f>
        <v/>
      </c>
      <c r="H64" s="5" t="str">
        <f>IF('enter-harv-val'!B64="","",(G64&lt;params!$B$9))</f>
        <v/>
      </c>
    </row>
    <row r="65" spans="1:8" x14ac:dyDescent="0.45">
      <c r="A65" t="str">
        <f>IF('enter-harv-val'!B65="","",'enter-harv-val'!A65)</f>
        <v/>
      </c>
      <c r="B65" s="24" t="str">
        <f>IF('enter-harv-val'!B65="","",'enter-harv-val'!B65)</f>
        <v/>
      </c>
      <c r="D65" s="8" t="str">
        <f>IF('enter-harv-val'!B65="","",params!$B$2)</f>
        <v/>
      </c>
      <c r="E65" s="8" t="str">
        <f>IF('enter-harv-val'!B65="","",IF(OR($B65="J",$B65="K",$B65="Q"),params!$B$5*C65,$B65*params!$B$3*C65))</f>
        <v/>
      </c>
      <c r="F65" s="1" t="str">
        <f>IF('enter-harv-val'!B65="","",IF(AND(NOT((OR($B65="J",$B65="K",$B65="Q",$B65=0))),C65=0),B65*params!$B$3,""))</f>
        <v/>
      </c>
      <c r="G65" s="8" t="str">
        <f>IF('enter-harv-val'!B65="","",SUM(D65:E65))</f>
        <v/>
      </c>
      <c r="H65" s="5" t="str">
        <f>IF('enter-harv-val'!B65="","",(G65&lt;params!$B$9))</f>
        <v/>
      </c>
    </row>
    <row r="66" spans="1:8" x14ac:dyDescent="0.45">
      <c r="A66" t="str">
        <f>IF('enter-harv-val'!B66="","",'enter-harv-val'!A66)</f>
        <v/>
      </c>
      <c r="B66" s="24" t="str">
        <f>IF('enter-harv-val'!B66="","",'enter-harv-val'!B66)</f>
        <v/>
      </c>
      <c r="D66" s="8" t="str">
        <f>IF('enter-harv-val'!B66="","",params!$B$2)</f>
        <v/>
      </c>
      <c r="E66" s="8" t="str">
        <f>IF('enter-harv-val'!B66="","",IF(OR($B66="J",$B66="K",$B66="Q"),params!$B$5*C66,$B66*params!$B$3*C66))</f>
        <v/>
      </c>
      <c r="F66" s="1" t="str">
        <f>IF('enter-harv-val'!B66="","",IF(AND(NOT((OR($B66="J",$B66="K",$B66="Q",$B66=0))),C66=0),B66*params!$B$3,""))</f>
        <v/>
      </c>
      <c r="G66" s="8" t="str">
        <f>IF('enter-harv-val'!B66="","",SUM(D66:E66))</f>
        <v/>
      </c>
      <c r="H66" s="5" t="str">
        <f>IF('enter-harv-val'!B66="","",(G66&lt;params!$B$9))</f>
        <v/>
      </c>
    </row>
    <row r="67" spans="1:8" x14ac:dyDescent="0.45">
      <c r="A67" t="str">
        <f>IF('enter-harv-val'!B67="","",'enter-harv-val'!A67)</f>
        <v/>
      </c>
      <c r="B67" s="24" t="str">
        <f>IF('enter-harv-val'!B67="","",'enter-harv-val'!B67)</f>
        <v/>
      </c>
      <c r="D67" s="8" t="str">
        <f>IF('enter-harv-val'!B67="","",params!$B$2)</f>
        <v/>
      </c>
      <c r="E67" s="8" t="str">
        <f>IF('enter-harv-val'!B67="","",IF(OR($B67="J",$B67="K",$B67="Q"),params!$B$5*C67,$B67*params!$B$3*C67))</f>
        <v/>
      </c>
      <c r="F67" s="1" t="str">
        <f>IF('enter-harv-val'!B67="","",IF(AND(NOT((OR($B67="J",$B67="K",$B67="Q",$B67=0))),C67=0),B67*params!$B$3,""))</f>
        <v/>
      </c>
      <c r="G67" s="8" t="str">
        <f>IF('enter-harv-val'!B67="","",SUM(D67:E67))</f>
        <v/>
      </c>
      <c r="H67" s="5" t="str">
        <f>IF('enter-harv-val'!B67="","",(G67&lt;params!$B$9))</f>
        <v/>
      </c>
    </row>
    <row r="68" spans="1:8" x14ac:dyDescent="0.45">
      <c r="A68" t="str">
        <f>IF('enter-harv-val'!B68="","",'enter-harv-val'!A68)</f>
        <v/>
      </c>
      <c r="B68" s="24" t="str">
        <f>IF('enter-harv-val'!B68="","",'enter-harv-val'!B68)</f>
        <v/>
      </c>
      <c r="D68" s="8" t="str">
        <f>IF('enter-harv-val'!B68="","",params!$B$2)</f>
        <v/>
      </c>
      <c r="E68" s="8" t="str">
        <f>IF('enter-harv-val'!B68="","",IF(OR($B68="J",$B68="K",$B68="Q"),params!$B$5*C68,$B68*params!$B$3*C68))</f>
        <v/>
      </c>
      <c r="F68" s="1" t="str">
        <f>IF('enter-harv-val'!B68="","",IF(AND(NOT((OR($B68="J",$B68="K",$B68="Q",$B68=0))),C68=0),B68*params!$B$3,""))</f>
        <v/>
      </c>
      <c r="G68" s="8" t="str">
        <f>IF('enter-harv-val'!B68="","",SUM(D68:E68))</f>
        <v/>
      </c>
      <c r="H68" s="5" t="str">
        <f>IF('enter-harv-val'!B68="","",(G68&lt;params!$B$9))</f>
        <v/>
      </c>
    </row>
    <row r="69" spans="1:8" x14ac:dyDescent="0.45">
      <c r="A69" t="str">
        <f>IF('enter-harv-val'!B69="","",'enter-harv-val'!A69)</f>
        <v/>
      </c>
      <c r="B69" s="24" t="str">
        <f>IF('enter-harv-val'!B69="","",'enter-harv-val'!B69)</f>
        <v/>
      </c>
      <c r="D69" s="8" t="str">
        <f>IF('enter-harv-val'!B69="","",params!$B$2)</f>
        <v/>
      </c>
      <c r="E69" s="8" t="str">
        <f>IF('enter-harv-val'!B69="","",IF(OR($B69="J",$B69="K",$B69="Q"),params!$B$5*C69,$B69*params!$B$3*C69))</f>
        <v/>
      </c>
      <c r="F69" s="1" t="str">
        <f>IF('enter-harv-val'!B69="","",IF(AND(NOT((OR($B69="J",$B69="K",$B69="Q",$B69=0))),C69=0),B69*params!$B$3,""))</f>
        <v/>
      </c>
      <c r="G69" s="8" t="str">
        <f>IF('enter-harv-val'!B69="","",SUM(D69:E69))</f>
        <v/>
      </c>
      <c r="H69" s="5" t="str">
        <f>IF('enter-harv-val'!B69="","",(G69&lt;params!$B$9))</f>
        <v/>
      </c>
    </row>
    <row r="70" spans="1:8" x14ac:dyDescent="0.45">
      <c r="A70" t="str">
        <f>IF('enter-harv-val'!B70="","",'enter-harv-val'!A70)</f>
        <v/>
      </c>
      <c r="B70" s="24" t="str">
        <f>IF('enter-harv-val'!B70="","",'enter-harv-val'!B70)</f>
        <v/>
      </c>
      <c r="D70" s="8" t="str">
        <f>IF('enter-harv-val'!B70="","",params!$B$2)</f>
        <v/>
      </c>
      <c r="E70" s="8" t="str">
        <f>IF('enter-harv-val'!B70="","",IF(OR($B70="J",$B70="K",$B70="Q"),params!$B$5*C70,$B70*params!$B$3*C70))</f>
        <v/>
      </c>
      <c r="F70" s="1" t="str">
        <f>IF('enter-harv-val'!B70="","",IF(AND(NOT((OR($B70="J",$B70="K",$B70="Q",$B70=0))),C70=0),B70*params!$B$3,""))</f>
        <v/>
      </c>
      <c r="G70" s="8" t="str">
        <f>IF('enter-harv-val'!B70="","",SUM(D70:E70))</f>
        <v/>
      </c>
      <c r="H70" s="5" t="str">
        <f>IF('enter-harv-val'!B70="","",(G70&lt;params!$B$9))</f>
        <v/>
      </c>
    </row>
    <row r="71" spans="1:8" x14ac:dyDescent="0.45">
      <c r="A71" t="str">
        <f>IF('enter-harv-val'!B71="","",'enter-harv-val'!A71)</f>
        <v/>
      </c>
      <c r="B71" s="24" t="str">
        <f>IF('enter-harv-val'!B71="","",'enter-harv-val'!B71)</f>
        <v/>
      </c>
      <c r="D71" s="8" t="str">
        <f>IF('enter-harv-val'!B71="","",params!$B$2)</f>
        <v/>
      </c>
      <c r="E71" s="8" t="str">
        <f>IF('enter-harv-val'!B71="","",IF(OR($B71="J",$B71="K",$B71="Q"),params!$B$5*C71,$B71*params!$B$3*C71))</f>
        <v/>
      </c>
      <c r="F71" s="1" t="str">
        <f>IF('enter-harv-val'!B71="","",IF(AND(NOT((OR($B71="J",$B71="K",$B71="Q",$B71=0))),C71=0),B71*params!$B$3,""))</f>
        <v/>
      </c>
      <c r="G71" s="8" t="str">
        <f>IF('enter-harv-val'!B71="","",SUM(D71:E71))</f>
        <v/>
      </c>
      <c r="H71" s="5" t="str">
        <f>IF('enter-harv-val'!B71="","",(G71&lt;params!$B$9))</f>
        <v/>
      </c>
    </row>
    <row r="72" spans="1:8" x14ac:dyDescent="0.45">
      <c r="A72" t="str">
        <f>IF('enter-harv-val'!B72="","",'enter-harv-val'!A72)</f>
        <v/>
      </c>
      <c r="B72" s="24" t="str">
        <f>IF('enter-harv-val'!B72="","",'enter-harv-val'!B72)</f>
        <v/>
      </c>
      <c r="D72" s="8" t="str">
        <f>IF('enter-harv-val'!B72="","",params!$B$2)</f>
        <v/>
      </c>
      <c r="E72" s="8" t="str">
        <f>IF('enter-harv-val'!B72="","",IF(OR($B72="J",$B72="K",$B72="Q"),params!$B$5*C72,$B72*params!$B$3*C72))</f>
        <v/>
      </c>
      <c r="F72" s="1" t="str">
        <f>IF('enter-harv-val'!B72="","",IF(AND(NOT((OR($B72="J",$B72="K",$B72="Q",$B72=0))),C72=0),B72*params!$B$3,""))</f>
        <v/>
      </c>
      <c r="G72" s="8" t="str">
        <f>IF('enter-harv-val'!B72="","",SUM(D72:E72))</f>
        <v/>
      </c>
      <c r="H72" s="5" t="str">
        <f>IF('enter-harv-val'!B72="","",(G72&lt;params!$B$9))</f>
        <v/>
      </c>
    </row>
    <row r="73" spans="1:8" x14ac:dyDescent="0.45">
      <c r="A73" t="str">
        <f>IF('enter-harv-val'!B73="","",'enter-harv-val'!A73)</f>
        <v/>
      </c>
      <c r="B73" s="24" t="str">
        <f>IF('enter-harv-val'!B73="","",'enter-harv-val'!B73)</f>
        <v/>
      </c>
      <c r="D73" s="8" t="str">
        <f>IF('enter-harv-val'!B73="","",params!$B$2)</f>
        <v/>
      </c>
      <c r="E73" s="8" t="str">
        <f>IF('enter-harv-val'!B73="","",IF(OR($B73="J",$B73="K",$B73="Q"),params!$B$5*C73,$B73*params!$B$3*C73))</f>
        <v/>
      </c>
      <c r="F73" s="1" t="str">
        <f>IF('enter-harv-val'!B73="","",IF(AND(NOT((OR($B73="J",$B73="K",$B73="Q",$B73=0))),C73=0),B73*params!$B$3,""))</f>
        <v/>
      </c>
      <c r="G73" s="8" t="str">
        <f>IF('enter-harv-val'!B73="","",SUM(D73:E73))</f>
        <v/>
      </c>
      <c r="H73" s="5" t="str">
        <f>IF('enter-harv-val'!B73="","",(G73&lt;params!$B$9))</f>
        <v/>
      </c>
    </row>
    <row r="74" spans="1:8" x14ac:dyDescent="0.45">
      <c r="A74" t="str">
        <f>IF('enter-harv-val'!B74="","",'enter-harv-val'!A74)</f>
        <v/>
      </c>
      <c r="B74" s="24" t="str">
        <f>IF('enter-harv-val'!B74="","",'enter-harv-val'!B74)</f>
        <v/>
      </c>
      <c r="D74" s="8" t="str">
        <f>IF('enter-harv-val'!B74="","",params!$B$2)</f>
        <v/>
      </c>
      <c r="E74" s="8" t="str">
        <f>IF('enter-harv-val'!B74="","",IF(OR($B74="J",$B74="K",$B74="Q"),params!$B$5*C74,$B74*params!$B$3*C74))</f>
        <v/>
      </c>
      <c r="F74" s="1" t="str">
        <f>IF('enter-harv-val'!B74="","",IF(AND(NOT((OR($B74="J",$B74="K",$B74="Q",$B74=0))),C74=0),B74*params!$B$3,""))</f>
        <v/>
      </c>
      <c r="G74" s="8" t="str">
        <f>IF('enter-harv-val'!B74="","",SUM(D74:E74))</f>
        <v/>
      </c>
      <c r="H74" s="5" t="str">
        <f>IF('enter-harv-val'!B74="","",(G74&lt;params!$B$9))</f>
        <v/>
      </c>
    </row>
    <row r="75" spans="1:8" x14ac:dyDescent="0.45">
      <c r="A75" t="str">
        <f>IF('enter-harv-val'!B75="","",'enter-harv-val'!A75)</f>
        <v/>
      </c>
      <c r="B75" s="24" t="str">
        <f>IF('enter-harv-val'!B75="","",'enter-harv-val'!B75)</f>
        <v/>
      </c>
      <c r="D75" s="8" t="str">
        <f>IF('enter-harv-val'!B75="","",params!$B$2)</f>
        <v/>
      </c>
      <c r="E75" s="8" t="str">
        <f>IF('enter-harv-val'!B75="","",IF(OR($B75="J",$B75="K",$B75="Q"),params!$B$5*C75,$B75*params!$B$3*C75))</f>
        <v/>
      </c>
      <c r="F75" s="1" t="str">
        <f>IF('enter-harv-val'!B75="","",IF(AND(NOT((OR($B75="J",$B75="K",$B75="Q",$B75=0))),C75=0),B75*params!$B$3,""))</f>
        <v/>
      </c>
      <c r="G75" s="8" t="str">
        <f>IF('enter-harv-val'!B75="","",SUM(D75:E75))</f>
        <v/>
      </c>
      <c r="H75" s="5" t="str">
        <f>IF('enter-harv-val'!B75="","",(G75&lt;params!$B$9))</f>
        <v/>
      </c>
    </row>
    <row r="76" spans="1:8" x14ac:dyDescent="0.45">
      <c r="A76" t="str">
        <f>IF('enter-harv-val'!B76="","",'enter-harv-val'!A76)</f>
        <v/>
      </c>
      <c r="B76" s="24" t="str">
        <f>IF('enter-harv-val'!B76="","",'enter-harv-val'!B76)</f>
        <v/>
      </c>
      <c r="D76" s="8" t="str">
        <f>IF('enter-harv-val'!B76="","",params!$B$2)</f>
        <v/>
      </c>
      <c r="E76" s="8" t="str">
        <f>IF('enter-harv-val'!B76="","",IF(OR($B76="J",$B76="K",$B76="Q"),params!$B$5*C76,$B76*params!$B$3*C76))</f>
        <v/>
      </c>
      <c r="F76" s="1" t="str">
        <f>IF('enter-harv-val'!B76="","",IF(AND(NOT((OR($B76="J",$B76="K",$B76="Q",$B76=0))),C76=0),B76*params!$B$3,""))</f>
        <v/>
      </c>
      <c r="G76" s="8" t="str">
        <f>IF('enter-harv-val'!B76="","",SUM(D76:E76))</f>
        <v/>
      </c>
      <c r="H76" s="5" t="str">
        <f>IF('enter-harv-val'!B76="","",(G76&lt;params!$B$9))</f>
        <v/>
      </c>
    </row>
    <row r="77" spans="1:8" x14ac:dyDescent="0.45">
      <c r="A77" t="str">
        <f>IF('enter-harv-val'!B77="","",'enter-harv-val'!A77)</f>
        <v/>
      </c>
      <c r="B77" s="24" t="str">
        <f>IF('enter-harv-val'!B77="","",'enter-harv-val'!B77)</f>
        <v/>
      </c>
      <c r="D77" s="8" t="str">
        <f>IF('enter-harv-val'!B77="","",params!$B$2)</f>
        <v/>
      </c>
      <c r="E77" s="8" t="str">
        <f>IF('enter-harv-val'!B77="","",IF(OR($B77="J",$B77="K",$B77="Q"),params!$B$5*C77,$B77*params!$B$3*C77))</f>
        <v/>
      </c>
      <c r="F77" s="1" t="str">
        <f>IF('enter-harv-val'!B77="","",IF(AND(NOT((OR($B77="J",$B77="K",$B77="Q",$B77=0))),C77=0),B77*params!$B$3,""))</f>
        <v/>
      </c>
      <c r="G77" s="8" t="str">
        <f>IF('enter-harv-val'!B77="","",SUM(D77:E77))</f>
        <v/>
      </c>
      <c r="H77" s="5" t="str">
        <f>IF('enter-harv-val'!B77="","",(G77&lt;params!$B$9))</f>
        <v/>
      </c>
    </row>
    <row r="78" spans="1:8" x14ac:dyDescent="0.45">
      <c r="A78" t="str">
        <f>IF('enter-harv-val'!B78="","",'enter-harv-val'!A78)</f>
        <v/>
      </c>
      <c r="B78" s="24" t="str">
        <f>IF('enter-harv-val'!B78="","",'enter-harv-val'!B78)</f>
        <v/>
      </c>
      <c r="D78" s="8" t="str">
        <f>IF('enter-harv-val'!B78="","",params!$B$2)</f>
        <v/>
      </c>
      <c r="E78" s="8" t="str">
        <f>IF('enter-harv-val'!B78="","",IF(OR($B78="J",$B78="K",$B78="Q"),params!$B$5*C78,$B78*params!$B$3*C78))</f>
        <v/>
      </c>
      <c r="F78" s="1" t="str">
        <f>IF('enter-harv-val'!B78="","",IF(AND(NOT((OR($B78="J",$B78="K",$B78="Q",$B78=0))),C78=0),B78*params!$B$3,""))</f>
        <v/>
      </c>
      <c r="G78" s="8" t="str">
        <f>IF('enter-harv-val'!B78="","",SUM(D78:E78))</f>
        <v/>
      </c>
      <c r="H78" s="5" t="str">
        <f>IF('enter-harv-val'!B78="","",(G78&lt;params!$B$9))</f>
        <v/>
      </c>
    </row>
    <row r="79" spans="1:8" x14ac:dyDescent="0.45">
      <c r="A79" t="str">
        <f>IF('enter-harv-val'!B79="","",'enter-harv-val'!A79)</f>
        <v/>
      </c>
      <c r="B79" s="24" t="str">
        <f>IF('enter-harv-val'!B79="","",'enter-harv-val'!B79)</f>
        <v/>
      </c>
      <c r="D79" s="8" t="str">
        <f>IF('enter-harv-val'!B79="","",params!$B$2)</f>
        <v/>
      </c>
      <c r="E79" s="8" t="str">
        <f>IF('enter-harv-val'!B79="","",IF(OR($B79="J",$B79="K",$B79="Q"),params!$B$5*C79,$B79*params!$B$3*C79))</f>
        <v/>
      </c>
      <c r="F79" s="1" t="str">
        <f>IF('enter-harv-val'!B79="","",IF(AND(NOT((OR($B79="J",$B79="K",$B79="Q",$B79=0))),C79=0),B79*params!$B$3,""))</f>
        <v/>
      </c>
      <c r="G79" s="8" t="str">
        <f>IF('enter-harv-val'!B79="","",SUM(D79:E79))</f>
        <v/>
      </c>
      <c r="H79" s="5" t="str">
        <f>IF('enter-harv-val'!B79="","",(G79&lt;params!$B$9))</f>
        <v/>
      </c>
    </row>
    <row r="80" spans="1:8" x14ac:dyDescent="0.45">
      <c r="A80" t="str">
        <f>IF('enter-harv-val'!B80="","",'enter-harv-val'!A80)</f>
        <v/>
      </c>
      <c r="B80" s="24" t="str">
        <f>IF('enter-harv-val'!B80="","",'enter-harv-val'!B80)</f>
        <v/>
      </c>
      <c r="D80" s="8" t="str">
        <f>IF('enter-harv-val'!B80="","",params!$B$2)</f>
        <v/>
      </c>
      <c r="E80" s="8" t="str">
        <f>IF('enter-harv-val'!B80="","",IF(OR($B80="J",$B80="K",$B80="Q"),params!$B$5*C80,$B80*params!$B$3*C80))</f>
        <v/>
      </c>
      <c r="F80" s="1" t="str">
        <f>IF('enter-harv-val'!B80="","",IF(AND(NOT((OR($B80="J",$B80="K",$B80="Q",$B80=0))),C80=0),B80*params!$B$3,""))</f>
        <v/>
      </c>
      <c r="G80" s="8" t="str">
        <f>IF('enter-harv-val'!B80="","",SUM(D80:E80))</f>
        <v/>
      </c>
      <c r="H80" s="5" t="str">
        <f>IF('enter-harv-val'!B80="","",(G80&lt;params!$B$9))</f>
        <v/>
      </c>
    </row>
    <row r="81" spans="1:8" x14ac:dyDescent="0.45">
      <c r="A81" t="str">
        <f>IF('enter-harv-val'!B81="","",'enter-harv-val'!A81)</f>
        <v/>
      </c>
      <c r="B81" s="24" t="str">
        <f>IF('enter-harv-val'!B81="","",'enter-harv-val'!B81)</f>
        <v/>
      </c>
      <c r="D81" s="8" t="str">
        <f>IF('enter-harv-val'!B81="","",params!$B$2)</f>
        <v/>
      </c>
      <c r="E81" s="8" t="str">
        <f>IF('enter-harv-val'!B81="","",IF(OR($B81="J",$B81="K",$B81="Q"),params!$B$5*C81,$B81*params!$B$3*C81))</f>
        <v/>
      </c>
      <c r="F81" s="1" t="str">
        <f>IF('enter-harv-val'!B81="","",IF(AND(NOT((OR($B81="J",$B81="K",$B81="Q",$B81=0))),C81=0),B81*params!$B$3,""))</f>
        <v/>
      </c>
      <c r="G81" s="8" t="str">
        <f>IF('enter-harv-val'!B81="","",SUM(D81:E81))</f>
        <v/>
      </c>
      <c r="H81" s="5" t="str">
        <f>IF('enter-harv-val'!B81="","",(G81&lt;params!$B$9))</f>
        <v/>
      </c>
    </row>
    <row r="82" spans="1:8" x14ac:dyDescent="0.45">
      <c r="A82" t="str">
        <f>IF('enter-harv-val'!B82="","",'enter-harv-val'!A82)</f>
        <v/>
      </c>
      <c r="B82" s="24" t="str">
        <f>IF('enter-harv-val'!B82="","",'enter-harv-val'!B82)</f>
        <v/>
      </c>
      <c r="D82" s="8" t="str">
        <f>IF('enter-harv-val'!B82="","",params!$B$2)</f>
        <v/>
      </c>
      <c r="E82" s="8" t="str">
        <f>IF('enter-harv-val'!B82="","",IF(OR($B82="J",$B82="K",$B82="Q"),params!$B$5*C82,$B82*params!$B$3*C82))</f>
        <v/>
      </c>
      <c r="F82" s="1" t="str">
        <f>IF('enter-harv-val'!B82="","",IF(AND(NOT((OR($B82="J",$B82="K",$B82="Q",$B82=0))),C82=0),B82*params!$B$3,""))</f>
        <v/>
      </c>
      <c r="G82" s="8" t="str">
        <f>IF('enter-harv-val'!B82="","",SUM(D82:E82))</f>
        <v/>
      </c>
      <c r="H82" s="5" t="str">
        <f>IF('enter-harv-val'!B82="","",(G82&lt;params!$B$9))</f>
        <v/>
      </c>
    </row>
    <row r="83" spans="1:8" x14ac:dyDescent="0.45">
      <c r="A83" t="str">
        <f>IF('enter-harv-val'!B83="","",'enter-harv-val'!A83)</f>
        <v/>
      </c>
      <c r="B83" s="24" t="str">
        <f>IF('enter-harv-val'!B83="","",'enter-harv-val'!B83)</f>
        <v/>
      </c>
      <c r="D83" s="8" t="str">
        <f>IF('enter-harv-val'!B83="","",params!$B$2)</f>
        <v/>
      </c>
      <c r="E83" s="8" t="str">
        <f>IF('enter-harv-val'!B83="","",IF(OR($B83="J",$B83="K",$B83="Q"),params!$B$5*C83,$B83*params!$B$3*C83))</f>
        <v/>
      </c>
      <c r="F83" s="1" t="str">
        <f>IF('enter-harv-val'!B83="","",IF(AND(NOT((OR($B83="J",$B83="K",$B83="Q",$B83=0))),C83=0),B83*params!$B$3,""))</f>
        <v/>
      </c>
      <c r="G83" s="8" t="str">
        <f>IF('enter-harv-val'!B83="","",SUM(D83:E83))</f>
        <v/>
      </c>
      <c r="H83" s="5" t="str">
        <f>IF('enter-harv-val'!B83="","",(G83&lt;params!$B$9))</f>
        <v/>
      </c>
    </row>
    <row r="84" spans="1:8" x14ac:dyDescent="0.45">
      <c r="A84" t="str">
        <f>IF('enter-harv-val'!B84="","",'enter-harv-val'!A84)</f>
        <v/>
      </c>
      <c r="B84" s="24" t="str">
        <f>IF('enter-harv-val'!B84="","",'enter-harv-val'!B84)</f>
        <v/>
      </c>
      <c r="D84" s="8" t="str">
        <f>IF('enter-harv-val'!B84="","",params!$B$2)</f>
        <v/>
      </c>
      <c r="E84" s="8" t="str">
        <f>IF('enter-harv-val'!B84="","",IF(OR($B84="J",$B84="K",$B84="Q"),params!$B$5*C84,$B84*params!$B$3*C84))</f>
        <v/>
      </c>
      <c r="F84" s="1" t="str">
        <f>IF('enter-harv-val'!B84="","",IF(AND(NOT((OR($B84="J",$B84="K",$B84="Q",$B84=0))),C84=0),B84*params!$B$3,""))</f>
        <v/>
      </c>
      <c r="G84" s="8" t="str">
        <f>IF('enter-harv-val'!B84="","",SUM(D84:E84))</f>
        <v/>
      </c>
      <c r="H84" s="5" t="str">
        <f>IF('enter-harv-val'!B84="","",(G84&lt;params!$B$9))</f>
        <v/>
      </c>
    </row>
    <row r="85" spans="1:8" x14ac:dyDescent="0.45">
      <c r="A85" t="str">
        <f>IF('enter-harv-val'!B85="","",'enter-harv-val'!A85)</f>
        <v/>
      </c>
      <c r="B85" s="24" t="str">
        <f>IF('enter-harv-val'!B85="","",'enter-harv-val'!B85)</f>
        <v/>
      </c>
      <c r="D85" s="8" t="str">
        <f>IF('enter-harv-val'!B85="","",params!$B$2)</f>
        <v/>
      </c>
      <c r="E85" s="8" t="str">
        <f>IF('enter-harv-val'!B85="","",IF(OR($B85="J",$B85="K",$B85="Q"),params!$B$5*C85,$B85*params!$B$3*C85))</f>
        <v/>
      </c>
      <c r="F85" s="1" t="str">
        <f>IF('enter-harv-val'!B85="","",IF(AND(NOT((OR($B85="J",$B85="K",$B85="Q",$B85=0))),C85=0),B85*params!$B$3,""))</f>
        <v/>
      </c>
      <c r="G85" s="8" t="str">
        <f>IF('enter-harv-val'!B85="","",SUM(D85:E85))</f>
        <v/>
      </c>
      <c r="H85" s="5" t="str">
        <f>IF('enter-harv-val'!B85="","",(G85&lt;params!$B$9))</f>
        <v/>
      </c>
    </row>
    <row r="86" spans="1:8" x14ac:dyDescent="0.45">
      <c r="A86" t="str">
        <f>IF('enter-harv-val'!B86="","",'enter-harv-val'!A86)</f>
        <v/>
      </c>
      <c r="B86" s="24" t="str">
        <f>IF('enter-harv-val'!B86="","",'enter-harv-val'!B86)</f>
        <v/>
      </c>
      <c r="D86" s="8" t="str">
        <f>IF('enter-harv-val'!B86="","",params!$B$2)</f>
        <v/>
      </c>
      <c r="E86" s="8" t="str">
        <f>IF('enter-harv-val'!B86="","",IF(OR($B86="J",$B86="K",$B86="Q"),params!$B$5*C86,$B86*params!$B$3*C86))</f>
        <v/>
      </c>
      <c r="F86" s="1" t="str">
        <f>IF('enter-harv-val'!B86="","",IF(AND(NOT((OR($B86="J",$B86="K",$B86="Q",$B86=0))),C86=0),B86*params!$B$3,""))</f>
        <v/>
      </c>
      <c r="G86" s="8" t="str">
        <f>IF('enter-harv-val'!B86="","",SUM(D86:E86))</f>
        <v/>
      </c>
      <c r="H86" s="5" t="str">
        <f>IF('enter-harv-val'!B86="","",(G86&lt;params!$B$9))</f>
        <v/>
      </c>
    </row>
    <row r="87" spans="1:8" x14ac:dyDescent="0.45">
      <c r="A87" t="str">
        <f>IF('enter-harv-val'!B87="","",'enter-harv-val'!A87)</f>
        <v/>
      </c>
      <c r="B87" s="24" t="str">
        <f>IF('enter-harv-val'!B87="","",'enter-harv-val'!B87)</f>
        <v/>
      </c>
      <c r="D87" s="8" t="str">
        <f>IF('enter-harv-val'!B87="","",params!$B$2)</f>
        <v/>
      </c>
      <c r="E87" s="8" t="str">
        <f>IF('enter-harv-val'!B87="","",IF(OR($B87="J",$B87="K",$B87="Q"),params!$B$5*C87,$B87*params!$B$3*C87))</f>
        <v/>
      </c>
      <c r="F87" s="1" t="str">
        <f>IF('enter-harv-val'!B87="","",IF(AND(NOT((OR($B87="J",$B87="K",$B87="Q",$B87=0))),C87=0),B87*params!$B$3,""))</f>
        <v/>
      </c>
      <c r="G87" s="8" t="str">
        <f>IF('enter-harv-val'!B87="","",SUM(D87:E87))</f>
        <v/>
      </c>
      <c r="H87" s="5" t="str">
        <f>IF('enter-harv-val'!B87="","",(G87&lt;params!$B$9))</f>
        <v/>
      </c>
    </row>
    <row r="88" spans="1:8" x14ac:dyDescent="0.45">
      <c r="A88" t="str">
        <f>IF('enter-harv-val'!B88="","",'enter-harv-val'!A88)</f>
        <v/>
      </c>
      <c r="B88" s="24" t="str">
        <f>IF('enter-harv-val'!B88="","",'enter-harv-val'!B88)</f>
        <v/>
      </c>
      <c r="D88" s="8" t="str">
        <f>IF('enter-harv-val'!B88="","",params!$B$2)</f>
        <v/>
      </c>
      <c r="E88" s="8" t="str">
        <f>IF('enter-harv-val'!B88="","",IF(OR($B88="J",$B88="K",$B88="Q"),params!$B$5*C88,$B88*params!$B$3*C88))</f>
        <v/>
      </c>
      <c r="F88" s="1" t="str">
        <f>IF('enter-harv-val'!B88="","",IF(AND(NOT((OR($B88="J",$B88="K",$B88="Q",$B88=0))),C88=0),B88*params!$B$3,""))</f>
        <v/>
      </c>
      <c r="G88" s="8" t="str">
        <f>IF('enter-harv-val'!B88="","",SUM(D88:E88))</f>
        <v/>
      </c>
      <c r="H88" s="5" t="str">
        <f>IF('enter-harv-val'!B88="","",(G88&lt;params!$B$9))</f>
        <v/>
      </c>
    </row>
    <row r="89" spans="1:8" x14ac:dyDescent="0.45">
      <c r="A89" t="str">
        <f>IF('enter-harv-val'!B89="","",'enter-harv-val'!A89)</f>
        <v/>
      </c>
      <c r="B89" s="24" t="str">
        <f>IF('enter-harv-val'!B89="","",'enter-harv-val'!B89)</f>
        <v/>
      </c>
      <c r="D89" s="8" t="str">
        <f>IF('enter-harv-val'!B89="","",params!$B$2)</f>
        <v/>
      </c>
      <c r="E89" s="8" t="str">
        <f>IF('enter-harv-val'!B89="","",IF(OR($B89="J",$B89="K",$B89="Q"),params!$B$5*C89,$B89*params!$B$3*C89))</f>
        <v/>
      </c>
      <c r="F89" s="1" t="str">
        <f>IF('enter-harv-val'!B89="","",IF(AND(NOT((OR($B89="J",$B89="K",$B89="Q",$B89=0))),C89=0),B89*params!$B$3,""))</f>
        <v/>
      </c>
      <c r="G89" s="8" t="str">
        <f>IF('enter-harv-val'!B89="","",SUM(D89:E89))</f>
        <v/>
      </c>
      <c r="H89" s="5" t="str">
        <f>IF('enter-harv-val'!B89="","",(G89&lt;params!$B$9))</f>
        <v/>
      </c>
    </row>
    <row r="90" spans="1:8" x14ac:dyDescent="0.45">
      <c r="A90" t="str">
        <f>IF('enter-harv-val'!B90="","",'enter-harv-val'!A90)</f>
        <v/>
      </c>
      <c r="B90" s="24" t="str">
        <f>IF('enter-harv-val'!B90="","",'enter-harv-val'!B90)</f>
        <v/>
      </c>
      <c r="D90" s="8" t="str">
        <f>IF('enter-harv-val'!B90="","",params!$B$2)</f>
        <v/>
      </c>
      <c r="E90" s="8" t="str">
        <f>IF('enter-harv-val'!B90="","",IF(OR($B90="J",$B90="K",$B90="Q"),params!$B$5*C90,$B90*params!$B$3*C90))</f>
        <v/>
      </c>
      <c r="F90" s="1" t="str">
        <f>IF('enter-harv-val'!B90="","",IF(AND(NOT((OR($B90="J",$B90="K",$B90="Q",$B90=0))),C90=0),B90*params!$B$3,""))</f>
        <v/>
      </c>
      <c r="G90" s="8" t="str">
        <f>IF('enter-harv-val'!B90="","",SUM(D90:E90))</f>
        <v/>
      </c>
      <c r="H90" s="5" t="str">
        <f>IF('enter-harv-val'!B90="","",(G90&lt;params!$B$9))</f>
        <v/>
      </c>
    </row>
    <row r="91" spans="1:8" x14ac:dyDescent="0.45">
      <c r="A91" t="str">
        <f>IF('enter-harv-val'!B91="","",'enter-harv-val'!A91)</f>
        <v/>
      </c>
      <c r="B91" s="24" t="str">
        <f>IF('enter-harv-val'!B91="","",'enter-harv-val'!B91)</f>
        <v/>
      </c>
      <c r="D91" s="8" t="str">
        <f>IF('enter-harv-val'!B91="","",params!$B$2)</f>
        <v/>
      </c>
      <c r="E91" s="8" t="str">
        <f>IF('enter-harv-val'!B91="","",IF(OR($B91="J",$B91="K",$B91="Q"),params!$B$5*C91,$B91*params!$B$3*C91))</f>
        <v/>
      </c>
      <c r="F91" s="1" t="str">
        <f>IF('enter-harv-val'!B91="","",IF(AND(NOT((OR($B91="J",$B91="K",$B91="Q",$B91=0))),C91=0),B91*params!$B$3,""))</f>
        <v/>
      </c>
      <c r="G91" s="8" t="str">
        <f>IF('enter-harv-val'!B91="","",SUM(D91:E91))</f>
        <v/>
      </c>
      <c r="H91" s="5" t="str">
        <f>IF('enter-harv-val'!B91="","",(G91&lt;params!$B$9))</f>
        <v/>
      </c>
    </row>
    <row r="92" spans="1:8" x14ac:dyDescent="0.45">
      <c r="A92" t="str">
        <f>IF('enter-harv-val'!B92="","",'enter-harv-val'!A92)</f>
        <v/>
      </c>
      <c r="B92" s="24" t="str">
        <f>IF('enter-harv-val'!B92="","",'enter-harv-val'!B92)</f>
        <v/>
      </c>
      <c r="D92" s="8" t="str">
        <f>IF('enter-harv-val'!B92="","",params!$B$2)</f>
        <v/>
      </c>
      <c r="E92" s="8" t="str">
        <f>IF('enter-harv-val'!B92="","",IF(OR($B92="J",$B92="K",$B92="Q"),params!$B$5*C92,$B92*params!$B$3*C92))</f>
        <v/>
      </c>
      <c r="F92" s="1" t="str">
        <f>IF('enter-harv-val'!B92="","",IF(AND(NOT((OR($B92="J",$B92="K",$B92="Q",$B92=0))),C92=0),B92*params!$B$3,""))</f>
        <v/>
      </c>
      <c r="G92" s="8" t="str">
        <f>IF('enter-harv-val'!B92="","",SUM(D92:E92))</f>
        <v/>
      </c>
      <c r="H92" s="5" t="str">
        <f>IF('enter-harv-val'!B92="","",(G92&lt;params!$B$9))</f>
        <v/>
      </c>
    </row>
    <row r="93" spans="1:8" x14ac:dyDescent="0.45">
      <c r="A93" t="str">
        <f>IF('enter-harv-val'!B93="","",'enter-harv-val'!A93)</f>
        <v/>
      </c>
      <c r="B93" s="24" t="str">
        <f>IF('enter-harv-val'!B93="","",'enter-harv-val'!B93)</f>
        <v/>
      </c>
      <c r="D93" s="8" t="str">
        <f>IF('enter-harv-val'!B93="","",params!$B$2)</f>
        <v/>
      </c>
      <c r="E93" s="8" t="str">
        <f>IF('enter-harv-val'!B93="","",IF(OR($B93="J",$B93="K",$B93="Q"),params!$B$5*C93,$B93*params!$B$3*C93))</f>
        <v/>
      </c>
      <c r="F93" s="1" t="str">
        <f>IF('enter-harv-val'!B93="","",IF(AND(NOT((OR($B93="J",$B93="K",$B93="Q",$B93=0))),C93=0),B93*params!$B$3,""))</f>
        <v/>
      </c>
      <c r="G93" s="8" t="str">
        <f>IF('enter-harv-val'!B93="","",SUM(D93:E93))</f>
        <v/>
      </c>
      <c r="H93" s="5" t="str">
        <f>IF('enter-harv-val'!B93="","",(G93&lt;params!$B$9))</f>
        <v/>
      </c>
    </row>
    <row r="94" spans="1:8" x14ac:dyDescent="0.45">
      <c r="A94" t="str">
        <f>IF('enter-harv-val'!B94="","",'enter-harv-val'!A94)</f>
        <v/>
      </c>
      <c r="B94" s="24" t="str">
        <f>IF('enter-harv-val'!B94="","",'enter-harv-val'!B94)</f>
        <v/>
      </c>
      <c r="D94" s="8" t="str">
        <f>IF('enter-harv-val'!B94="","",params!$B$2)</f>
        <v/>
      </c>
      <c r="E94" s="8" t="str">
        <f>IF('enter-harv-val'!B94="","",IF(OR($B94="J",$B94="K",$B94="Q"),params!$B$5*C94,$B94*params!$B$3*C94))</f>
        <v/>
      </c>
      <c r="F94" s="1" t="str">
        <f>IF('enter-harv-val'!B94="","",IF(AND(NOT((OR($B94="J",$B94="K",$B94="Q",$B94=0))),C94=0),B94*params!$B$3,""))</f>
        <v/>
      </c>
      <c r="G94" s="8" t="str">
        <f>IF('enter-harv-val'!B94="","",SUM(D94:E94))</f>
        <v/>
      </c>
      <c r="H94" s="5" t="str">
        <f>IF('enter-harv-val'!B94="","",(G94&lt;params!$B$9))</f>
        <v/>
      </c>
    </row>
    <row r="95" spans="1:8" x14ac:dyDescent="0.45">
      <c r="A95" t="str">
        <f>IF('enter-harv-val'!B95="","",'enter-harv-val'!A95)</f>
        <v/>
      </c>
      <c r="B95" s="24" t="str">
        <f>IF('enter-harv-val'!B95="","",'enter-harv-val'!B95)</f>
        <v/>
      </c>
      <c r="D95" s="8" t="str">
        <f>IF('enter-harv-val'!B95="","",params!$B$2)</f>
        <v/>
      </c>
      <c r="E95" s="8" t="str">
        <f>IF('enter-harv-val'!B95="","",IF(OR($B95="J",$B95="K",$B95="Q"),params!$B$5*C95,$B95*params!$B$3*C95))</f>
        <v/>
      </c>
      <c r="F95" s="1" t="str">
        <f>IF('enter-harv-val'!B95="","",IF(AND(NOT((OR($B95="J",$B95="K",$B95="Q",$B95=0))),C95=0),B95*params!$B$3,""))</f>
        <v/>
      </c>
      <c r="G95" s="8" t="str">
        <f>IF('enter-harv-val'!B95="","",SUM(D95:E95))</f>
        <v/>
      </c>
      <c r="H95" s="5" t="str">
        <f>IF('enter-harv-val'!B95="","",(G95&lt;params!$B$9))</f>
        <v/>
      </c>
    </row>
    <row r="96" spans="1:8" x14ac:dyDescent="0.45">
      <c r="A96" t="str">
        <f>IF('enter-harv-val'!B96="","",'enter-harv-val'!A96)</f>
        <v/>
      </c>
      <c r="B96" s="24" t="str">
        <f>IF('enter-harv-val'!B96="","",'enter-harv-val'!B96)</f>
        <v/>
      </c>
      <c r="D96" s="8" t="str">
        <f>IF('enter-harv-val'!B96="","",params!$B$2)</f>
        <v/>
      </c>
      <c r="E96" s="8" t="str">
        <f>IF('enter-harv-val'!B96="","",IF(OR($B96="J",$B96="K",$B96="Q"),params!$B$5*C96,$B96*params!$B$3*C96))</f>
        <v/>
      </c>
      <c r="F96" s="1" t="str">
        <f>IF('enter-harv-val'!B96="","",IF(AND(NOT((OR($B96="J",$B96="K",$B96="Q",$B96=0))),C96=0),B96*params!$B$3,""))</f>
        <v/>
      </c>
      <c r="G96" s="8" t="str">
        <f>IF('enter-harv-val'!B96="","",SUM(D96:E96))</f>
        <v/>
      </c>
      <c r="H96" s="5" t="str">
        <f>IF('enter-harv-val'!B96="","",(G96&lt;params!$B$9))</f>
        <v/>
      </c>
    </row>
    <row r="97" spans="1:8" x14ac:dyDescent="0.45">
      <c r="A97" t="str">
        <f>IF('enter-harv-val'!B97="","",'enter-harv-val'!A97)</f>
        <v/>
      </c>
      <c r="B97" s="24" t="str">
        <f>IF('enter-harv-val'!B97="","",'enter-harv-val'!B97)</f>
        <v/>
      </c>
      <c r="D97" s="8" t="str">
        <f>IF('enter-harv-val'!B97="","",params!$B$2)</f>
        <v/>
      </c>
      <c r="E97" s="8" t="str">
        <f>IF('enter-harv-val'!B97="","",IF(OR($B97="J",$B97="K",$B97="Q"),params!$B$5*C97,$B97*params!$B$3*C97))</f>
        <v/>
      </c>
      <c r="F97" s="1" t="str">
        <f>IF('enter-harv-val'!B97="","",IF(AND(NOT((OR($B97="J",$B97="K",$B97="Q",$B97=0))),C97=0),B97*params!$B$3,""))</f>
        <v/>
      </c>
      <c r="G97" s="8" t="str">
        <f>IF('enter-harv-val'!B97="","",SUM(D97:E97))</f>
        <v/>
      </c>
      <c r="H97" s="5" t="str">
        <f>IF('enter-harv-val'!B97="","",(G97&lt;params!$B$9))</f>
        <v/>
      </c>
    </row>
    <row r="98" spans="1:8" x14ac:dyDescent="0.45">
      <c r="A98" t="str">
        <f>IF('enter-harv-val'!B98="","",'enter-harv-val'!A98)</f>
        <v/>
      </c>
      <c r="B98" s="24" t="str">
        <f>IF('enter-harv-val'!B98="","",'enter-harv-val'!B98)</f>
        <v/>
      </c>
      <c r="D98" s="8" t="str">
        <f>IF('enter-harv-val'!B98="","",params!$B$2)</f>
        <v/>
      </c>
      <c r="E98" s="8" t="str">
        <f>IF('enter-harv-val'!B98="","",IF(OR($B98="J",$B98="K",$B98="Q"),params!$B$5*C98,$B98*params!$B$3*C98))</f>
        <v/>
      </c>
      <c r="F98" s="1" t="str">
        <f>IF('enter-harv-val'!B98="","",IF(AND(NOT((OR($B98="J",$B98="K",$B98="Q",$B98=0))),C98=0),B98*params!$B$3,""))</f>
        <v/>
      </c>
      <c r="G98" s="8" t="str">
        <f>IF('enter-harv-val'!B98="","",SUM(D98:E98))</f>
        <v/>
      </c>
      <c r="H98" s="5" t="str">
        <f>IF('enter-harv-val'!B98="","",(G98&lt;params!$B$9))</f>
        <v/>
      </c>
    </row>
    <row r="99" spans="1:8" x14ac:dyDescent="0.45">
      <c r="A99" t="str">
        <f>IF('enter-harv-val'!B99="","",'enter-harv-val'!A99)</f>
        <v/>
      </c>
      <c r="B99" s="24" t="str">
        <f>IF('enter-harv-val'!B99="","",'enter-harv-val'!B99)</f>
        <v/>
      </c>
      <c r="D99" s="8" t="str">
        <f>IF('enter-harv-val'!B99="","",params!$B$2)</f>
        <v/>
      </c>
      <c r="E99" s="8" t="str">
        <f>IF('enter-harv-val'!B99="","",IF(OR($B99="J",$B99="K",$B99="Q"),params!$B$5*C99,$B99*params!$B$3*C99))</f>
        <v/>
      </c>
      <c r="F99" s="1" t="str">
        <f>IF('enter-harv-val'!B99="","",IF(AND(NOT((OR($B99="J",$B99="K",$B99="Q",$B99=0))),C99=0),B99*params!$B$3,""))</f>
        <v/>
      </c>
      <c r="G99" s="8" t="str">
        <f>IF('enter-harv-val'!B99="","",SUM(D99:E99))</f>
        <v/>
      </c>
      <c r="H99" s="5" t="str">
        <f>IF('enter-harv-val'!B99="","",(G99&lt;params!$B$9))</f>
        <v/>
      </c>
    </row>
    <row r="100" spans="1:8" x14ac:dyDescent="0.45">
      <c r="A100" t="str">
        <f>IF('enter-harv-val'!B100="","",'enter-harv-val'!A100)</f>
        <v/>
      </c>
      <c r="B100" s="24" t="str">
        <f>IF('enter-harv-val'!B100="","",'enter-harv-val'!B100)</f>
        <v/>
      </c>
      <c r="D100" s="8" t="str">
        <f>IF('enter-harv-val'!B100="","",params!$B$2)</f>
        <v/>
      </c>
      <c r="E100" s="8" t="str">
        <f>IF('enter-harv-val'!B100="","",IF(OR($B100="J",$B100="K",$B100="Q"),params!$B$5*C100,$B100*params!$B$3*C100))</f>
        <v/>
      </c>
      <c r="F100" s="1" t="str">
        <f>IF('enter-harv-val'!B100="","",IF(AND(NOT((OR($B100="J",$B100="K",$B100="Q",$B100=0))),C100=0),B100*params!$B$3,""))</f>
        <v/>
      </c>
      <c r="G100" s="8" t="str">
        <f>IF('enter-harv-val'!B100="","",SUM(D100:E100))</f>
        <v/>
      </c>
      <c r="H100" s="5" t="str">
        <f>IF('enter-harv-val'!B100="","",(G100&lt;params!$B$9))</f>
        <v/>
      </c>
    </row>
    <row r="101" spans="1:8" x14ac:dyDescent="0.45">
      <c r="A101" t="str">
        <f>IF('enter-harv-val'!B101="","",'enter-harv-val'!A101)</f>
        <v/>
      </c>
      <c r="B101" s="24" t="str">
        <f>IF('enter-harv-val'!B101="","",'enter-harv-val'!B101)</f>
        <v/>
      </c>
      <c r="D101" s="8" t="str">
        <f>IF('enter-harv-val'!B101="","",params!$B$2)</f>
        <v/>
      </c>
      <c r="E101" s="8" t="str">
        <f>IF('enter-harv-val'!B101="","",IF(OR($B101="J",$B101="K",$B101="Q"),params!$B$5*C101,$B101*params!$B$3*C101))</f>
        <v/>
      </c>
      <c r="F101" s="1" t="str">
        <f>IF('enter-harv-val'!B101="","",IF(AND(NOT((OR($B101="J",$B101="K",$B101="Q",$B101=0))),C101=0),B101*params!$B$3,""))</f>
        <v/>
      </c>
      <c r="G101" s="8" t="str">
        <f>IF('enter-harv-val'!B101="","",SUM(D101:E101))</f>
        <v/>
      </c>
      <c r="H101" s="5" t="str">
        <f>IF('enter-harv-val'!B101="","",(G101&lt;params!$B$9))</f>
        <v/>
      </c>
    </row>
  </sheetData>
  <pageMargins left="0.7" right="0.7" top="0.75" bottom="0.75" header="0.3" footer="0.3"/>
  <pageSetup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1" operator="lessThan" id="{639F2D9B-3A16-45E9-AA61-4DF7BEF6D329}">
            <xm:f>params!$B$9</xm:f>
            <x14:dxf>
              <font>
                <color rgb="FF9C0006"/>
              </font>
              <fill>
                <patternFill>
                  <bgColor rgb="FFFFC7CE"/>
                </patternFill>
              </fill>
            </x14:dxf>
          </x14:cfRule>
          <xm:sqref>G2:G101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1"/>
  <sheetViews>
    <sheetView workbookViewId="0">
      <pane xSplit="2" ySplit="1" topLeftCell="C2" activePane="bottomRight" state="frozen"/>
      <selection activeCell="F7" sqref="F7"/>
      <selection pane="topRight" activeCell="F7" sqref="F7"/>
      <selection pane="bottomLeft" activeCell="F7" sqref="F7"/>
      <selection pane="bottomRight" activeCell="C2" sqref="C2"/>
    </sheetView>
  </sheetViews>
  <sheetFormatPr defaultRowHeight="14.25" x14ac:dyDescent="0.45"/>
  <cols>
    <col min="1" max="1" width="2.6640625" bestFit="1" customWidth="1"/>
    <col min="2" max="2" width="7.46484375" style="24" bestFit="1" customWidth="1"/>
    <col min="3" max="3" width="4.46484375" style="12" bestFit="1" customWidth="1"/>
    <col min="4" max="4" width="5.06640625" style="4" bestFit="1" customWidth="1"/>
    <col min="5" max="5" width="7.73046875" style="4" bestFit="1" customWidth="1"/>
    <col min="6" max="6" width="7.6640625" style="4" bestFit="1" customWidth="1"/>
    <col min="7" max="7" width="8.3984375" style="4" bestFit="1" customWidth="1"/>
    <col min="8" max="8" width="8.46484375" style="4" bestFit="1" customWidth="1"/>
    <col min="9" max="9" width="5.86328125" customWidth="1"/>
    <col min="10" max="10" width="7.59765625" style="4" bestFit="1" customWidth="1"/>
    <col min="11" max="11" width="11.86328125" style="5" bestFit="1" customWidth="1"/>
  </cols>
  <sheetData>
    <row r="1" spans="1:11" s="13" customFormat="1" x14ac:dyDescent="0.45">
      <c r="A1" s="13" t="s">
        <v>8</v>
      </c>
      <c r="B1" s="23" t="s">
        <v>41</v>
      </c>
      <c r="C1" s="17" t="s">
        <v>80</v>
      </c>
      <c r="D1" s="15" t="s">
        <v>32</v>
      </c>
      <c r="E1" s="14" t="s">
        <v>15</v>
      </c>
      <c r="F1" s="14" t="s">
        <v>16</v>
      </c>
      <c r="G1" s="14" t="s">
        <v>68</v>
      </c>
      <c r="H1" s="14" t="s">
        <v>17</v>
      </c>
      <c r="I1" s="13" t="s">
        <v>73</v>
      </c>
      <c r="J1" s="14" t="s">
        <v>9</v>
      </c>
      <c r="K1" s="16" t="s">
        <v>10</v>
      </c>
    </row>
    <row r="2" spans="1:11" x14ac:dyDescent="0.45">
      <c r="A2" t="str">
        <f>IF('enter-harv-val'!B2="","",'enter-harv-val'!A2)</f>
        <v/>
      </c>
      <c r="B2" s="24" t="str">
        <f>IF('enter-harv-val'!B2="","",'enter-harv-val'!B2)</f>
        <v/>
      </c>
      <c r="D2" s="4" t="str">
        <f>IF('enter-harv-val'!B2="","",IF(C2=1,IF(NOT((OR($B2="J",$B2="K",$B2="Q",$B2=0))),"ADDL","NOT"),""))</f>
        <v/>
      </c>
      <c r="E2" s="4" t="str">
        <f>IF('enter-harv-val'!B2="","",1-C2)</f>
        <v/>
      </c>
      <c r="F2" s="8" t="str">
        <f>IF('enter-harv-val'!B2="","",params!$B$2)</f>
        <v/>
      </c>
      <c r="G2" s="8" t="str">
        <f>IF('enter-harv-val'!B2="","",C2*params!$B$6)</f>
        <v/>
      </c>
      <c r="H2" s="8" t="str">
        <f>IF('enter-harv-val'!B2="","",IF(OR($B2="J",$B2="K",$B2="Q"),params!$B$5*E2,$B2*params!$B$3*E2))</f>
        <v/>
      </c>
      <c r="I2" s="1" t="str">
        <f>IF('enter-harv-val'!B2="","",IF(AND(NOT((OR($B2="J",$B2="K",$B2="Q",$B2=0))),C2=1),B2*params!$B$3,""))</f>
        <v/>
      </c>
      <c r="J2" s="8" t="str">
        <f>IF('enter-harv-val'!B2="","",SUM(F2:H2))</f>
        <v/>
      </c>
      <c r="K2" s="5" t="str">
        <f>IF('enter-harv-val'!B2="","",(J2&lt;params!$B$9))</f>
        <v/>
      </c>
    </row>
    <row r="3" spans="1:11" x14ac:dyDescent="0.45">
      <c r="A3" t="str">
        <f>IF('enter-harv-val'!B3="","",'enter-harv-val'!A3)</f>
        <v/>
      </c>
      <c r="B3" s="24" t="str">
        <f>IF('enter-harv-val'!B3="","",'enter-harv-val'!B3)</f>
        <v/>
      </c>
      <c r="D3" s="4" t="str">
        <f>IF('enter-harv-val'!B3="","",IF(C3=1,IF(NOT((OR($B3="J",$B3="K",$B3="Q",$B3=0))),"ADDL","NOT"),""))</f>
        <v/>
      </c>
      <c r="E3" s="4" t="str">
        <f>IF('enter-harv-val'!B3="","",1-C3)</f>
        <v/>
      </c>
      <c r="F3" s="8" t="str">
        <f>IF('enter-harv-val'!B3="","",params!$B$2)</f>
        <v/>
      </c>
      <c r="G3" s="8" t="str">
        <f>IF('enter-harv-val'!B3="","",C3*params!$B$6)</f>
        <v/>
      </c>
      <c r="H3" s="8" t="str">
        <f>IF('enter-harv-val'!B3="","",IF(OR($B3="J",$B3="K",$B3="Q"),params!$B$5*E3,$B3*params!$B$3*E3))</f>
        <v/>
      </c>
      <c r="I3" s="1" t="str">
        <f>IF('enter-harv-val'!B3="","",IF(AND(NOT((OR($B3="J",$B3="K",$B3="Q",$B3=0))),C3=1),B3*params!$B$3,""))</f>
        <v/>
      </c>
      <c r="J3" s="8" t="str">
        <f>IF('enter-harv-val'!B3="","",SUM(F3:H3))</f>
        <v/>
      </c>
      <c r="K3" s="5" t="str">
        <f>IF('enter-harv-val'!B3="","",(J3&lt;params!$B$9))</f>
        <v/>
      </c>
    </row>
    <row r="4" spans="1:11" x14ac:dyDescent="0.45">
      <c r="A4" t="str">
        <f>IF('enter-harv-val'!B4="","",'enter-harv-val'!A4)</f>
        <v/>
      </c>
      <c r="B4" s="24" t="str">
        <f>IF('enter-harv-val'!B4="","",'enter-harv-val'!B4)</f>
        <v/>
      </c>
      <c r="D4" s="4" t="str">
        <f>IF('enter-harv-val'!B4="","",IF(C4=1,IF(NOT((OR($B4="J",$B4="K",$B4="Q",$B4=0))),"ADDL","NOT"),""))</f>
        <v/>
      </c>
      <c r="E4" s="4" t="str">
        <f>IF('enter-harv-val'!B4="","",1-C4)</f>
        <v/>
      </c>
      <c r="F4" s="8" t="str">
        <f>IF('enter-harv-val'!B4="","",params!$B$2)</f>
        <v/>
      </c>
      <c r="G4" s="8" t="str">
        <f>IF('enter-harv-val'!B4="","",C4*params!$B$6)</f>
        <v/>
      </c>
      <c r="H4" s="8" t="str">
        <f>IF('enter-harv-val'!B4="","",IF(OR($B4="J",$B4="K",$B4="Q"),params!$B$5*E4,$B4*params!$B$3*E4))</f>
        <v/>
      </c>
      <c r="I4" s="1" t="str">
        <f>IF('enter-harv-val'!B4="","",IF(AND(NOT((OR($B4="J",$B4="K",$B4="Q",$B4=0))),C4=1),B4*params!$B$3,""))</f>
        <v/>
      </c>
      <c r="J4" s="8" t="str">
        <f>IF('enter-harv-val'!B4="","",SUM(F4:H4))</f>
        <v/>
      </c>
      <c r="K4" s="5" t="str">
        <f>IF('enter-harv-val'!B4="","",(J4&lt;params!$B$9))</f>
        <v/>
      </c>
    </row>
    <row r="5" spans="1:11" x14ac:dyDescent="0.45">
      <c r="A5" t="str">
        <f>IF('enter-harv-val'!B5="","",'enter-harv-val'!A5)</f>
        <v/>
      </c>
      <c r="B5" s="24" t="str">
        <f>IF('enter-harv-val'!B5="","",'enter-harv-val'!B5)</f>
        <v/>
      </c>
      <c r="D5" s="4" t="str">
        <f>IF('enter-harv-val'!B5="","",IF(C5=1,IF(NOT((OR($B5="J",$B5="K",$B5="Q",$B5=0))),"ADDL","NOT"),""))</f>
        <v/>
      </c>
      <c r="E5" s="4" t="str">
        <f>IF('enter-harv-val'!B5="","",1-C5)</f>
        <v/>
      </c>
      <c r="F5" s="8" t="str">
        <f>IF('enter-harv-val'!B5="","",params!$B$2)</f>
        <v/>
      </c>
      <c r="G5" s="8" t="str">
        <f>IF('enter-harv-val'!B5="","",C5*params!$B$6)</f>
        <v/>
      </c>
      <c r="H5" s="8" t="str">
        <f>IF('enter-harv-val'!B5="","",IF(OR($B5="J",$B5="K",$B5="Q"),params!$B$5*E5,$B5*params!$B$3*E5))</f>
        <v/>
      </c>
      <c r="I5" s="1" t="str">
        <f>IF('enter-harv-val'!B5="","",IF(AND(NOT((OR($B5="J",$B5="K",$B5="Q",$B5=0))),C5=1),B5*params!$B$3,""))</f>
        <v/>
      </c>
      <c r="J5" s="8" t="str">
        <f>IF('enter-harv-val'!B5="","",SUM(F5:H5))</f>
        <v/>
      </c>
      <c r="K5" s="5" t="str">
        <f>IF('enter-harv-val'!B5="","",(J5&lt;params!$B$9))</f>
        <v/>
      </c>
    </row>
    <row r="6" spans="1:11" x14ac:dyDescent="0.45">
      <c r="A6" t="str">
        <f>IF('enter-harv-val'!B6="","",'enter-harv-val'!A6)</f>
        <v/>
      </c>
      <c r="B6" s="24" t="str">
        <f>IF('enter-harv-val'!B6="","",'enter-harv-val'!B6)</f>
        <v/>
      </c>
      <c r="D6" s="4" t="str">
        <f>IF('enter-harv-val'!B6="","",IF(C6=1,IF(NOT((OR($B6="J",$B6="K",$B6="Q",$B6=0))),"ADDL","NOT"),""))</f>
        <v/>
      </c>
      <c r="E6" s="4" t="str">
        <f>IF('enter-harv-val'!B6="","",1-C6)</f>
        <v/>
      </c>
      <c r="F6" s="8" t="str">
        <f>IF('enter-harv-val'!B6="","",params!$B$2)</f>
        <v/>
      </c>
      <c r="G6" s="8" t="str">
        <f>IF('enter-harv-val'!B6="","",C6*params!$B$6)</f>
        <v/>
      </c>
      <c r="H6" s="8" t="str">
        <f>IF('enter-harv-val'!B6="","",IF(OR($B6="J",$B6="K",$B6="Q"),params!$B$5*E6,$B6*params!$B$3*E6))</f>
        <v/>
      </c>
      <c r="I6" s="1" t="str">
        <f>IF('enter-harv-val'!B6="","",IF(AND(NOT((OR($B6="J",$B6="K",$B6="Q",$B6=0))),C6=1),B6*params!$B$3,""))</f>
        <v/>
      </c>
      <c r="J6" s="8" t="str">
        <f>IF('enter-harv-val'!B6="","",SUM(F6:H6))</f>
        <v/>
      </c>
      <c r="K6" s="5" t="str">
        <f>IF('enter-harv-val'!B6="","",(J6&lt;params!$B$9))</f>
        <v/>
      </c>
    </row>
    <row r="7" spans="1:11" x14ac:dyDescent="0.45">
      <c r="A7" t="str">
        <f>IF('enter-harv-val'!B7="","",'enter-harv-val'!A7)</f>
        <v/>
      </c>
      <c r="B7" s="24" t="str">
        <f>IF('enter-harv-val'!B7="","",'enter-harv-val'!B7)</f>
        <v/>
      </c>
      <c r="D7" s="4" t="str">
        <f>IF('enter-harv-val'!B7="","",IF(C7=1,IF(NOT((OR($B7="J",$B7="K",$B7="Q",$B7=0))),"ADDL","NOT"),""))</f>
        <v/>
      </c>
      <c r="E7" s="4" t="str">
        <f>IF('enter-harv-val'!B7="","",1-C7)</f>
        <v/>
      </c>
      <c r="F7" s="8" t="str">
        <f>IF('enter-harv-val'!B7="","",params!$B$2)</f>
        <v/>
      </c>
      <c r="G7" s="8" t="str">
        <f>IF('enter-harv-val'!B7="","",C7*params!$B$6)</f>
        <v/>
      </c>
      <c r="H7" s="8" t="str">
        <f>IF('enter-harv-val'!B7="","",IF(OR($B7="J",$B7="K",$B7="Q"),params!$B$5*E7,$B7*params!$B$3*E7))</f>
        <v/>
      </c>
      <c r="I7" s="1" t="str">
        <f>IF('enter-harv-val'!B7="","",IF(AND(NOT((OR($B7="J",$B7="K",$B7="Q",$B7=0))),C7=1),B7*params!$B$3,""))</f>
        <v/>
      </c>
      <c r="J7" s="8" t="str">
        <f>IF('enter-harv-val'!B7="","",SUM(F7:H7))</f>
        <v/>
      </c>
      <c r="K7" s="5" t="str">
        <f>IF('enter-harv-val'!B7="","",(J7&lt;params!$B$9))</f>
        <v/>
      </c>
    </row>
    <row r="8" spans="1:11" x14ac:dyDescent="0.45">
      <c r="A8" t="str">
        <f>IF('enter-harv-val'!B8="","",'enter-harv-val'!A8)</f>
        <v/>
      </c>
      <c r="B8" s="24" t="str">
        <f>IF('enter-harv-val'!B8="","",'enter-harv-val'!B8)</f>
        <v/>
      </c>
      <c r="D8" s="4" t="str">
        <f>IF('enter-harv-val'!B8="","",IF(C8=1,IF(NOT((OR($B8="J",$B8="K",$B8="Q",$B8=0))),"ADDL","NOT"),""))</f>
        <v/>
      </c>
      <c r="E8" s="4" t="str">
        <f>IF('enter-harv-val'!B8="","",1-C8)</f>
        <v/>
      </c>
      <c r="F8" s="8" t="str">
        <f>IF('enter-harv-val'!B8="","",params!$B$2)</f>
        <v/>
      </c>
      <c r="G8" s="8" t="str">
        <f>IF('enter-harv-val'!B8="","",C8*params!$B$6)</f>
        <v/>
      </c>
      <c r="H8" s="8" t="str">
        <f>IF('enter-harv-val'!B8="","",IF(OR($B8="J",$B8="K",$B8="Q"),params!$B$5*E8,$B8*params!$B$3*E8))</f>
        <v/>
      </c>
      <c r="I8" s="1" t="str">
        <f>IF('enter-harv-val'!B8="","",IF(AND(NOT((OR($B8="J",$B8="K",$B8="Q",$B8=0))),C8=1),B8*params!$B$3,""))</f>
        <v/>
      </c>
      <c r="J8" s="8" t="str">
        <f>IF('enter-harv-val'!B8="","",SUM(F8:H8))</f>
        <v/>
      </c>
      <c r="K8" s="5" t="str">
        <f>IF('enter-harv-val'!B8="","",(J8&lt;params!$B$9))</f>
        <v/>
      </c>
    </row>
    <row r="9" spans="1:11" x14ac:dyDescent="0.45">
      <c r="A9" t="str">
        <f>IF('enter-harv-val'!B9="","",'enter-harv-val'!A9)</f>
        <v/>
      </c>
      <c r="B9" s="24" t="str">
        <f>IF('enter-harv-val'!B9="","",'enter-harv-val'!B9)</f>
        <v/>
      </c>
      <c r="D9" s="4" t="str">
        <f>IF('enter-harv-val'!B9="","",IF(C9=1,IF(NOT((OR($B9="J",$B9="K",$B9="Q",$B9=0))),"ADDL","NOT"),""))</f>
        <v/>
      </c>
      <c r="E9" s="4" t="str">
        <f>IF('enter-harv-val'!B9="","",1-C9)</f>
        <v/>
      </c>
      <c r="F9" s="8" t="str">
        <f>IF('enter-harv-val'!B9="","",params!$B$2)</f>
        <v/>
      </c>
      <c r="G9" s="8" t="str">
        <f>IF('enter-harv-val'!B9="","",C9*params!$B$6)</f>
        <v/>
      </c>
      <c r="H9" s="8" t="str">
        <f>IF('enter-harv-val'!B9="","",IF(OR($B9="J",$B9="K",$B9="Q"),params!$B$5*E9,$B9*params!$B$3*E9))</f>
        <v/>
      </c>
      <c r="I9" s="1" t="str">
        <f>IF('enter-harv-val'!B9="","",IF(AND(NOT((OR($B9="J",$B9="K",$B9="Q",$B9=0))),C9=1),B9*params!$B$3,""))</f>
        <v/>
      </c>
      <c r="J9" s="8" t="str">
        <f>IF('enter-harv-val'!B9="","",SUM(F9:H9))</f>
        <v/>
      </c>
      <c r="K9" s="5" t="str">
        <f>IF('enter-harv-val'!B9="","",(J9&lt;params!$B$9))</f>
        <v/>
      </c>
    </row>
    <row r="10" spans="1:11" x14ac:dyDescent="0.45">
      <c r="A10" t="str">
        <f>IF('enter-harv-val'!B10="","",'enter-harv-val'!A10)</f>
        <v/>
      </c>
      <c r="B10" s="24" t="str">
        <f>IF('enter-harv-val'!B10="","",'enter-harv-val'!B10)</f>
        <v/>
      </c>
      <c r="D10" s="4" t="str">
        <f>IF('enter-harv-val'!B10="","",IF(C10=1,IF(NOT((OR($B10="J",$B10="K",$B10="Q",$B10=0))),"ADDL","NOT"),""))</f>
        <v/>
      </c>
      <c r="E10" s="4" t="str">
        <f>IF('enter-harv-val'!B10="","",1-C10)</f>
        <v/>
      </c>
      <c r="F10" s="8" t="str">
        <f>IF('enter-harv-val'!B10="","",params!$B$2)</f>
        <v/>
      </c>
      <c r="G10" s="8" t="str">
        <f>IF('enter-harv-val'!B10="","",C10*params!$B$6)</f>
        <v/>
      </c>
      <c r="H10" s="8" t="str">
        <f>IF('enter-harv-val'!B10="","",IF(OR($B10="J",$B10="K",$B10="Q"),params!$B$5*E10,$B10*params!$B$3*E10))</f>
        <v/>
      </c>
      <c r="I10" s="1" t="str">
        <f>IF('enter-harv-val'!B10="","",IF(AND(NOT((OR($B10="J",$B10="K",$B10="Q",$B10=0))),C10=1),B10*params!$B$3,""))</f>
        <v/>
      </c>
      <c r="J10" s="8" t="str">
        <f>IF('enter-harv-val'!B10="","",SUM(F10:H10))</f>
        <v/>
      </c>
      <c r="K10" s="5" t="str">
        <f>IF('enter-harv-val'!B10="","",(J10&lt;params!$B$9))</f>
        <v/>
      </c>
    </row>
    <row r="11" spans="1:11" x14ac:dyDescent="0.45">
      <c r="A11" t="str">
        <f>IF('enter-harv-val'!B11="","",'enter-harv-val'!A11)</f>
        <v/>
      </c>
      <c r="B11" s="24" t="str">
        <f>IF('enter-harv-val'!B11="","",'enter-harv-val'!B11)</f>
        <v/>
      </c>
      <c r="D11" s="4" t="str">
        <f>IF('enter-harv-val'!B11="","",IF(C11=1,IF(NOT((OR($B11="J",$B11="K",$B11="Q",$B11=0))),"ADDL","NOT"),""))</f>
        <v/>
      </c>
      <c r="E11" s="4" t="str">
        <f>IF('enter-harv-val'!B11="","",1-C11)</f>
        <v/>
      </c>
      <c r="F11" s="8" t="str">
        <f>IF('enter-harv-val'!B11="","",params!$B$2)</f>
        <v/>
      </c>
      <c r="G11" s="8" t="str">
        <f>IF('enter-harv-val'!B11="","",C11*params!$B$6)</f>
        <v/>
      </c>
      <c r="H11" s="8" t="str">
        <f>IF('enter-harv-val'!B11="","",IF(OR($B11="J",$B11="K",$B11="Q"),params!$B$5*E11,$B11*params!$B$3*E11))</f>
        <v/>
      </c>
      <c r="I11" s="1" t="str">
        <f>IF('enter-harv-val'!B11="","",IF(AND(NOT((OR($B11="J",$B11="K",$B11="Q",$B11=0))),C11=1),B11*params!$B$3,""))</f>
        <v/>
      </c>
      <c r="J11" s="8" t="str">
        <f>IF('enter-harv-val'!B11="","",SUM(F11:H11))</f>
        <v/>
      </c>
      <c r="K11" s="5" t="str">
        <f>IF('enter-harv-val'!B11="","",(J11&lt;params!$B$9))</f>
        <v/>
      </c>
    </row>
    <row r="12" spans="1:11" x14ac:dyDescent="0.45">
      <c r="A12" t="str">
        <f>IF('enter-harv-val'!B12="","",'enter-harv-val'!A12)</f>
        <v/>
      </c>
      <c r="B12" s="24" t="str">
        <f>IF('enter-harv-val'!B12="","",'enter-harv-val'!B12)</f>
        <v/>
      </c>
      <c r="D12" s="4" t="str">
        <f>IF('enter-harv-val'!B12="","",IF(C12=1,IF(NOT((OR($B12="J",$B12="K",$B12="Q",$B12=0))),"ADDL","NOT"),""))</f>
        <v/>
      </c>
      <c r="E12" s="4" t="str">
        <f>IF('enter-harv-val'!B12="","",1-C12)</f>
        <v/>
      </c>
      <c r="F12" s="8" t="str">
        <f>IF('enter-harv-val'!B12="","",params!$B$2)</f>
        <v/>
      </c>
      <c r="G12" s="8" t="str">
        <f>IF('enter-harv-val'!B12="","",C12*params!$B$6)</f>
        <v/>
      </c>
      <c r="H12" s="8" t="str">
        <f>IF('enter-harv-val'!B12="","",IF(OR($B12="J",$B12="K",$B12="Q"),params!$B$5*E12,$B12*params!$B$3*E12))</f>
        <v/>
      </c>
      <c r="I12" s="1" t="str">
        <f>IF('enter-harv-val'!B12="","",IF(AND(NOT((OR($B12="J",$B12="K",$B12="Q",$B12=0))),C12=1),B12*params!$B$3,""))</f>
        <v/>
      </c>
      <c r="J12" s="8" t="str">
        <f>IF('enter-harv-val'!B12="","",SUM(F12:H12))</f>
        <v/>
      </c>
      <c r="K12" s="5" t="str">
        <f>IF('enter-harv-val'!B12="","",(J12&lt;params!$B$9))</f>
        <v/>
      </c>
    </row>
    <row r="13" spans="1:11" x14ac:dyDescent="0.45">
      <c r="A13" t="str">
        <f>IF('enter-harv-val'!B13="","",'enter-harv-val'!A13)</f>
        <v/>
      </c>
      <c r="B13" s="24" t="str">
        <f>IF('enter-harv-val'!B13="","",'enter-harv-val'!B13)</f>
        <v/>
      </c>
      <c r="D13" s="4" t="str">
        <f>IF('enter-harv-val'!B13="","",IF(C13=1,IF(NOT((OR($B13="J",$B13="K",$B13="Q",$B13=0))),"ADDL","NOT"),""))</f>
        <v/>
      </c>
      <c r="E13" s="4" t="str">
        <f>IF('enter-harv-val'!B13="","",1-C13)</f>
        <v/>
      </c>
      <c r="F13" s="8" t="str">
        <f>IF('enter-harv-val'!B13="","",params!$B$2)</f>
        <v/>
      </c>
      <c r="G13" s="8" t="str">
        <f>IF('enter-harv-val'!B13="","",C13*params!$B$6)</f>
        <v/>
      </c>
      <c r="H13" s="8" t="str">
        <f>IF('enter-harv-val'!B13="","",IF(OR($B13="J",$B13="K",$B13="Q"),params!$B$5*E13,$B13*params!$B$3*E13))</f>
        <v/>
      </c>
      <c r="I13" s="1" t="str">
        <f>IF('enter-harv-val'!B13="","",IF(AND(NOT((OR($B13="J",$B13="K",$B13="Q",$B13=0))),C13=1),B13*params!$B$3,""))</f>
        <v/>
      </c>
      <c r="J13" s="8" t="str">
        <f>IF('enter-harv-val'!B13="","",SUM(F13:H13))</f>
        <v/>
      </c>
      <c r="K13" s="5" t="str">
        <f>IF('enter-harv-val'!B13="","",(J13&lt;params!$B$9))</f>
        <v/>
      </c>
    </row>
    <row r="14" spans="1:11" x14ac:dyDescent="0.45">
      <c r="A14" t="str">
        <f>IF('enter-harv-val'!B14="","",'enter-harv-val'!A14)</f>
        <v/>
      </c>
      <c r="B14" s="24" t="str">
        <f>IF('enter-harv-val'!B14="","",'enter-harv-val'!B14)</f>
        <v/>
      </c>
      <c r="D14" s="4" t="str">
        <f>IF('enter-harv-val'!B14="","",IF(C14=1,IF(NOT((OR($B14="J",$B14="K",$B14="Q",$B14=0))),"ADDL","NOT"),""))</f>
        <v/>
      </c>
      <c r="E14" s="4" t="str">
        <f>IF('enter-harv-val'!B14="","",1-C14)</f>
        <v/>
      </c>
      <c r="F14" s="8" t="str">
        <f>IF('enter-harv-val'!B14="","",params!$B$2)</f>
        <v/>
      </c>
      <c r="G14" s="8" t="str">
        <f>IF('enter-harv-val'!B14="","",C14*params!$B$6)</f>
        <v/>
      </c>
      <c r="H14" s="8" t="str">
        <f>IF('enter-harv-val'!B14="","",IF(OR($B14="J",$B14="K",$B14="Q"),params!$B$5*E14,$B14*params!$B$3*E14))</f>
        <v/>
      </c>
      <c r="I14" s="1" t="str">
        <f>IF('enter-harv-val'!B14="","",IF(AND(NOT((OR($B14="J",$B14="K",$B14="Q",$B14=0))),C14=1),B14*params!$B$3,""))</f>
        <v/>
      </c>
      <c r="J14" s="8" t="str">
        <f>IF('enter-harv-val'!B14="","",SUM(F14:H14))</f>
        <v/>
      </c>
      <c r="K14" s="5" t="str">
        <f>IF('enter-harv-val'!B14="","",(J14&lt;params!$B$9))</f>
        <v/>
      </c>
    </row>
    <row r="15" spans="1:11" x14ac:dyDescent="0.45">
      <c r="A15" t="str">
        <f>IF('enter-harv-val'!B15="","",'enter-harv-val'!A15)</f>
        <v/>
      </c>
      <c r="B15" s="24" t="str">
        <f>IF('enter-harv-val'!B15="","",'enter-harv-val'!B15)</f>
        <v/>
      </c>
      <c r="D15" s="4" t="str">
        <f>IF('enter-harv-val'!B15="","",IF(C15=1,IF(NOT((OR($B15="J",$B15="K",$B15="Q",$B15=0))),"ADDL","NOT"),""))</f>
        <v/>
      </c>
      <c r="E15" s="4" t="str">
        <f>IF('enter-harv-val'!B15="","",1-C15)</f>
        <v/>
      </c>
      <c r="F15" s="8" t="str">
        <f>IF('enter-harv-val'!B15="","",params!$B$2)</f>
        <v/>
      </c>
      <c r="G15" s="8" t="str">
        <f>IF('enter-harv-val'!B15="","",C15*params!$B$6)</f>
        <v/>
      </c>
      <c r="H15" s="8" t="str">
        <f>IF('enter-harv-val'!B15="","",IF(OR($B15="J",$B15="K",$B15="Q"),params!$B$5*E15,$B15*params!$B$3*E15))</f>
        <v/>
      </c>
      <c r="I15" s="1" t="str">
        <f>IF('enter-harv-val'!B15="","",IF(AND(NOT((OR($B15="J",$B15="K",$B15="Q",$B15=0))),C15=1),B15*params!$B$3,""))</f>
        <v/>
      </c>
      <c r="J15" s="8" t="str">
        <f>IF('enter-harv-val'!B15="","",SUM(F15:H15))</f>
        <v/>
      </c>
      <c r="K15" s="5" t="str">
        <f>IF('enter-harv-val'!B15="","",(J15&lt;params!$B$9))</f>
        <v/>
      </c>
    </row>
    <row r="16" spans="1:11" x14ac:dyDescent="0.45">
      <c r="A16" t="str">
        <f>IF('enter-harv-val'!B16="","",'enter-harv-val'!A16)</f>
        <v/>
      </c>
      <c r="B16" s="24" t="str">
        <f>IF('enter-harv-val'!B16="","",'enter-harv-val'!B16)</f>
        <v/>
      </c>
      <c r="D16" s="4" t="str">
        <f>IF('enter-harv-val'!B16="","",IF(C16=1,IF(NOT((OR($B16="J",$B16="K",$B16="Q",$B16=0))),"ADDL","NOT"),""))</f>
        <v/>
      </c>
      <c r="E16" s="4" t="str">
        <f>IF('enter-harv-val'!B16="","",1-C16)</f>
        <v/>
      </c>
      <c r="F16" s="8" t="str">
        <f>IF('enter-harv-val'!B16="","",params!$B$2)</f>
        <v/>
      </c>
      <c r="G16" s="8" t="str">
        <f>IF('enter-harv-val'!B16="","",C16*params!$B$6)</f>
        <v/>
      </c>
      <c r="H16" s="8" t="str">
        <f>IF('enter-harv-val'!B16="","",IF(OR($B16="J",$B16="K",$B16="Q"),params!$B$5*E16,$B16*params!$B$3*E16))</f>
        <v/>
      </c>
      <c r="I16" s="1" t="str">
        <f>IF('enter-harv-val'!B16="","",IF(AND(NOT((OR($B16="J",$B16="K",$B16="Q",$B16=0))),C16=1),B16*params!$B$3,""))</f>
        <v/>
      </c>
      <c r="J16" s="8" t="str">
        <f>IF('enter-harv-val'!B16="","",SUM(F16:H16))</f>
        <v/>
      </c>
      <c r="K16" s="5" t="str">
        <f>IF('enter-harv-val'!B16="","",(J16&lt;params!$B$9))</f>
        <v/>
      </c>
    </row>
    <row r="17" spans="1:11" x14ac:dyDescent="0.45">
      <c r="A17" t="str">
        <f>IF('enter-harv-val'!B17="","",'enter-harv-val'!A17)</f>
        <v/>
      </c>
      <c r="B17" s="24" t="str">
        <f>IF('enter-harv-val'!B17="","",'enter-harv-val'!B17)</f>
        <v/>
      </c>
      <c r="D17" s="4" t="str">
        <f>IF('enter-harv-val'!B17="","",IF(C17=1,IF(NOT((OR($B17="J",$B17="K",$B17="Q",$B17=0))),"ADDL","NOT"),""))</f>
        <v/>
      </c>
      <c r="E17" s="4" t="str">
        <f>IF('enter-harv-val'!B17="","",1-C17)</f>
        <v/>
      </c>
      <c r="F17" s="8" t="str">
        <f>IF('enter-harv-val'!B17="","",params!$B$2)</f>
        <v/>
      </c>
      <c r="G17" s="8" t="str">
        <f>IF('enter-harv-val'!B17="","",C17*params!$B$6)</f>
        <v/>
      </c>
      <c r="H17" s="8" t="str">
        <f>IF('enter-harv-val'!B17="","",IF(OR($B17="J",$B17="K",$B17="Q"),params!$B$5*E17,$B17*params!$B$3*E17))</f>
        <v/>
      </c>
      <c r="I17" s="1" t="str">
        <f>IF('enter-harv-val'!B17="","",IF(AND(NOT((OR($B17="J",$B17="K",$B17="Q",$B17=0))),C17=1),B17*params!$B$3,""))</f>
        <v/>
      </c>
      <c r="J17" s="8" t="str">
        <f>IF('enter-harv-val'!B17="","",SUM(F17:H17))</f>
        <v/>
      </c>
      <c r="K17" s="5" t="str">
        <f>IF('enter-harv-val'!B17="","",(J17&lt;params!$B$9))</f>
        <v/>
      </c>
    </row>
    <row r="18" spans="1:11" x14ac:dyDescent="0.45">
      <c r="A18" t="str">
        <f>IF('enter-harv-val'!B18="","",'enter-harv-val'!A18)</f>
        <v/>
      </c>
      <c r="B18" s="24" t="str">
        <f>IF('enter-harv-val'!B18="","",'enter-harv-val'!B18)</f>
        <v/>
      </c>
      <c r="D18" s="4" t="str">
        <f>IF('enter-harv-val'!B18="","",IF(C18=1,IF(NOT((OR($B18="J",$B18="K",$B18="Q",$B18=0))),"ADDL","NOT"),""))</f>
        <v/>
      </c>
      <c r="E18" s="4" t="str">
        <f>IF('enter-harv-val'!B18="","",1-C18)</f>
        <v/>
      </c>
      <c r="F18" s="8" t="str">
        <f>IF('enter-harv-val'!B18="","",params!$B$2)</f>
        <v/>
      </c>
      <c r="G18" s="8" t="str">
        <f>IF('enter-harv-val'!B18="","",C18*params!$B$6)</f>
        <v/>
      </c>
      <c r="H18" s="8" t="str">
        <f>IF('enter-harv-val'!B18="","",IF(OR($B18="J",$B18="K",$B18="Q"),params!$B$5*E18,$B18*params!$B$3*E18))</f>
        <v/>
      </c>
      <c r="I18" s="1" t="str">
        <f>IF('enter-harv-val'!B18="","",IF(AND(NOT((OR($B18="J",$B18="K",$B18="Q",$B18=0))),C18=1),B18*params!$B$3,""))</f>
        <v/>
      </c>
      <c r="J18" s="8" t="str">
        <f>IF('enter-harv-val'!B18="","",SUM(F18:H18))</f>
        <v/>
      </c>
      <c r="K18" s="5" t="str">
        <f>IF('enter-harv-val'!B18="","",(J18&lt;params!$B$9))</f>
        <v/>
      </c>
    </row>
    <row r="19" spans="1:11" x14ac:dyDescent="0.45">
      <c r="A19" t="str">
        <f>IF('enter-harv-val'!B19="","",'enter-harv-val'!A19)</f>
        <v/>
      </c>
      <c r="B19" s="24" t="str">
        <f>IF('enter-harv-val'!B19="","",'enter-harv-val'!B19)</f>
        <v/>
      </c>
      <c r="D19" s="4" t="str">
        <f>IF('enter-harv-val'!B19="","",IF(C19=1,IF(NOT((OR($B19="J",$B19="K",$B19="Q",$B19=0))),"ADDL","NOT"),""))</f>
        <v/>
      </c>
      <c r="E19" s="4" t="str">
        <f>IF('enter-harv-val'!B19="","",1-C19)</f>
        <v/>
      </c>
      <c r="F19" s="8" t="str">
        <f>IF('enter-harv-val'!B19="","",params!$B$2)</f>
        <v/>
      </c>
      <c r="G19" s="8" t="str">
        <f>IF('enter-harv-val'!B19="","",C19*params!$B$6)</f>
        <v/>
      </c>
      <c r="H19" s="8" t="str">
        <f>IF('enter-harv-val'!B19="","",IF(OR($B19="J",$B19="K",$B19="Q"),params!$B$5*E19,$B19*params!$B$3*E19))</f>
        <v/>
      </c>
      <c r="I19" s="1" t="str">
        <f>IF('enter-harv-val'!B19="","",IF(AND(NOT((OR($B19="J",$B19="K",$B19="Q",$B19=0))),C19=1),B19*params!$B$3,""))</f>
        <v/>
      </c>
      <c r="J19" s="8" t="str">
        <f>IF('enter-harv-val'!B19="","",SUM(F19:H19))</f>
        <v/>
      </c>
      <c r="K19" s="5" t="str">
        <f>IF('enter-harv-val'!B19="","",(J19&lt;params!$B$9))</f>
        <v/>
      </c>
    </row>
    <row r="20" spans="1:11" x14ac:dyDescent="0.45">
      <c r="A20" t="str">
        <f>IF('enter-harv-val'!B20="","",'enter-harv-val'!A20)</f>
        <v/>
      </c>
      <c r="B20" s="24" t="str">
        <f>IF('enter-harv-val'!B20="","",'enter-harv-val'!B20)</f>
        <v/>
      </c>
      <c r="D20" s="4" t="str">
        <f>IF('enter-harv-val'!B20="","",IF(C20=1,IF(NOT((OR($B20="J",$B20="K",$B20="Q",$B20=0))),"ADDL","NOT"),""))</f>
        <v/>
      </c>
      <c r="E20" s="4" t="str">
        <f>IF('enter-harv-val'!B20="","",1-C20)</f>
        <v/>
      </c>
      <c r="F20" s="8" t="str">
        <f>IF('enter-harv-val'!B20="","",params!$B$2)</f>
        <v/>
      </c>
      <c r="G20" s="8" t="str">
        <f>IF('enter-harv-val'!B20="","",C20*params!$B$6)</f>
        <v/>
      </c>
      <c r="H20" s="8" t="str">
        <f>IF('enter-harv-val'!B20="","",IF(OR($B20="J",$B20="K",$B20="Q"),params!$B$5*E20,$B20*params!$B$3*E20))</f>
        <v/>
      </c>
      <c r="I20" s="1" t="str">
        <f>IF('enter-harv-val'!B20="","",IF(AND(NOT((OR($B20="J",$B20="K",$B20="Q",$B20=0))),C20=1),B20*params!$B$3,""))</f>
        <v/>
      </c>
      <c r="J20" s="8" t="str">
        <f>IF('enter-harv-val'!B20="","",SUM(F20:H20))</f>
        <v/>
      </c>
      <c r="K20" s="5" t="str">
        <f>IF('enter-harv-val'!B20="","",(J20&lt;params!$B$9))</f>
        <v/>
      </c>
    </row>
    <row r="21" spans="1:11" x14ac:dyDescent="0.45">
      <c r="A21" t="str">
        <f>IF('enter-harv-val'!B21="","",'enter-harv-val'!A21)</f>
        <v/>
      </c>
      <c r="B21" s="24" t="str">
        <f>IF('enter-harv-val'!B21="","",'enter-harv-val'!B21)</f>
        <v/>
      </c>
      <c r="D21" s="4" t="str">
        <f>IF('enter-harv-val'!B21="","",IF(C21=1,IF(NOT((OR($B21="J",$B21="K",$B21="Q",$B21=0))),"ADDL","NOT"),""))</f>
        <v/>
      </c>
      <c r="E21" s="4" t="str">
        <f>IF('enter-harv-val'!B21="","",1-C21)</f>
        <v/>
      </c>
      <c r="F21" s="8" t="str">
        <f>IF('enter-harv-val'!B21="","",params!$B$2)</f>
        <v/>
      </c>
      <c r="G21" s="8" t="str">
        <f>IF('enter-harv-val'!B21="","",C21*params!$B$6)</f>
        <v/>
      </c>
      <c r="H21" s="8" t="str">
        <f>IF('enter-harv-val'!B21="","",IF(OR($B21="J",$B21="K",$B21="Q"),params!$B$5*E21,$B21*params!$B$3*E21))</f>
        <v/>
      </c>
      <c r="I21" s="1" t="str">
        <f>IF('enter-harv-val'!B21="","",IF(AND(NOT((OR($B21="J",$B21="K",$B21="Q",$B21=0))),C21=1),B21*params!$B$3,""))</f>
        <v/>
      </c>
      <c r="J21" s="8" t="str">
        <f>IF('enter-harv-val'!B21="","",SUM(F21:H21))</f>
        <v/>
      </c>
      <c r="K21" s="5" t="str">
        <f>IF('enter-harv-val'!B21="","",(J21&lt;params!$B$9))</f>
        <v/>
      </c>
    </row>
    <row r="22" spans="1:11" x14ac:dyDescent="0.45">
      <c r="A22" t="str">
        <f>IF('enter-harv-val'!B22="","",'enter-harv-val'!A22)</f>
        <v/>
      </c>
      <c r="B22" s="24" t="str">
        <f>IF('enter-harv-val'!B22="","",'enter-harv-val'!B22)</f>
        <v/>
      </c>
      <c r="D22" s="4" t="str">
        <f>IF('enter-harv-val'!B22="","",IF(C22=1,IF(NOT((OR($B22="J",$B22="K",$B22="Q",$B22=0))),"ADDL","NOT"),""))</f>
        <v/>
      </c>
      <c r="E22" s="4" t="str">
        <f>IF('enter-harv-val'!B22="","",1-C22)</f>
        <v/>
      </c>
      <c r="F22" s="8" t="str">
        <f>IF('enter-harv-val'!B22="","",params!$B$2)</f>
        <v/>
      </c>
      <c r="G22" s="8" t="str">
        <f>IF('enter-harv-val'!B22="","",C22*params!$B$6)</f>
        <v/>
      </c>
      <c r="H22" s="8" t="str">
        <f>IF('enter-harv-val'!B22="","",IF(OR($B22="J",$B22="K",$B22="Q"),params!$B$5*E22,$B22*params!$B$3*E22))</f>
        <v/>
      </c>
      <c r="I22" s="1" t="str">
        <f>IF('enter-harv-val'!B22="","",IF(AND(NOT((OR($B22="J",$B22="K",$B22="Q",$B22=0))),C22=1),B22*params!$B$3,""))</f>
        <v/>
      </c>
      <c r="J22" s="8" t="str">
        <f>IF('enter-harv-val'!B22="","",SUM(F22:H22))</f>
        <v/>
      </c>
      <c r="K22" s="5" t="str">
        <f>IF('enter-harv-val'!B22="","",(J22&lt;params!$B$9))</f>
        <v/>
      </c>
    </row>
    <row r="23" spans="1:11" x14ac:dyDescent="0.45">
      <c r="A23" t="str">
        <f>IF('enter-harv-val'!B23="","",'enter-harv-val'!A23)</f>
        <v/>
      </c>
      <c r="B23" s="24" t="str">
        <f>IF('enter-harv-val'!B23="","",'enter-harv-val'!B23)</f>
        <v/>
      </c>
      <c r="D23" s="4" t="str">
        <f>IF('enter-harv-val'!B23="","",IF(C23=1,IF(NOT((OR($B23="J",$B23="K",$B23="Q",$B23=0))),"ADDL","NOT"),""))</f>
        <v/>
      </c>
      <c r="E23" s="4" t="str">
        <f>IF('enter-harv-val'!B23="","",1-C23)</f>
        <v/>
      </c>
      <c r="F23" s="8" t="str">
        <f>IF('enter-harv-val'!B23="","",params!$B$2)</f>
        <v/>
      </c>
      <c r="G23" s="8" t="str">
        <f>IF('enter-harv-val'!B23="","",C23*params!$B$6)</f>
        <v/>
      </c>
      <c r="H23" s="8" t="str">
        <f>IF('enter-harv-val'!B23="","",IF(OR($B23="J",$B23="K",$B23="Q"),params!$B$5*E23,$B23*params!$B$3*E23))</f>
        <v/>
      </c>
      <c r="I23" s="1" t="str">
        <f>IF('enter-harv-val'!B23="","",IF(AND(NOT((OR($B23="J",$B23="K",$B23="Q",$B23=0))),C23=1),B23*params!$B$3,""))</f>
        <v/>
      </c>
      <c r="J23" s="8" t="str">
        <f>IF('enter-harv-val'!B23="","",SUM(F23:H23))</f>
        <v/>
      </c>
      <c r="K23" s="5" t="str">
        <f>IF('enter-harv-val'!B23="","",(J23&lt;params!$B$9))</f>
        <v/>
      </c>
    </row>
    <row r="24" spans="1:11" x14ac:dyDescent="0.45">
      <c r="A24" t="str">
        <f>IF('enter-harv-val'!B24="","",'enter-harv-val'!A24)</f>
        <v/>
      </c>
      <c r="B24" s="24" t="str">
        <f>IF('enter-harv-val'!B24="","",'enter-harv-val'!B24)</f>
        <v/>
      </c>
      <c r="D24" s="4" t="str">
        <f>IF('enter-harv-val'!B24="","",IF(C24=1,IF(NOT((OR($B24="J",$B24="K",$B24="Q",$B24=0))),"ADDL","NOT"),""))</f>
        <v/>
      </c>
      <c r="E24" s="4" t="str">
        <f>IF('enter-harv-val'!B24="","",1-C24)</f>
        <v/>
      </c>
      <c r="F24" s="8" t="str">
        <f>IF('enter-harv-val'!B24="","",params!$B$2)</f>
        <v/>
      </c>
      <c r="G24" s="8" t="str">
        <f>IF('enter-harv-val'!B24="","",C24*params!$B$6)</f>
        <v/>
      </c>
      <c r="H24" s="8" t="str">
        <f>IF('enter-harv-val'!B24="","",IF(OR($B24="J",$B24="K",$B24="Q"),params!$B$5*E24,$B24*params!$B$3*E24))</f>
        <v/>
      </c>
      <c r="I24" s="1" t="str">
        <f>IF('enter-harv-val'!B24="","",IF(AND(NOT((OR($B24="J",$B24="K",$B24="Q",$B24=0))),C24=1),B24*params!$B$3,""))</f>
        <v/>
      </c>
      <c r="J24" s="8" t="str">
        <f>IF('enter-harv-val'!B24="","",SUM(F24:H24))</f>
        <v/>
      </c>
      <c r="K24" s="5" t="str">
        <f>IF('enter-harv-val'!B24="","",(J24&lt;params!$B$9))</f>
        <v/>
      </c>
    </row>
    <row r="25" spans="1:11" x14ac:dyDescent="0.45">
      <c r="A25" t="str">
        <f>IF('enter-harv-val'!B25="","",'enter-harv-val'!A25)</f>
        <v/>
      </c>
      <c r="B25" s="24" t="str">
        <f>IF('enter-harv-val'!B25="","",'enter-harv-val'!B25)</f>
        <v/>
      </c>
      <c r="D25" s="4" t="str">
        <f>IF('enter-harv-val'!B25="","",IF(C25=1,IF(NOT((OR($B25="J",$B25="K",$B25="Q",$B25=0))),"ADDL","NOT"),""))</f>
        <v/>
      </c>
      <c r="E25" s="4" t="str">
        <f>IF('enter-harv-val'!B25="","",1-C25)</f>
        <v/>
      </c>
      <c r="F25" s="8" t="str">
        <f>IF('enter-harv-val'!B25="","",params!$B$2)</f>
        <v/>
      </c>
      <c r="G25" s="8" t="str">
        <f>IF('enter-harv-val'!B25="","",C25*params!$B$6)</f>
        <v/>
      </c>
      <c r="H25" s="8" t="str">
        <f>IF('enter-harv-val'!B25="","",IF(OR($B25="J",$B25="K",$B25="Q"),params!$B$5*E25,$B25*params!$B$3*E25))</f>
        <v/>
      </c>
      <c r="I25" s="1" t="str">
        <f>IF('enter-harv-val'!B25="","",IF(AND(NOT((OR($B25="J",$B25="K",$B25="Q",$B25=0))),C25=1),B25*params!$B$3,""))</f>
        <v/>
      </c>
      <c r="J25" s="8" t="str">
        <f>IF('enter-harv-val'!B25="","",SUM(F25:H25))</f>
        <v/>
      </c>
      <c r="K25" s="5" t="str">
        <f>IF('enter-harv-val'!B25="","",(J25&lt;params!$B$9))</f>
        <v/>
      </c>
    </row>
    <row r="26" spans="1:11" x14ac:dyDescent="0.45">
      <c r="A26" t="str">
        <f>IF('enter-harv-val'!B26="","",'enter-harv-val'!A26)</f>
        <v/>
      </c>
      <c r="B26" s="24" t="str">
        <f>IF('enter-harv-val'!B26="","",'enter-harv-val'!B26)</f>
        <v/>
      </c>
      <c r="D26" s="4" t="str">
        <f>IF('enter-harv-val'!B26="","",IF(C26=1,IF(NOT((OR($B26="J",$B26="K",$B26="Q",$B26=0))),"ADDL","NOT"),""))</f>
        <v/>
      </c>
      <c r="E26" s="4" t="str">
        <f>IF('enter-harv-val'!B26="","",1-C26)</f>
        <v/>
      </c>
      <c r="F26" s="8" t="str">
        <f>IF('enter-harv-val'!B26="","",params!$B$2)</f>
        <v/>
      </c>
      <c r="G26" s="8" t="str">
        <f>IF('enter-harv-val'!B26="","",C26*params!$B$6)</f>
        <v/>
      </c>
      <c r="H26" s="8" t="str">
        <f>IF('enter-harv-val'!B26="","",IF(OR($B26="J",$B26="K",$B26="Q"),params!$B$5*E26,$B26*params!$B$3*E26))</f>
        <v/>
      </c>
      <c r="I26" s="1" t="str">
        <f>IF('enter-harv-val'!B26="","",IF(AND(NOT((OR($B26="J",$B26="K",$B26="Q",$B26=0))),C26=1),B26*params!$B$3,""))</f>
        <v/>
      </c>
      <c r="J26" s="8" t="str">
        <f>IF('enter-harv-val'!B26="","",SUM(F26:H26))</f>
        <v/>
      </c>
      <c r="K26" s="5" t="str">
        <f>IF('enter-harv-val'!B26="","",(J26&lt;params!$B$9))</f>
        <v/>
      </c>
    </row>
    <row r="27" spans="1:11" x14ac:dyDescent="0.45">
      <c r="A27" t="str">
        <f>IF('enter-harv-val'!B27="","",'enter-harv-val'!A27)</f>
        <v/>
      </c>
      <c r="B27" s="24" t="str">
        <f>IF('enter-harv-val'!B27="","",'enter-harv-val'!B27)</f>
        <v/>
      </c>
      <c r="D27" s="4" t="str">
        <f>IF('enter-harv-val'!B27="","",IF(C27=1,IF(NOT((OR($B27="J",$B27="K",$B27="Q",$B27=0))),"ADDL","NOT"),""))</f>
        <v/>
      </c>
      <c r="E27" s="4" t="str">
        <f>IF('enter-harv-val'!B27="","",1-C27)</f>
        <v/>
      </c>
      <c r="F27" s="8" t="str">
        <f>IF('enter-harv-val'!B27="","",params!$B$2)</f>
        <v/>
      </c>
      <c r="G27" s="8" t="str">
        <f>IF('enter-harv-val'!B27="","",C27*params!$B$6)</f>
        <v/>
      </c>
      <c r="H27" s="8" t="str">
        <f>IF('enter-harv-val'!B27="","",IF(OR($B27="J",$B27="K",$B27="Q"),params!$B$5*E27,$B27*params!$B$3*E27))</f>
        <v/>
      </c>
      <c r="I27" s="1" t="str">
        <f>IF('enter-harv-val'!B27="","",IF(AND(NOT((OR($B27="J",$B27="K",$B27="Q",$B27=0))),C27=1),B27*params!$B$3,""))</f>
        <v/>
      </c>
      <c r="J27" s="8" t="str">
        <f>IF('enter-harv-val'!B27="","",SUM(F27:H27))</f>
        <v/>
      </c>
      <c r="K27" s="5" t="str">
        <f>IF('enter-harv-val'!B27="","",(J27&lt;params!$B$9))</f>
        <v/>
      </c>
    </row>
    <row r="28" spans="1:11" x14ac:dyDescent="0.45">
      <c r="A28" t="str">
        <f>IF('enter-harv-val'!B28="","",'enter-harv-val'!A28)</f>
        <v/>
      </c>
      <c r="B28" s="24" t="str">
        <f>IF('enter-harv-val'!B28="","",'enter-harv-val'!B28)</f>
        <v/>
      </c>
      <c r="D28" s="4" t="str">
        <f>IF('enter-harv-val'!B28="","",IF(C28=1,IF(NOT((OR($B28="J",$B28="K",$B28="Q",$B28=0))),"ADDL","NOT"),""))</f>
        <v/>
      </c>
      <c r="E28" s="4" t="str">
        <f>IF('enter-harv-val'!B28="","",1-C28)</f>
        <v/>
      </c>
      <c r="F28" s="8" t="str">
        <f>IF('enter-harv-val'!B28="","",params!$B$2)</f>
        <v/>
      </c>
      <c r="G28" s="8" t="str">
        <f>IF('enter-harv-val'!B28="","",C28*params!$B$6)</f>
        <v/>
      </c>
      <c r="H28" s="8" t="str">
        <f>IF('enter-harv-val'!B28="","",IF(OR($B28="J",$B28="K",$B28="Q"),params!$B$5*E28,$B28*params!$B$3*E28))</f>
        <v/>
      </c>
      <c r="I28" s="1" t="str">
        <f>IF('enter-harv-val'!B28="","",IF(AND(NOT((OR($B28="J",$B28="K",$B28="Q",$B28=0))),C28=1),B28*params!$B$3,""))</f>
        <v/>
      </c>
      <c r="J28" s="8" t="str">
        <f>IF('enter-harv-val'!B28="","",SUM(F28:H28))</f>
        <v/>
      </c>
      <c r="K28" s="5" t="str">
        <f>IF('enter-harv-val'!B28="","",(J28&lt;params!$B$9))</f>
        <v/>
      </c>
    </row>
    <row r="29" spans="1:11" x14ac:dyDescent="0.45">
      <c r="A29" t="str">
        <f>IF('enter-harv-val'!B29="","",'enter-harv-val'!A29)</f>
        <v/>
      </c>
      <c r="B29" s="24" t="str">
        <f>IF('enter-harv-val'!B29="","",'enter-harv-val'!B29)</f>
        <v/>
      </c>
      <c r="D29" s="4" t="str">
        <f>IF('enter-harv-val'!B29="","",IF(C29=1,IF(NOT((OR($B29="J",$B29="K",$B29="Q",$B29=0))),"ADDL","NOT"),""))</f>
        <v/>
      </c>
      <c r="E29" s="4" t="str">
        <f>IF('enter-harv-val'!B29="","",1-C29)</f>
        <v/>
      </c>
      <c r="F29" s="8" t="str">
        <f>IF('enter-harv-val'!B29="","",params!$B$2)</f>
        <v/>
      </c>
      <c r="G29" s="8" t="str">
        <f>IF('enter-harv-val'!B29="","",C29*params!$B$6)</f>
        <v/>
      </c>
      <c r="H29" s="8" t="str">
        <f>IF('enter-harv-val'!B29="","",IF(OR($B29="J",$B29="K",$B29="Q"),params!$B$5*E29,$B29*params!$B$3*E29))</f>
        <v/>
      </c>
      <c r="I29" s="1" t="str">
        <f>IF('enter-harv-val'!B29="","",IF(AND(NOT((OR($B29="J",$B29="K",$B29="Q",$B29=0))),C29=1),B29*params!$B$3,""))</f>
        <v/>
      </c>
      <c r="J29" s="8" t="str">
        <f>IF('enter-harv-val'!B29="","",SUM(F29:H29))</f>
        <v/>
      </c>
      <c r="K29" s="5" t="str">
        <f>IF('enter-harv-val'!B29="","",(J29&lt;params!$B$9))</f>
        <v/>
      </c>
    </row>
    <row r="30" spans="1:11" x14ac:dyDescent="0.45">
      <c r="A30" t="str">
        <f>IF('enter-harv-val'!B30="","",'enter-harv-val'!A30)</f>
        <v/>
      </c>
      <c r="B30" s="24" t="str">
        <f>IF('enter-harv-val'!B30="","",'enter-harv-val'!B30)</f>
        <v/>
      </c>
      <c r="D30" s="4" t="str">
        <f>IF('enter-harv-val'!B30="","",IF(C30=1,IF(NOT((OR($B30="J",$B30="K",$B30="Q",$B30=0))),"ADDL","NOT"),""))</f>
        <v/>
      </c>
      <c r="E30" s="4" t="str">
        <f>IF('enter-harv-val'!B30="","",1-C30)</f>
        <v/>
      </c>
      <c r="F30" s="8" t="str">
        <f>IF('enter-harv-val'!B30="","",params!$B$2)</f>
        <v/>
      </c>
      <c r="G30" s="8" t="str">
        <f>IF('enter-harv-val'!B30="","",C30*params!$B$6)</f>
        <v/>
      </c>
      <c r="H30" s="8" t="str">
        <f>IF('enter-harv-val'!B30="","",IF(OR($B30="J",$B30="K",$B30="Q"),params!$B$5*E30,$B30*params!$B$3*E30))</f>
        <v/>
      </c>
      <c r="I30" s="1" t="str">
        <f>IF('enter-harv-val'!B30="","",IF(AND(NOT((OR($B30="J",$B30="K",$B30="Q",$B30=0))),C30=1),B30*params!$B$3,""))</f>
        <v/>
      </c>
      <c r="J30" s="8" t="str">
        <f>IF('enter-harv-val'!B30="","",SUM(F30:H30))</f>
        <v/>
      </c>
      <c r="K30" s="5" t="str">
        <f>IF('enter-harv-val'!B30="","",(J30&lt;params!$B$9))</f>
        <v/>
      </c>
    </row>
    <row r="31" spans="1:11" x14ac:dyDescent="0.45">
      <c r="A31" t="str">
        <f>IF('enter-harv-val'!B31="","",'enter-harv-val'!A31)</f>
        <v/>
      </c>
      <c r="B31" s="24" t="str">
        <f>IF('enter-harv-val'!B31="","",'enter-harv-val'!B31)</f>
        <v/>
      </c>
      <c r="D31" s="4" t="str">
        <f>IF('enter-harv-val'!B31="","",IF(C31=1,IF(NOT((OR($B31="J",$B31="K",$B31="Q",$B31=0))),"ADDL","NOT"),""))</f>
        <v/>
      </c>
      <c r="E31" s="4" t="str">
        <f>IF('enter-harv-val'!B31="","",1-C31)</f>
        <v/>
      </c>
      <c r="F31" s="8" t="str">
        <f>IF('enter-harv-val'!B31="","",params!$B$2)</f>
        <v/>
      </c>
      <c r="G31" s="8" t="str">
        <f>IF('enter-harv-val'!B31="","",C31*params!$B$6)</f>
        <v/>
      </c>
      <c r="H31" s="8" t="str">
        <f>IF('enter-harv-val'!B31="","",IF(OR($B31="J",$B31="K",$B31="Q"),params!$B$5*E31,$B31*params!$B$3*E31))</f>
        <v/>
      </c>
      <c r="I31" s="1" t="str">
        <f>IF('enter-harv-val'!B31="","",IF(AND(NOT((OR($B31="J",$B31="K",$B31="Q",$B31=0))),C31=1),B31*params!$B$3,""))</f>
        <v/>
      </c>
      <c r="J31" s="8" t="str">
        <f>IF('enter-harv-val'!B31="","",SUM(F31:H31))</f>
        <v/>
      </c>
      <c r="K31" s="5" t="str">
        <f>IF('enter-harv-val'!B31="","",(J31&lt;params!$B$9))</f>
        <v/>
      </c>
    </row>
    <row r="32" spans="1:11" x14ac:dyDescent="0.45">
      <c r="A32" t="str">
        <f>IF('enter-harv-val'!B32="","",'enter-harv-val'!A32)</f>
        <v/>
      </c>
      <c r="B32" s="24" t="str">
        <f>IF('enter-harv-val'!B32="","",'enter-harv-val'!B32)</f>
        <v/>
      </c>
      <c r="D32" s="4" t="str">
        <f>IF('enter-harv-val'!B32="","",IF(C32=1,IF(NOT((OR($B32="J",$B32="K",$B32="Q",$B32=0))),"ADDL","NOT"),""))</f>
        <v/>
      </c>
      <c r="E32" s="4" t="str">
        <f>IF('enter-harv-val'!B32="","",1-C32)</f>
        <v/>
      </c>
      <c r="F32" s="8" t="str">
        <f>IF('enter-harv-val'!B32="","",params!$B$2)</f>
        <v/>
      </c>
      <c r="G32" s="8" t="str">
        <f>IF('enter-harv-val'!B32="","",C32*params!$B$6)</f>
        <v/>
      </c>
      <c r="H32" s="8" t="str">
        <f>IF('enter-harv-val'!B32="","",IF(OR($B32="J",$B32="K",$B32="Q"),params!$B$5*E32,$B32*params!$B$3*E32))</f>
        <v/>
      </c>
      <c r="I32" s="1" t="str">
        <f>IF('enter-harv-val'!B32="","",IF(AND(NOT((OR($B32="J",$B32="K",$B32="Q",$B32=0))),C32=1),B32*params!$B$3,""))</f>
        <v/>
      </c>
      <c r="J32" s="8" t="str">
        <f>IF('enter-harv-val'!B32="","",SUM(F32:H32))</f>
        <v/>
      </c>
      <c r="K32" s="5" t="str">
        <f>IF('enter-harv-val'!B32="","",(J32&lt;params!$B$9))</f>
        <v/>
      </c>
    </row>
    <row r="33" spans="1:11" x14ac:dyDescent="0.45">
      <c r="A33" t="str">
        <f>IF('enter-harv-val'!B33="","",'enter-harv-val'!A33)</f>
        <v/>
      </c>
      <c r="B33" s="24" t="str">
        <f>IF('enter-harv-val'!B33="","",'enter-harv-val'!B33)</f>
        <v/>
      </c>
      <c r="D33" s="4" t="str">
        <f>IF('enter-harv-val'!B33="","",IF(C33=1,IF(NOT((OR($B33="J",$B33="K",$B33="Q",$B33=0))),"ADDL","NOT"),""))</f>
        <v/>
      </c>
      <c r="E33" s="4" t="str">
        <f>IF('enter-harv-val'!B33="","",1-C33)</f>
        <v/>
      </c>
      <c r="F33" s="8" t="str">
        <f>IF('enter-harv-val'!B33="","",params!$B$2)</f>
        <v/>
      </c>
      <c r="G33" s="8" t="str">
        <f>IF('enter-harv-val'!B33="","",C33*params!$B$6)</f>
        <v/>
      </c>
      <c r="H33" s="8" t="str">
        <f>IF('enter-harv-val'!B33="","",IF(OR($B33="J",$B33="K",$B33="Q"),params!$B$5*E33,$B33*params!$B$3*E33))</f>
        <v/>
      </c>
      <c r="I33" s="1" t="str">
        <f>IF('enter-harv-val'!B33="","",IF(AND(NOT((OR($B33="J",$B33="K",$B33="Q",$B33=0))),C33=1),B33*params!$B$3,""))</f>
        <v/>
      </c>
      <c r="J33" s="8" t="str">
        <f>IF('enter-harv-val'!B33="","",SUM(F33:H33))</f>
        <v/>
      </c>
      <c r="K33" s="5" t="str">
        <f>IF('enter-harv-val'!B33="","",(J33&lt;params!$B$9))</f>
        <v/>
      </c>
    </row>
    <row r="34" spans="1:11" x14ac:dyDescent="0.45">
      <c r="A34" t="str">
        <f>IF('enter-harv-val'!B34="","",'enter-harv-val'!A34)</f>
        <v/>
      </c>
      <c r="B34" s="24" t="str">
        <f>IF('enter-harv-val'!B34="","",'enter-harv-val'!B34)</f>
        <v/>
      </c>
      <c r="D34" s="4" t="str">
        <f>IF('enter-harv-val'!B34="","",IF(C34=1,IF(NOT((OR($B34="J",$B34="K",$B34="Q",$B34=0))),"ADDL","NOT"),""))</f>
        <v/>
      </c>
      <c r="E34" s="4" t="str">
        <f>IF('enter-harv-val'!B34="","",1-C34)</f>
        <v/>
      </c>
      <c r="F34" s="8" t="str">
        <f>IF('enter-harv-val'!B34="","",params!$B$2)</f>
        <v/>
      </c>
      <c r="G34" s="8" t="str">
        <f>IF('enter-harv-val'!B34="","",C34*params!$B$6)</f>
        <v/>
      </c>
      <c r="H34" s="8" t="str">
        <f>IF('enter-harv-val'!B34="","",IF(OR($B34="J",$B34="K",$B34="Q"),params!$B$5*E34,$B34*params!$B$3*E34))</f>
        <v/>
      </c>
      <c r="I34" s="1" t="str">
        <f>IF('enter-harv-val'!B34="","",IF(AND(NOT((OR($B34="J",$B34="K",$B34="Q",$B34=0))),C34=1),B34*params!$B$3,""))</f>
        <v/>
      </c>
      <c r="J34" s="8" t="str">
        <f>IF('enter-harv-val'!B34="","",SUM(F34:H34))</f>
        <v/>
      </c>
      <c r="K34" s="5" t="str">
        <f>IF('enter-harv-val'!B34="","",(J34&lt;params!$B$9))</f>
        <v/>
      </c>
    </row>
    <row r="35" spans="1:11" x14ac:dyDescent="0.45">
      <c r="A35" t="str">
        <f>IF('enter-harv-val'!B35="","",'enter-harv-val'!A35)</f>
        <v/>
      </c>
      <c r="B35" s="24" t="str">
        <f>IF('enter-harv-val'!B35="","",'enter-harv-val'!B35)</f>
        <v/>
      </c>
      <c r="D35" s="4" t="str">
        <f>IF('enter-harv-val'!B35="","",IF(C35=1,IF(NOT((OR($B35="J",$B35="K",$B35="Q",$B35=0))),"ADDL","NOT"),""))</f>
        <v/>
      </c>
      <c r="E35" s="4" t="str">
        <f>IF('enter-harv-val'!B35="","",1-C35)</f>
        <v/>
      </c>
      <c r="F35" s="8" t="str">
        <f>IF('enter-harv-val'!B35="","",params!$B$2)</f>
        <v/>
      </c>
      <c r="G35" s="8" t="str">
        <f>IF('enter-harv-val'!B35="","",C35*params!$B$6)</f>
        <v/>
      </c>
      <c r="H35" s="8" t="str">
        <f>IF('enter-harv-val'!B35="","",IF(OR($B35="J",$B35="K",$B35="Q"),params!$B$5*E35,$B35*params!$B$3*E35))</f>
        <v/>
      </c>
      <c r="I35" s="1" t="str">
        <f>IF('enter-harv-val'!B35="","",IF(AND(NOT((OR($B35="J",$B35="K",$B35="Q",$B35=0))),C35=1),B35*params!$B$3,""))</f>
        <v/>
      </c>
      <c r="J35" s="8" t="str">
        <f>IF('enter-harv-val'!B35="","",SUM(F35:H35))</f>
        <v/>
      </c>
      <c r="K35" s="5" t="str">
        <f>IF('enter-harv-val'!B35="","",(J35&lt;params!$B$9))</f>
        <v/>
      </c>
    </row>
    <row r="36" spans="1:11" x14ac:dyDescent="0.45">
      <c r="A36" t="str">
        <f>IF('enter-harv-val'!B36="","",'enter-harv-val'!A36)</f>
        <v/>
      </c>
      <c r="B36" s="24" t="str">
        <f>IF('enter-harv-val'!B36="","",'enter-harv-val'!B36)</f>
        <v/>
      </c>
      <c r="D36" s="4" t="str">
        <f>IF('enter-harv-val'!B36="","",IF(C36=1,IF(NOT((OR($B36="J",$B36="K",$B36="Q",$B36=0))),"ADDL","NOT"),""))</f>
        <v/>
      </c>
      <c r="E36" s="4" t="str">
        <f>IF('enter-harv-val'!B36="","",1-C36)</f>
        <v/>
      </c>
      <c r="F36" s="8" t="str">
        <f>IF('enter-harv-val'!B36="","",params!$B$2)</f>
        <v/>
      </c>
      <c r="G36" s="8" t="str">
        <f>IF('enter-harv-val'!B36="","",C36*params!$B$6)</f>
        <v/>
      </c>
      <c r="H36" s="8" t="str">
        <f>IF('enter-harv-val'!B36="","",IF(OR($B36="J",$B36="K",$B36="Q"),params!$B$5*E36,$B36*params!$B$3*E36))</f>
        <v/>
      </c>
      <c r="I36" s="1" t="str">
        <f>IF('enter-harv-val'!B36="","",IF(AND(NOT((OR($B36="J",$B36="K",$B36="Q",$B36=0))),C36=1),B36*params!$B$3,""))</f>
        <v/>
      </c>
      <c r="J36" s="8" t="str">
        <f>IF('enter-harv-val'!B36="","",SUM(F36:H36))</f>
        <v/>
      </c>
      <c r="K36" s="5" t="str">
        <f>IF('enter-harv-val'!B36="","",(J36&lt;params!$B$9))</f>
        <v/>
      </c>
    </row>
    <row r="37" spans="1:11" x14ac:dyDescent="0.45">
      <c r="A37" t="str">
        <f>IF('enter-harv-val'!B37="","",'enter-harv-val'!A37)</f>
        <v/>
      </c>
      <c r="B37" s="24" t="str">
        <f>IF('enter-harv-val'!B37="","",'enter-harv-val'!B37)</f>
        <v/>
      </c>
      <c r="D37" s="4" t="str">
        <f>IF('enter-harv-val'!B37="","",IF(C37=1,IF(NOT((OR($B37="J",$B37="K",$B37="Q",$B37=0))),"ADDL","NOT"),""))</f>
        <v/>
      </c>
      <c r="E37" s="4" t="str">
        <f>IF('enter-harv-val'!B37="","",1-C37)</f>
        <v/>
      </c>
      <c r="F37" s="8" t="str">
        <f>IF('enter-harv-val'!B37="","",params!$B$2)</f>
        <v/>
      </c>
      <c r="G37" s="8" t="str">
        <f>IF('enter-harv-val'!B37="","",C37*params!$B$6)</f>
        <v/>
      </c>
      <c r="H37" s="8" t="str">
        <f>IF('enter-harv-val'!B37="","",IF(OR($B37="J",$B37="K",$B37="Q"),params!$B$5*E37,$B37*params!$B$3*E37))</f>
        <v/>
      </c>
      <c r="I37" s="1" t="str">
        <f>IF('enter-harv-val'!B37="","",IF(AND(NOT((OR($B37="J",$B37="K",$B37="Q",$B37=0))),C37=1),B37*params!$B$3,""))</f>
        <v/>
      </c>
      <c r="J37" s="8" t="str">
        <f>IF('enter-harv-val'!B37="","",SUM(F37:H37))</f>
        <v/>
      </c>
      <c r="K37" s="5" t="str">
        <f>IF('enter-harv-val'!B37="","",(J37&lt;params!$B$9))</f>
        <v/>
      </c>
    </row>
    <row r="38" spans="1:11" x14ac:dyDescent="0.45">
      <c r="A38" t="str">
        <f>IF('enter-harv-val'!B38="","",'enter-harv-val'!A38)</f>
        <v/>
      </c>
      <c r="B38" s="24" t="str">
        <f>IF('enter-harv-val'!B38="","",'enter-harv-val'!B38)</f>
        <v/>
      </c>
      <c r="D38" s="4" t="str">
        <f>IF('enter-harv-val'!B38="","",IF(C38=1,IF(NOT((OR($B38="J",$B38="K",$B38="Q",$B38=0))),"ADDL","NOT"),""))</f>
        <v/>
      </c>
      <c r="E38" s="4" t="str">
        <f>IF('enter-harv-val'!B38="","",1-C38)</f>
        <v/>
      </c>
      <c r="F38" s="8" t="str">
        <f>IF('enter-harv-val'!B38="","",params!$B$2)</f>
        <v/>
      </c>
      <c r="G38" s="8" t="str">
        <f>IF('enter-harv-val'!B38="","",C38*params!$B$6)</f>
        <v/>
      </c>
      <c r="H38" s="8" t="str">
        <f>IF('enter-harv-val'!B38="","",IF(OR($B38="J",$B38="K",$B38="Q"),params!$B$5*E38,$B38*params!$B$3*E38))</f>
        <v/>
      </c>
      <c r="I38" s="1" t="str">
        <f>IF('enter-harv-val'!B38="","",IF(AND(NOT((OR($B38="J",$B38="K",$B38="Q",$B38=0))),C38=1),B38*params!$B$3,""))</f>
        <v/>
      </c>
      <c r="J38" s="8" t="str">
        <f>IF('enter-harv-val'!B38="","",SUM(F38:H38))</f>
        <v/>
      </c>
      <c r="K38" s="5" t="str">
        <f>IF('enter-harv-val'!B38="","",(J38&lt;params!$B$9))</f>
        <v/>
      </c>
    </row>
    <row r="39" spans="1:11" x14ac:dyDescent="0.45">
      <c r="A39" t="str">
        <f>IF('enter-harv-val'!B39="","",'enter-harv-val'!A39)</f>
        <v/>
      </c>
      <c r="B39" s="24" t="str">
        <f>IF('enter-harv-val'!B39="","",'enter-harv-val'!B39)</f>
        <v/>
      </c>
      <c r="D39" s="4" t="str">
        <f>IF('enter-harv-val'!B39="","",IF(C39=1,IF(NOT((OR($B39="J",$B39="K",$B39="Q",$B39=0))),"ADDL","NOT"),""))</f>
        <v/>
      </c>
      <c r="E39" s="4" t="str">
        <f>IF('enter-harv-val'!B39="","",1-C39)</f>
        <v/>
      </c>
      <c r="F39" s="8" t="str">
        <f>IF('enter-harv-val'!B39="","",params!$B$2)</f>
        <v/>
      </c>
      <c r="G39" s="8" t="str">
        <f>IF('enter-harv-val'!B39="","",C39*params!$B$6)</f>
        <v/>
      </c>
      <c r="H39" s="8" t="str">
        <f>IF('enter-harv-val'!B39="","",IF(OR($B39="J",$B39="K",$B39="Q"),params!$B$5*E39,$B39*params!$B$3*E39))</f>
        <v/>
      </c>
      <c r="I39" s="1" t="str">
        <f>IF('enter-harv-val'!B39="","",IF(AND(NOT((OR($B39="J",$B39="K",$B39="Q",$B39=0))),C39=1),B39*params!$B$3,""))</f>
        <v/>
      </c>
      <c r="J39" s="8" t="str">
        <f>IF('enter-harv-val'!B39="","",SUM(F39:H39))</f>
        <v/>
      </c>
      <c r="K39" s="5" t="str">
        <f>IF('enter-harv-val'!B39="","",(J39&lt;params!$B$9))</f>
        <v/>
      </c>
    </row>
    <row r="40" spans="1:11" x14ac:dyDescent="0.45">
      <c r="A40" t="str">
        <f>IF('enter-harv-val'!B40="","",'enter-harv-val'!A40)</f>
        <v/>
      </c>
      <c r="B40" s="24" t="str">
        <f>IF('enter-harv-val'!B40="","",'enter-harv-val'!B40)</f>
        <v/>
      </c>
      <c r="D40" s="4" t="str">
        <f>IF('enter-harv-val'!B40="","",IF(C40=1,IF(NOT((OR($B40="J",$B40="K",$B40="Q",$B40=0))),"ADDL","NOT"),""))</f>
        <v/>
      </c>
      <c r="E40" s="4" t="str">
        <f>IF('enter-harv-val'!B40="","",1-C40)</f>
        <v/>
      </c>
      <c r="F40" s="8" t="str">
        <f>IF('enter-harv-val'!B40="","",params!$B$2)</f>
        <v/>
      </c>
      <c r="G40" s="8" t="str">
        <f>IF('enter-harv-val'!B40="","",C40*params!$B$6)</f>
        <v/>
      </c>
      <c r="H40" s="8" t="str">
        <f>IF('enter-harv-val'!B40="","",IF(OR($B40="J",$B40="K",$B40="Q"),params!$B$5*E40,$B40*params!$B$3*E40))</f>
        <v/>
      </c>
      <c r="I40" s="1" t="str">
        <f>IF('enter-harv-val'!B40="","",IF(AND(NOT((OR($B40="J",$B40="K",$B40="Q",$B40=0))),C40=1),B40*params!$B$3,""))</f>
        <v/>
      </c>
      <c r="J40" s="8" t="str">
        <f>IF('enter-harv-val'!B40="","",SUM(F40:H40))</f>
        <v/>
      </c>
      <c r="K40" s="5" t="str">
        <f>IF('enter-harv-val'!B40="","",(J40&lt;params!$B$9))</f>
        <v/>
      </c>
    </row>
    <row r="41" spans="1:11" x14ac:dyDescent="0.45">
      <c r="A41" t="str">
        <f>IF('enter-harv-val'!B41="","",'enter-harv-val'!A41)</f>
        <v/>
      </c>
      <c r="B41" s="24" t="str">
        <f>IF('enter-harv-val'!B41="","",'enter-harv-val'!B41)</f>
        <v/>
      </c>
      <c r="D41" s="4" t="str">
        <f>IF('enter-harv-val'!B41="","",IF(C41=1,IF(NOT((OR($B41="J",$B41="K",$B41="Q",$B41=0))),"ADDL","NOT"),""))</f>
        <v/>
      </c>
      <c r="E41" s="4" t="str">
        <f>IF('enter-harv-val'!B41="","",1-C41)</f>
        <v/>
      </c>
      <c r="F41" s="8" t="str">
        <f>IF('enter-harv-val'!B41="","",params!$B$2)</f>
        <v/>
      </c>
      <c r="G41" s="8" t="str">
        <f>IF('enter-harv-val'!B41="","",C41*params!$B$6)</f>
        <v/>
      </c>
      <c r="H41" s="8" t="str">
        <f>IF('enter-harv-val'!B41="","",IF(OR($B41="J",$B41="K",$B41="Q"),params!$B$5*E41,$B41*params!$B$3*E41))</f>
        <v/>
      </c>
      <c r="I41" s="1" t="str">
        <f>IF('enter-harv-val'!B41="","",IF(AND(NOT((OR($B41="J",$B41="K",$B41="Q",$B41=0))),C41=1),B41*params!$B$3,""))</f>
        <v/>
      </c>
      <c r="J41" s="8" t="str">
        <f>IF('enter-harv-val'!B41="","",SUM(F41:H41))</f>
        <v/>
      </c>
      <c r="K41" s="5" t="str">
        <f>IF('enter-harv-val'!B41="","",(J41&lt;params!$B$9))</f>
        <v/>
      </c>
    </row>
    <row r="42" spans="1:11" x14ac:dyDescent="0.45">
      <c r="A42" t="str">
        <f>IF('enter-harv-val'!B42="","",'enter-harv-val'!A42)</f>
        <v/>
      </c>
      <c r="B42" s="24" t="str">
        <f>IF('enter-harv-val'!B42="","",'enter-harv-val'!B42)</f>
        <v/>
      </c>
      <c r="D42" s="4" t="str">
        <f>IF('enter-harv-val'!B42="","",IF(C42=1,IF(NOT((OR($B42="J",$B42="K",$B42="Q",$B42=0))),"ADDL","NOT"),""))</f>
        <v/>
      </c>
      <c r="E42" s="4" t="str">
        <f>IF('enter-harv-val'!B42="","",1-C42)</f>
        <v/>
      </c>
      <c r="F42" s="8" t="str">
        <f>IF('enter-harv-val'!B42="","",params!$B$2)</f>
        <v/>
      </c>
      <c r="G42" s="8" t="str">
        <f>IF('enter-harv-val'!B42="","",C42*params!$B$6)</f>
        <v/>
      </c>
      <c r="H42" s="8" t="str">
        <f>IF('enter-harv-val'!B42="","",IF(OR($B42="J",$B42="K",$B42="Q"),params!$B$5*E42,$B42*params!$B$3*E42))</f>
        <v/>
      </c>
      <c r="I42" s="1" t="str">
        <f>IF('enter-harv-val'!B42="","",IF(AND(NOT((OR($B42="J",$B42="K",$B42="Q",$B42=0))),C42=1),B42*params!$B$3,""))</f>
        <v/>
      </c>
      <c r="J42" s="8" t="str">
        <f>IF('enter-harv-val'!B42="","",SUM(F42:H42))</f>
        <v/>
      </c>
      <c r="K42" s="5" t="str">
        <f>IF('enter-harv-val'!B42="","",(J42&lt;params!$B$9))</f>
        <v/>
      </c>
    </row>
    <row r="43" spans="1:11" x14ac:dyDescent="0.45">
      <c r="A43" t="str">
        <f>IF('enter-harv-val'!B43="","",'enter-harv-val'!A43)</f>
        <v/>
      </c>
      <c r="B43" s="24" t="str">
        <f>IF('enter-harv-val'!B43="","",'enter-harv-val'!B43)</f>
        <v/>
      </c>
      <c r="D43" s="4" t="str">
        <f>IF('enter-harv-val'!B43="","",IF(C43=1,IF(NOT((OR($B43="J",$B43="K",$B43="Q",$B43=0))),"ADDL","NOT"),""))</f>
        <v/>
      </c>
      <c r="E43" s="4" t="str">
        <f>IF('enter-harv-val'!B43="","",1-C43)</f>
        <v/>
      </c>
      <c r="F43" s="8" t="str">
        <f>IF('enter-harv-val'!B43="","",params!$B$2)</f>
        <v/>
      </c>
      <c r="G43" s="8" t="str">
        <f>IF('enter-harv-val'!B43="","",C43*params!$B$6)</f>
        <v/>
      </c>
      <c r="H43" s="8" t="str">
        <f>IF('enter-harv-val'!B43="","",IF(OR($B43="J",$B43="K",$B43="Q"),params!$B$5*E43,$B43*params!$B$3*E43))</f>
        <v/>
      </c>
      <c r="I43" s="1" t="str">
        <f>IF('enter-harv-val'!B43="","",IF(AND(NOT((OR($B43="J",$B43="K",$B43="Q",$B43=0))),C43=1),B43*params!$B$3,""))</f>
        <v/>
      </c>
      <c r="J43" s="8" t="str">
        <f>IF('enter-harv-val'!B43="","",SUM(F43:H43))</f>
        <v/>
      </c>
      <c r="K43" s="5" t="str">
        <f>IF('enter-harv-val'!B43="","",(J43&lt;params!$B$9))</f>
        <v/>
      </c>
    </row>
    <row r="44" spans="1:11" x14ac:dyDescent="0.45">
      <c r="A44" t="str">
        <f>IF('enter-harv-val'!B44="","",'enter-harv-val'!A44)</f>
        <v/>
      </c>
      <c r="B44" s="24" t="str">
        <f>IF('enter-harv-val'!B44="","",'enter-harv-val'!B44)</f>
        <v/>
      </c>
      <c r="D44" s="4" t="str">
        <f>IF('enter-harv-val'!B44="","",IF(C44=1,IF(NOT((OR($B44="J",$B44="K",$B44="Q",$B44=0))),"ADDL","NOT"),""))</f>
        <v/>
      </c>
      <c r="E44" s="4" t="str">
        <f>IF('enter-harv-val'!B44="","",1-C44)</f>
        <v/>
      </c>
      <c r="F44" s="8" t="str">
        <f>IF('enter-harv-val'!B44="","",params!$B$2)</f>
        <v/>
      </c>
      <c r="G44" s="8" t="str">
        <f>IF('enter-harv-val'!B44="","",C44*params!$B$6)</f>
        <v/>
      </c>
      <c r="H44" s="8" t="str">
        <f>IF('enter-harv-val'!B44="","",IF(OR($B44="J",$B44="K",$B44="Q"),params!$B$5*E44,$B44*params!$B$3*E44))</f>
        <v/>
      </c>
      <c r="I44" s="1" t="str">
        <f>IF('enter-harv-val'!B44="","",IF(AND(NOT((OR($B44="J",$B44="K",$B44="Q",$B44=0))),C44=1),B44*params!$B$3,""))</f>
        <v/>
      </c>
      <c r="J44" s="8" t="str">
        <f>IF('enter-harv-val'!B44="","",SUM(F44:H44))</f>
        <v/>
      </c>
      <c r="K44" s="5" t="str">
        <f>IF('enter-harv-val'!B44="","",(J44&lt;params!$B$9))</f>
        <v/>
      </c>
    </row>
    <row r="45" spans="1:11" x14ac:dyDescent="0.45">
      <c r="A45" t="str">
        <f>IF('enter-harv-val'!B45="","",'enter-harv-val'!A45)</f>
        <v/>
      </c>
      <c r="B45" s="24" t="str">
        <f>IF('enter-harv-val'!B45="","",'enter-harv-val'!B45)</f>
        <v/>
      </c>
      <c r="D45" s="4" t="str">
        <f>IF('enter-harv-val'!B45="","",IF(C45=1,IF(NOT((OR($B45="J",$B45="K",$B45="Q",$B45=0))),"ADDL","NOT"),""))</f>
        <v/>
      </c>
      <c r="E45" s="4" t="str">
        <f>IF('enter-harv-val'!B45="","",1-C45)</f>
        <v/>
      </c>
      <c r="F45" s="8" t="str">
        <f>IF('enter-harv-val'!B45="","",params!$B$2)</f>
        <v/>
      </c>
      <c r="G45" s="8" t="str">
        <f>IF('enter-harv-val'!B45="","",C45*params!$B$6)</f>
        <v/>
      </c>
      <c r="H45" s="8" t="str">
        <f>IF('enter-harv-val'!B45="","",IF(OR($B45="J",$B45="K",$B45="Q"),params!$B$5*E45,$B45*params!$B$3*E45))</f>
        <v/>
      </c>
      <c r="I45" s="1" t="str">
        <f>IF('enter-harv-val'!B45="","",IF(AND(NOT((OR($B45="J",$B45="K",$B45="Q",$B45=0))),C45=1),B45*params!$B$3,""))</f>
        <v/>
      </c>
      <c r="J45" s="8" t="str">
        <f>IF('enter-harv-val'!B45="","",SUM(F45:H45))</f>
        <v/>
      </c>
      <c r="K45" s="5" t="str">
        <f>IF('enter-harv-val'!B45="","",(J45&lt;params!$B$9))</f>
        <v/>
      </c>
    </row>
    <row r="46" spans="1:11" x14ac:dyDescent="0.45">
      <c r="A46" t="str">
        <f>IF('enter-harv-val'!B46="","",'enter-harv-val'!A46)</f>
        <v/>
      </c>
      <c r="B46" s="24" t="str">
        <f>IF('enter-harv-val'!B46="","",'enter-harv-val'!B46)</f>
        <v/>
      </c>
      <c r="D46" s="4" t="str">
        <f>IF('enter-harv-val'!B46="","",IF(C46=1,IF(NOT((OR($B46="J",$B46="K",$B46="Q",$B46=0))),"ADDL","NOT"),""))</f>
        <v/>
      </c>
      <c r="E46" s="4" t="str">
        <f>IF('enter-harv-val'!B46="","",1-C46)</f>
        <v/>
      </c>
      <c r="F46" s="8" t="str">
        <f>IF('enter-harv-val'!B46="","",params!$B$2)</f>
        <v/>
      </c>
      <c r="G46" s="8" t="str">
        <f>IF('enter-harv-val'!B46="","",C46*params!$B$6)</f>
        <v/>
      </c>
      <c r="H46" s="8" t="str">
        <f>IF('enter-harv-val'!B46="","",IF(OR($B46="J",$B46="K",$B46="Q"),params!$B$5*E46,$B46*params!$B$3*E46))</f>
        <v/>
      </c>
      <c r="I46" s="1" t="str">
        <f>IF('enter-harv-val'!B46="","",IF(AND(NOT((OR($B46="J",$B46="K",$B46="Q",$B46=0))),C46=1),B46*params!$B$3,""))</f>
        <v/>
      </c>
      <c r="J46" s="8" t="str">
        <f>IF('enter-harv-val'!B46="","",SUM(F46:H46))</f>
        <v/>
      </c>
      <c r="K46" s="5" t="str">
        <f>IF('enter-harv-val'!B46="","",(J46&lt;params!$B$9))</f>
        <v/>
      </c>
    </row>
    <row r="47" spans="1:11" x14ac:dyDescent="0.45">
      <c r="A47" t="str">
        <f>IF('enter-harv-val'!B47="","",'enter-harv-val'!A47)</f>
        <v/>
      </c>
      <c r="B47" s="24" t="str">
        <f>IF('enter-harv-val'!B47="","",'enter-harv-val'!B47)</f>
        <v/>
      </c>
      <c r="D47" s="4" t="str">
        <f>IF('enter-harv-val'!B47="","",IF(C47=1,IF(NOT((OR($B47="J",$B47="K",$B47="Q",$B47=0))),"ADDL","NOT"),""))</f>
        <v/>
      </c>
      <c r="E47" s="4" t="str">
        <f>IF('enter-harv-val'!B47="","",1-C47)</f>
        <v/>
      </c>
      <c r="F47" s="8" t="str">
        <f>IF('enter-harv-val'!B47="","",params!$B$2)</f>
        <v/>
      </c>
      <c r="G47" s="8" t="str">
        <f>IF('enter-harv-val'!B47="","",C47*params!$B$6)</f>
        <v/>
      </c>
      <c r="H47" s="8" t="str">
        <f>IF('enter-harv-val'!B47="","",IF(OR($B47="J",$B47="K",$B47="Q"),params!$B$5*E47,$B47*params!$B$3*E47))</f>
        <v/>
      </c>
      <c r="I47" s="1" t="str">
        <f>IF('enter-harv-val'!B47="","",IF(AND(NOT((OR($B47="J",$B47="K",$B47="Q",$B47=0))),C47=1),B47*params!$B$3,""))</f>
        <v/>
      </c>
      <c r="J47" s="8" t="str">
        <f>IF('enter-harv-val'!B47="","",SUM(F47:H47))</f>
        <v/>
      </c>
      <c r="K47" s="5" t="str">
        <f>IF('enter-harv-val'!B47="","",(J47&lt;params!$B$9))</f>
        <v/>
      </c>
    </row>
    <row r="48" spans="1:11" x14ac:dyDescent="0.45">
      <c r="A48" t="str">
        <f>IF('enter-harv-val'!B48="","",'enter-harv-val'!A48)</f>
        <v/>
      </c>
      <c r="B48" s="24" t="str">
        <f>IF('enter-harv-val'!B48="","",'enter-harv-val'!B48)</f>
        <v/>
      </c>
      <c r="D48" s="4" t="str">
        <f>IF('enter-harv-val'!B48="","",IF(C48=1,IF(NOT((OR($B48="J",$B48="K",$B48="Q",$B48=0))),"ADDL","NOT"),""))</f>
        <v/>
      </c>
      <c r="E48" s="4" t="str">
        <f>IF('enter-harv-val'!B48="","",1-C48)</f>
        <v/>
      </c>
      <c r="F48" s="8" t="str">
        <f>IF('enter-harv-val'!B48="","",params!$B$2)</f>
        <v/>
      </c>
      <c r="G48" s="8" t="str">
        <f>IF('enter-harv-val'!B48="","",C48*params!$B$6)</f>
        <v/>
      </c>
      <c r="H48" s="8" t="str">
        <f>IF('enter-harv-val'!B48="","",IF(OR($B48="J",$B48="K",$B48="Q"),params!$B$5*E48,$B48*params!$B$3*E48))</f>
        <v/>
      </c>
      <c r="I48" s="1" t="str">
        <f>IF('enter-harv-val'!B48="","",IF(AND(NOT((OR($B48="J",$B48="K",$B48="Q",$B48=0))),C48=1),B48*params!$B$3,""))</f>
        <v/>
      </c>
      <c r="J48" s="8" t="str">
        <f>IF('enter-harv-val'!B48="","",SUM(F48:H48))</f>
        <v/>
      </c>
      <c r="K48" s="5" t="str">
        <f>IF('enter-harv-val'!B48="","",(J48&lt;params!$B$9))</f>
        <v/>
      </c>
    </row>
    <row r="49" spans="1:11" x14ac:dyDescent="0.45">
      <c r="A49" t="str">
        <f>IF('enter-harv-val'!B49="","",'enter-harv-val'!A49)</f>
        <v/>
      </c>
      <c r="B49" s="24" t="str">
        <f>IF('enter-harv-val'!B49="","",'enter-harv-val'!B49)</f>
        <v/>
      </c>
      <c r="D49" s="4" t="str">
        <f>IF('enter-harv-val'!B49="","",IF(C49=1,IF(NOT((OR($B49="J",$B49="K",$B49="Q",$B49=0))),"ADDL","NOT"),""))</f>
        <v/>
      </c>
      <c r="E49" s="4" t="str">
        <f>IF('enter-harv-val'!B49="","",1-C49)</f>
        <v/>
      </c>
      <c r="F49" s="8" t="str">
        <f>IF('enter-harv-val'!B49="","",params!$B$2)</f>
        <v/>
      </c>
      <c r="G49" s="8" t="str">
        <f>IF('enter-harv-val'!B49="","",C49*params!$B$6)</f>
        <v/>
      </c>
      <c r="H49" s="8" t="str">
        <f>IF('enter-harv-val'!B49="","",IF(OR($B49="J",$B49="K",$B49="Q"),params!$B$5*E49,$B49*params!$B$3*E49))</f>
        <v/>
      </c>
      <c r="I49" s="1" t="str">
        <f>IF('enter-harv-val'!B49="","",IF(AND(NOT((OR($B49="J",$B49="K",$B49="Q",$B49=0))),C49=1),B49*params!$B$3,""))</f>
        <v/>
      </c>
      <c r="J49" s="8" t="str">
        <f>IF('enter-harv-val'!B49="","",SUM(F49:H49))</f>
        <v/>
      </c>
      <c r="K49" s="5" t="str">
        <f>IF('enter-harv-val'!B49="","",(J49&lt;params!$B$9))</f>
        <v/>
      </c>
    </row>
    <row r="50" spans="1:11" x14ac:dyDescent="0.45">
      <c r="A50" t="str">
        <f>IF('enter-harv-val'!B50="","",'enter-harv-val'!A50)</f>
        <v/>
      </c>
      <c r="B50" s="24" t="str">
        <f>IF('enter-harv-val'!B50="","",'enter-harv-val'!B50)</f>
        <v/>
      </c>
      <c r="D50" s="4" t="str">
        <f>IF('enter-harv-val'!B50="","",IF(C50=1,IF(NOT((OR($B50="J",$B50="K",$B50="Q",$B50=0))),"ADDL","NOT"),""))</f>
        <v/>
      </c>
      <c r="E50" s="4" t="str">
        <f>IF('enter-harv-val'!B50="","",1-C50)</f>
        <v/>
      </c>
      <c r="F50" s="8" t="str">
        <f>IF('enter-harv-val'!B50="","",params!$B$2)</f>
        <v/>
      </c>
      <c r="G50" s="8" t="str">
        <f>IF('enter-harv-val'!B50="","",C50*params!$B$6)</f>
        <v/>
      </c>
      <c r="H50" s="8" t="str">
        <f>IF('enter-harv-val'!B50="","",IF(OR($B50="J",$B50="K",$B50="Q"),params!$B$5*E50,$B50*params!$B$3*E50))</f>
        <v/>
      </c>
      <c r="I50" s="1" t="str">
        <f>IF('enter-harv-val'!B50="","",IF(AND(NOT((OR($B50="J",$B50="K",$B50="Q",$B50=0))),C50=1),B50*params!$B$3,""))</f>
        <v/>
      </c>
      <c r="J50" s="8" t="str">
        <f>IF('enter-harv-val'!B50="","",SUM(F50:H50))</f>
        <v/>
      </c>
      <c r="K50" s="5" t="str">
        <f>IF('enter-harv-val'!B50="","",(J50&lt;params!$B$9))</f>
        <v/>
      </c>
    </row>
    <row r="51" spans="1:11" x14ac:dyDescent="0.45">
      <c r="A51" t="str">
        <f>IF('enter-harv-val'!B51="","",'enter-harv-val'!A51)</f>
        <v/>
      </c>
      <c r="B51" s="24" t="str">
        <f>IF('enter-harv-val'!B51="","",'enter-harv-val'!B51)</f>
        <v/>
      </c>
      <c r="D51" s="4" t="str">
        <f>IF('enter-harv-val'!B51="","",IF(C51=1,IF(NOT((OR($B51="J",$B51="K",$B51="Q",$B51=0))),"ADDL","NOT"),""))</f>
        <v/>
      </c>
      <c r="E51" s="4" t="str">
        <f>IF('enter-harv-val'!B51="","",1-C51)</f>
        <v/>
      </c>
      <c r="F51" s="8" t="str">
        <f>IF('enter-harv-val'!B51="","",params!$B$2)</f>
        <v/>
      </c>
      <c r="G51" s="8" t="str">
        <f>IF('enter-harv-val'!B51="","",C51*params!$B$6)</f>
        <v/>
      </c>
      <c r="H51" s="8" t="str">
        <f>IF('enter-harv-val'!B51="","",IF(OR($B51="J",$B51="K",$B51="Q"),params!$B$5*E51,$B51*params!$B$3*E51))</f>
        <v/>
      </c>
      <c r="I51" s="1" t="str">
        <f>IF('enter-harv-val'!B51="","",IF(AND(NOT((OR($B51="J",$B51="K",$B51="Q",$B51=0))),C51=1),B51*params!$B$3,""))</f>
        <v/>
      </c>
      <c r="J51" s="8" t="str">
        <f>IF('enter-harv-val'!B51="","",SUM(F51:H51))</f>
        <v/>
      </c>
      <c r="K51" s="5" t="str">
        <f>IF('enter-harv-val'!B51="","",(J51&lt;params!$B$9))</f>
        <v/>
      </c>
    </row>
    <row r="52" spans="1:11" x14ac:dyDescent="0.45">
      <c r="A52" t="str">
        <f>IF('enter-harv-val'!B52="","",'enter-harv-val'!A52)</f>
        <v/>
      </c>
      <c r="B52" s="24" t="str">
        <f>IF('enter-harv-val'!B52="","",'enter-harv-val'!B52)</f>
        <v/>
      </c>
      <c r="D52" s="4" t="str">
        <f>IF('enter-harv-val'!B52="","",IF(C52=1,IF(NOT((OR($B52="J",$B52="K",$B52="Q",$B52=0))),"ADDL","NOT"),""))</f>
        <v/>
      </c>
      <c r="E52" s="4" t="str">
        <f>IF('enter-harv-val'!B52="","",1-C52)</f>
        <v/>
      </c>
      <c r="F52" s="8" t="str">
        <f>IF('enter-harv-val'!B52="","",params!$B$2)</f>
        <v/>
      </c>
      <c r="G52" s="8" t="str">
        <f>IF('enter-harv-val'!B52="","",C52*params!$B$6)</f>
        <v/>
      </c>
      <c r="H52" s="8" t="str">
        <f>IF('enter-harv-val'!B52="","",IF(OR($B52="J",$B52="K",$B52="Q"),params!$B$5*E52,$B52*params!$B$3*E52))</f>
        <v/>
      </c>
      <c r="I52" s="1" t="str">
        <f>IF('enter-harv-val'!B52="","",IF(AND(NOT((OR($B52="J",$B52="K",$B52="Q",$B52=0))),C52=1),B52*params!$B$3,""))</f>
        <v/>
      </c>
      <c r="J52" s="8" t="str">
        <f>IF('enter-harv-val'!B52="","",SUM(F52:H52))</f>
        <v/>
      </c>
      <c r="K52" s="5" t="str">
        <f>IF('enter-harv-val'!B52="","",(J52&lt;params!$B$9))</f>
        <v/>
      </c>
    </row>
    <row r="53" spans="1:11" x14ac:dyDescent="0.45">
      <c r="A53" t="str">
        <f>IF('enter-harv-val'!B53="","",'enter-harv-val'!A53)</f>
        <v/>
      </c>
      <c r="B53" s="24" t="str">
        <f>IF('enter-harv-val'!B53="","",'enter-harv-val'!B53)</f>
        <v/>
      </c>
      <c r="D53" s="4" t="str">
        <f>IF('enter-harv-val'!B53="","",IF(C53=1,IF(NOT((OR($B53="J",$B53="K",$B53="Q",$B53=0))),"ADDL","NOT"),""))</f>
        <v/>
      </c>
      <c r="E53" s="4" t="str">
        <f>IF('enter-harv-val'!B53="","",1-C53)</f>
        <v/>
      </c>
      <c r="F53" s="8" t="str">
        <f>IF('enter-harv-val'!B53="","",params!$B$2)</f>
        <v/>
      </c>
      <c r="G53" s="8" t="str">
        <f>IF('enter-harv-val'!B53="","",C53*params!$B$6)</f>
        <v/>
      </c>
      <c r="H53" s="8" t="str">
        <f>IF('enter-harv-val'!B53="","",IF(OR($B53="J",$B53="K",$B53="Q"),params!$B$5*E53,$B53*params!$B$3*E53))</f>
        <v/>
      </c>
      <c r="I53" s="1" t="str">
        <f>IF('enter-harv-val'!B53="","",IF(AND(NOT((OR($B53="J",$B53="K",$B53="Q",$B53=0))),C53=1),B53*params!$B$3,""))</f>
        <v/>
      </c>
      <c r="J53" s="8" t="str">
        <f>IF('enter-harv-val'!B53="","",SUM(F53:H53))</f>
        <v/>
      </c>
      <c r="K53" s="5" t="str">
        <f>IF('enter-harv-val'!B53="","",(J53&lt;params!$B$9))</f>
        <v/>
      </c>
    </row>
    <row r="54" spans="1:11" x14ac:dyDescent="0.45">
      <c r="A54" t="str">
        <f>IF('enter-harv-val'!B54="","",'enter-harv-val'!A54)</f>
        <v/>
      </c>
      <c r="B54" s="24" t="str">
        <f>IF('enter-harv-val'!B54="","",'enter-harv-val'!B54)</f>
        <v/>
      </c>
      <c r="D54" s="4" t="str">
        <f>IF('enter-harv-val'!B54="","",IF(C54=1,IF(NOT((OR($B54="J",$B54="K",$B54="Q",$B54=0))),"ADDL","NOT"),""))</f>
        <v/>
      </c>
      <c r="E54" s="4" t="str">
        <f>IF('enter-harv-val'!B54="","",1-C54)</f>
        <v/>
      </c>
      <c r="F54" s="8" t="str">
        <f>IF('enter-harv-val'!B54="","",params!$B$2)</f>
        <v/>
      </c>
      <c r="G54" s="8" t="str">
        <f>IF('enter-harv-val'!B54="","",C54*params!$B$6)</f>
        <v/>
      </c>
      <c r="H54" s="8" t="str">
        <f>IF('enter-harv-val'!B54="","",IF(OR($B54="J",$B54="K",$B54="Q"),params!$B$5*E54,$B54*params!$B$3*E54))</f>
        <v/>
      </c>
      <c r="I54" s="1" t="str">
        <f>IF('enter-harv-val'!B54="","",IF(AND(NOT((OR($B54="J",$B54="K",$B54="Q",$B54=0))),C54=1),B54*params!$B$3,""))</f>
        <v/>
      </c>
      <c r="J54" s="8" t="str">
        <f>IF('enter-harv-val'!B54="","",SUM(F54:H54))</f>
        <v/>
      </c>
      <c r="K54" s="5" t="str">
        <f>IF('enter-harv-val'!B54="","",(J54&lt;params!$B$9))</f>
        <v/>
      </c>
    </row>
    <row r="55" spans="1:11" x14ac:dyDescent="0.45">
      <c r="A55" t="str">
        <f>IF('enter-harv-val'!B55="","",'enter-harv-val'!A55)</f>
        <v/>
      </c>
      <c r="B55" s="24" t="str">
        <f>IF('enter-harv-val'!B55="","",'enter-harv-val'!B55)</f>
        <v/>
      </c>
      <c r="D55" s="4" t="str">
        <f>IF('enter-harv-val'!B55="","",IF(C55=1,IF(NOT((OR($B55="J",$B55="K",$B55="Q",$B55=0))),"ADDL","NOT"),""))</f>
        <v/>
      </c>
      <c r="E55" s="4" t="str">
        <f>IF('enter-harv-val'!B55="","",1-C55)</f>
        <v/>
      </c>
      <c r="F55" s="8" t="str">
        <f>IF('enter-harv-val'!B55="","",params!$B$2)</f>
        <v/>
      </c>
      <c r="G55" s="8" t="str">
        <f>IF('enter-harv-val'!B55="","",C55*params!$B$6)</f>
        <v/>
      </c>
      <c r="H55" s="8" t="str">
        <f>IF('enter-harv-val'!B55="","",IF(OR($B55="J",$B55="K",$B55="Q"),params!$B$5*E55,$B55*params!$B$3*E55))</f>
        <v/>
      </c>
      <c r="I55" s="1" t="str">
        <f>IF('enter-harv-val'!B55="","",IF(AND(NOT((OR($B55="J",$B55="K",$B55="Q",$B55=0))),C55=1),B55*params!$B$3,""))</f>
        <v/>
      </c>
      <c r="J55" s="8" t="str">
        <f>IF('enter-harv-val'!B55="","",SUM(F55:H55))</f>
        <v/>
      </c>
      <c r="K55" s="5" t="str">
        <f>IF('enter-harv-val'!B55="","",(J55&lt;params!$B$9))</f>
        <v/>
      </c>
    </row>
    <row r="56" spans="1:11" x14ac:dyDescent="0.45">
      <c r="A56" t="str">
        <f>IF('enter-harv-val'!B56="","",'enter-harv-val'!A56)</f>
        <v/>
      </c>
      <c r="B56" s="24" t="str">
        <f>IF('enter-harv-val'!B56="","",'enter-harv-val'!B56)</f>
        <v/>
      </c>
      <c r="D56" s="4" t="str">
        <f>IF('enter-harv-val'!B56="","",IF(C56=1,IF(NOT((OR($B56="J",$B56="K",$B56="Q",$B56=0))),"ADDL","NOT"),""))</f>
        <v/>
      </c>
      <c r="E56" s="4" t="str">
        <f>IF('enter-harv-val'!B56="","",1-C56)</f>
        <v/>
      </c>
      <c r="F56" s="8" t="str">
        <f>IF('enter-harv-val'!B56="","",params!$B$2)</f>
        <v/>
      </c>
      <c r="G56" s="8" t="str">
        <f>IF('enter-harv-val'!B56="","",C56*params!$B$6)</f>
        <v/>
      </c>
      <c r="H56" s="8" t="str">
        <f>IF('enter-harv-val'!B56="","",IF(OR($B56="J",$B56="K",$B56="Q"),params!$B$5*E56,$B56*params!$B$3*E56))</f>
        <v/>
      </c>
      <c r="I56" s="1" t="str">
        <f>IF('enter-harv-val'!B56="","",IF(AND(NOT((OR($B56="J",$B56="K",$B56="Q",$B56=0))),C56=1),B56*params!$B$3,""))</f>
        <v/>
      </c>
      <c r="J56" s="8" t="str">
        <f>IF('enter-harv-val'!B56="","",SUM(F56:H56))</f>
        <v/>
      </c>
      <c r="K56" s="5" t="str">
        <f>IF('enter-harv-val'!B56="","",(J56&lt;params!$B$9))</f>
        <v/>
      </c>
    </row>
    <row r="57" spans="1:11" x14ac:dyDescent="0.45">
      <c r="A57" t="str">
        <f>IF('enter-harv-val'!B57="","",'enter-harv-val'!A57)</f>
        <v/>
      </c>
      <c r="B57" s="24" t="str">
        <f>IF('enter-harv-val'!B57="","",'enter-harv-val'!B57)</f>
        <v/>
      </c>
      <c r="D57" s="4" t="str">
        <f>IF('enter-harv-val'!B57="","",IF(C57=1,IF(NOT((OR($B57="J",$B57="K",$B57="Q",$B57=0))),"ADDL","NOT"),""))</f>
        <v/>
      </c>
      <c r="E57" s="4" t="str">
        <f>IF('enter-harv-val'!B57="","",1-C57)</f>
        <v/>
      </c>
      <c r="F57" s="8" t="str">
        <f>IF('enter-harv-val'!B57="","",params!$B$2)</f>
        <v/>
      </c>
      <c r="G57" s="8" t="str">
        <f>IF('enter-harv-val'!B57="","",C57*params!$B$6)</f>
        <v/>
      </c>
      <c r="H57" s="8" t="str">
        <f>IF('enter-harv-val'!B57="","",IF(OR($B57="J",$B57="K",$B57="Q"),params!$B$5*E57,$B57*params!$B$3*E57))</f>
        <v/>
      </c>
      <c r="I57" s="1" t="str">
        <f>IF('enter-harv-val'!B57="","",IF(AND(NOT((OR($B57="J",$B57="K",$B57="Q",$B57=0))),C57=1),B57*params!$B$3,""))</f>
        <v/>
      </c>
      <c r="J57" s="8" t="str">
        <f>IF('enter-harv-val'!B57="","",SUM(F57:H57))</f>
        <v/>
      </c>
      <c r="K57" s="5" t="str">
        <f>IF('enter-harv-val'!B57="","",(J57&lt;params!$B$9))</f>
        <v/>
      </c>
    </row>
    <row r="58" spans="1:11" x14ac:dyDescent="0.45">
      <c r="A58" t="str">
        <f>IF('enter-harv-val'!B58="","",'enter-harv-val'!A58)</f>
        <v/>
      </c>
      <c r="B58" s="24" t="str">
        <f>IF('enter-harv-val'!B58="","",'enter-harv-val'!B58)</f>
        <v/>
      </c>
      <c r="D58" s="4" t="str">
        <f>IF('enter-harv-val'!B58="","",IF(C58=1,IF(NOT((OR($B58="J",$B58="K",$B58="Q",$B58=0))),"ADDL","NOT"),""))</f>
        <v/>
      </c>
      <c r="E58" s="4" t="str">
        <f>IF('enter-harv-val'!B58="","",1-C58)</f>
        <v/>
      </c>
      <c r="F58" s="8" t="str">
        <f>IF('enter-harv-val'!B58="","",params!$B$2)</f>
        <v/>
      </c>
      <c r="G58" s="8" t="str">
        <f>IF('enter-harv-val'!B58="","",C58*params!$B$6)</f>
        <v/>
      </c>
      <c r="H58" s="8" t="str">
        <f>IF('enter-harv-val'!B58="","",IF(OR($B58="J",$B58="K",$B58="Q"),params!$B$5*E58,$B58*params!$B$3*E58))</f>
        <v/>
      </c>
      <c r="I58" s="1" t="str">
        <f>IF('enter-harv-val'!B58="","",IF(AND(NOT((OR($B58="J",$B58="K",$B58="Q",$B58=0))),C58=1),B58*params!$B$3,""))</f>
        <v/>
      </c>
      <c r="J58" s="8" t="str">
        <f>IF('enter-harv-val'!B58="","",SUM(F58:H58))</f>
        <v/>
      </c>
      <c r="K58" s="5" t="str">
        <f>IF('enter-harv-val'!B58="","",(J58&lt;params!$B$9))</f>
        <v/>
      </c>
    </row>
    <row r="59" spans="1:11" x14ac:dyDescent="0.45">
      <c r="A59" t="str">
        <f>IF('enter-harv-val'!B59="","",'enter-harv-val'!A59)</f>
        <v/>
      </c>
      <c r="B59" s="24" t="str">
        <f>IF('enter-harv-val'!B59="","",'enter-harv-val'!B59)</f>
        <v/>
      </c>
      <c r="D59" s="4" t="str">
        <f>IF('enter-harv-val'!B59="","",IF(C59=1,IF(NOT((OR($B59="J",$B59="K",$B59="Q",$B59=0))),"ADDL","NOT"),""))</f>
        <v/>
      </c>
      <c r="E59" s="4" t="str">
        <f>IF('enter-harv-val'!B59="","",1-C59)</f>
        <v/>
      </c>
      <c r="F59" s="8" t="str">
        <f>IF('enter-harv-val'!B59="","",params!$B$2)</f>
        <v/>
      </c>
      <c r="G59" s="8" t="str">
        <f>IF('enter-harv-val'!B59="","",C59*params!$B$6)</f>
        <v/>
      </c>
      <c r="H59" s="8" t="str">
        <f>IF('enter-harv-val'!B59="","",IF(OR($B59="J",$B59="K",$B59="Q"),params!$B$5*E59,$B59*params!$B$3*E59))</f>
        <v/>
      </c>
      <c r="I59" s="1" t="str">
        <f>IF('enter-harv-val'!B59="","",IF(AND(NOT((OR($B59="J",$B59="K",$B59="Q",$B59=0))),C59=1),B59*params!$B$3,""))</f>
        <v/>
      </c>
      <c r="J59" s="8" t="str">
        <f>IF('enter-harv-val'!B59="","",SUM(F59:H59))</f>
        <v/>
      </c>
      <c r="K59" s="5" t="str">
        <f>IF('enter-harv-val'!B59="","",(J59&lt;params!$B$9))</f>
        <v/>
      </c>
    </row>
    <row r="60" spans="1:11" x14ac:dyDescent="0.45">
      <c r="A60" t="str">
        <f>IF('enter-harv-val'!B60="","",'enter-harv-val'!A60)</f>
        <v/>
      </c>
      <c r="B60" s="24" t="str">
        <f>IF('enter-harv-val'!B60="","",'enter-harv-val'!B60)</f>
        <v/>
      </c>
      <c r="D60" s="4" t="str">
        <f>IF('enter-harv-val'!B60="","",IF(C60=1,IF(NOT((OR($B60="J",$B60="K",$B60="Q",$B60=0))),"ADDL","NOT"),""))</f>
        <v/>
      </c>
      <c r="E60" s="4" t="str">
        <f>IF('enter-harv-val'!B60="","",1-C60)</f>
        <v/>
      </c>
      <c r="F60" s="8" t="str">
        <f>IF('enter-harv-val'!B60="","",params!$B$2)</f>
        <v/>
      </c>
      <c r="G60" s="8" t="str">
        <f>IF('enter-harv-val'!B60="","",C60*params!$B$6)</f>
        <v/>
      </c>
      <c r="H60" s="8" t="str">
        <f>IF('enter-harv-val'!B60="","",IF(OR($B60="J",$B60="K",$B60="Q"),params!$B$5*E60,$B60*params!$B$3*E60))</f>
        <v/>
      </c>
      <c r="I60" s="1" t="str">
        <f>IF('enter-harv-val'!B60="","",IF(AND(NOT((OR($B60="J",$B60="K",$B60="Q",$B60=0))),C60=1),B60*params!$B$3,""))</f>
        <v/>
      </c>
      <c r="J60" s="8" t="str">
        <f>IF('enter-harv-val'!B60="","",SUM(F60:H60))</f>
        <v/>
      </c>
      <c r="K60" s="5" t="str">
        <f>IF('enter-harv-val'!B60="","",(J60&lt;params!$B$9))</f>
        <v/>
      </c>
    </row>
    <row r="61" spans="1:11" x14ac:dyDescent="0.45">
      <c r="A61" t="str">
        <f>IF('enter-harv-val'!B61="","",'enter-harv-val'!A61)</f>
        <v/>
      </c>
      <c r="B61" s="24" t="str">
        <f>IF('enter-harv-val'!B61="","",'enter-harv-val'!B61)</f>
        <v/>
      </c>
      <c r="D61" s="4" t="str">
        <f>IF('enter-harv-val'!B61="","",IF(C61=1,IF(NOT((OR($B61="J",$B61="K",$B61="Q",$B61=0))),"ADDL","NOT"),""))</f>
        <v/>
      </c>
      <c r="E61" s="4" t="str">
        <f>IF('enter-harv-val'!B61="","",1-C61)</f>
        <v/>
      </c>
      <c r="F61" s="8" t="str">
        <f>IF('enter-harv-val'!B61="","",params!$B$2)</f>
        <v/>
      </c>
      <c r="G61" s="8" t="str">
        <f>IF('enter-harv-val'!B61="","",C61*params!$B$6)</f>
        <v/>
      </c>
      <c r="H61" s="8" t="str">
        <f>IF('enter-harv-val'!B61="","",IF(OR($B61="J",$B61="K",$B61="Q"),params!$B$5*E61,$B61*params!$B$3*E61))</f>
        <v/>
      </c>
      <c r="I61" s="1" t="str">
        <f>IF('enter-harv-val'!B61="","",IF(AND(NOT((OR($B61="J",$B61="K",$B61="Q",$B61=0))),C61=1),B61*params!$B$3,""))</f>
        <v/>
      </c>
      <c r="J61" s="8" t="str">
        <f>IF('enter-harv-val'!B61="","",SUM(F61:H61))</f>
        <v/>
      </c>
      <c r="K61" s="5" t="str">
        <f>IF('enter-harv-val'!B61="","",(J61&lt;params!$B$9))</f>
        <v/>
      </c>
    </row>
    <row r="62" spans="1:11" x14ac:dyDescent="0.45">
      <c r="A62" t="str">
        <f>IF('enter-harv-val'!B62="","",'enter-harv-val'!A62)</f>
        <v/>
      </c>
      <c r="B62" s="24" t="str">
        <f>IF('enter-harv-val'!B62="","",'enter-harv-val'!B62)</f>
        <v/>
      </c>
      <c r="D62" s="4" t="str">
        <f>IF('enter-harv-val'!B62="","",IF(C62=1,IF(NOT((OR($B62="J",$B62="K",$B62="Q",$B62=0))),"ADDL","NOT"),""))</f>
        <v/>
      </c>
      <c r="E62" s="4" t="str">
        <f>IF('enter-harv-val'!B62="","",1-C62)</f>
        <v/>
      </c>
      <c r="F62" s="8" t="str">
        <f>IF('enter-harv-val'!B62="","",params!$B$2)</f>
        <v/>
      </c>
      <c r="G62" s="8" t="str">
        <f>IF('enter-harv-val'!B62="","",C62*params!$B$6)</f>
        <v/>
      </c>
      <c r="H62" s="8" t="str">
        <f>IF('enter-harv-val'!B62="","",IF(OR($B62="J",$B62="K",$B62="Q"),params!$B$5*E62,$B62*params!$B$3*E62))</f>
        <v/>
      </c>
      <c r="I62" s="1" t="str">
        <f>IF('enter-harv-val'!B62="","",IF(AND(NOT((OR($B62="J",$B62="K",$B62="Q",$B62=0))),C62=1),B62*params!$B$3,""))</f>
        <v/>
      </c>
      <c r="J62" s="8" t="str">
        <f>IF('enter-harv-val'!B62="","",SUM(F62:H62))</f>
        <v/>
      </c>
      <c r="K62" s="5" t="str">
        <f>IF('enter-harv-val'!B62="","",(J62&lt;params!$B$9))</f>
        <v/>
      </c>
    </row>
    <row r="63" spans="1:11" x14ac:dyDescent="0.45">
      <c r="A63" t="str">
        <f>IF('enter-harv-val'!B63="","",'enter-harv-val'!A63)</f>
        <v/>
      </c>
      <c r="B63" s="24" t="str">
        <f>IF('enter-harv-val'!B63="","",'enter-harv-val'!B63)</f>
        <v/>
      </c>
      <c r="D63" s="4" t="str">
        <f>IF('enter-harv-val'!B63="","",IF(C63=1,IF(NOT((OR($B63="J",$B63="K",$B63="Q",$B63=0))),"ADDL","NOT"),""))</f>
        <v/>
      </c>
      <c r="E63" s="4" t="str">
        <f>IF('enter-harv-val'!B63="","",1-C63)</f>
        <v/>
      </c>
      <c r="F63" s="8" t="str">
        <f>IF('enter-harv-val'!B63="","",params!$B$2)</f>
        <v/>
      </c>
      <c r="G63" s="8" t="str">
        <f>IF('enter-harv-val'!B63="","",C63*params!$B$6)</f>
        <v/>
      </c>
      <c r="H63" s="8" t="str">
        <f>IF('enter-harv-val'!B63="","",IF(OR($B63="J",$B63="K",$B63="Q"),params!$B$5*E63,$B63*params!$B$3*E63))</f>
        <v/>
      </c>
      <c r="I63" s="1" t="str">
        <f>IF('enter-harv-val'!B63="","",IF(AND(NOT((OR($B63="J",$B63="K",$B63="Q",$B63=0))),C63=1),B63*params!$B$3,""))</f>
        <v/>
      </c>
      <c r="J63" s="8" t="str">
        <f>IF('enter-harv-val'!B63="","",SUM(F63:H63))</f>
        <v/>
      </c>
      <c r="K63" s="5" t="str">
        <f>IF('enter-harv-val'!B63="","",(J63&lt;params!$B$9))</f>
        <v/>
      </c>
    </row>
    <row r="64" spans="1:11" x14ac:dyDescent="0.45">
      <c r="A64" t="str">
        <f>IF('enter-harv-val'!B64="","",'enter-harv-val'!A64)</f>
        <v/>
      </c>
      <c r="B64" s="24" t="str">
        <f>IF('enter-harv-val'!B64="","",'enter-harv-val'!B64)</f>
        <v/>
      </c>
      <c r="D64" s="4" t="str">
        <f>IF('enter-harv-val'!B64="","",IF(C64=1,IF(NOT((OR($B64="J",$B64="K",$B64="Q",$B64=0))),"ADDL","NOT"),""))</f>
        <v/>
      </c>
      <c r="E64" s="4" t="str">
        <f>IF('enter-harv-val'!B64="","",1-C64)</f>
        <v/>
      </c>
      <c r="F64" s="8" t="str">
        <f>IF('enter-harv-val'!B64="","",params!$B$2)</f>
        <v/>
      </c>
      <c r="G64" s="8" t="str">
        <f>IF('enter-harv-val'!B64="","",C64*params!$B$6)</f>
        <v/>
      </c>
      <c r="H64" s="8" t="str">
        <f>IF('enter-harv-val'!B64="","",IF(OR($B64="J",$B64="K",$B64="Q"),params!$B$5*E64,$B64*params!$B$3*E64))</f>
        <v/>
      </c>
      <c r="I64" s="1" t="str">
        <f>IF('enter-harv-val'!B64="","",IF(AND(NOT((OR($B64="J",$B64="K",$B64="Q",$B64=0))),C64=1),B64*params!$B$3,""))</f>
        <v/>
      </c>
      <c r="J64" s="8" t="str">
        <f>IF('enter-harv-val'!B64="","",SUM(F64:H64))</f>
        <v/>
      </c>
      <c r="K64" s="5" t="str">
        <f>IF('enter-harv-val'!B64="","",(J64&lt;params!$B$9))</f>
        <v/>
      </c>
    </row>
    <row r="65" spans="1:11" x14ac:dyDescent="0.45">
      <c r="A65" t="str">
        <f>IF('enter-harv-val'!B65="","",'enter-harv-val'!A65)</f>
        <v/>
      </c>
      <c r="B65" s="24" t="str">
        <f>IF('enter-harv-val'!B65="","",'enter-harv-val'!B65)</f>
        <v/>
      </c>
      <c r="D65" s="4" t="str">
        <f>IF('enter-harv-val'!B65="","",IF(C65=1,IF(NOT((OR($B65="J",$B65="K",$B65="Q",$B65=0))),"ADDL","NOT"),""))</f>
        <v/>
      </c>
      <c r="E65" s="4" t="str">
        <f>IF('enter-harv-val'!B65="","",1-C65)</f>
        <v/>
      </c>
      <c r="F65" s="8" t="str">
        <f>IF('enter-harv-val'!B65="","",params!$B$2)</f>
        <v/>
      </c>
      <c r="G65" s="8" t="str">
        <f>IF('enter-harv-val'!B65="","",C65*params!$B$6)</f>
        <v/>
      </c>
      <c r="H65" s="8" t="str">
        <f>IF('enter-harv-val'!B65="","",IF(OR($B65="J",$B65="K",$B65="Q"),params!$B$5*E65,$B65*params!$B$3*E65))</f>
        <v/>
      </c>
      <c r="I65" s="1" t="str">
        <f>IF('enter-harv-val'!B65="","",IF(AND(NOT((OR($B65="J",$B65="K",$B65="Q",$B65=0))),C65=1),B65*params!$B$3,""))</f>
        <v/>
      </c>
      <c r="J65" s="8" t="str">
        <f>IF('enter-harv-val'!B65="","",SUM(F65:H65))</f>
        <v/>
      </c>
      <c r="K65" s="5" t="str">
        <f>IF('enter-harv-val'!B65="","",(J65&lt;params!$B$9))</f>
        <v/>
      </c>
    </row>
    <row r="66" spans="1:11" x14ac:dyDescent="0.45">
      <c r="A66" t="str">
        <f>IF('enter-harv-val'!B66="","",'enter-harv-val'!A66)</f>
        <v/>
      </c>
      <c r="B66" s="24" t="str">
        <f>IF('enter-harv-val'!B66="","",'enter-harv-val'!B66)</f>
        <v/>
      </c>
      <c r="D66" s="4" t="str">
        <f>IF('enter-harv-val'!B66="","",IF(C66=1,IF(NOT((OR($B66="J",$B66="K",$B66="Q",$B66=0))),"ADDL","NOT"),""))</f>
        <v/>
      </c>
      <c r="E66" s="4" t="str">
        <f>IF('enter-harv-val'!B66="","",1-C66)</f>
        <v/>
      </c>
      <c r="F66" s="8" t="str">
        <f>IF('enter-harv-val'!B66="","",params!$B$2)</f>
        <v/>
      </c>
      <c r="G66" s="8" t="str">
        <f>IF('enter-harv-val'!B66="","",C66*params!$B$6)</f>
        <v/>
      </c>
      <c r="H66" s="8" t="str">
        <f>IF('enter-harv-val'!B66="","",IF(OR($B66="J",$B66="K",$B66="Q"),params!$B$5*E66,$B66*params!$B$3*E66))</f>
        <v/>
      </c>
      <c r="I66" s="1" t="str">
        <f>IF('enter-harv-val'!B66="","",IF(AND(NOT((OR($B66="J",$B66="K",$B66="Q",$B66=0))),C66=1),B66*params!$B$3,""))</f>
        <v/>
      </c>
      <c r="J66" s="8" t="str">
        <f>IF('enter-harv-val'!B66="","",SUM(F66:H66))</f>
        <v/>
      </c>
      <c r="K66" s="5" t="str">
        <f>IF('enter-harv-val'!B66="","",(J66&lt;params!$B$9))</f>
        <v/>
      </c>
    </row>
    <row r="67" spans="1:11" x14ac:dyDescent="0.45">
      <c r="A67" t="str">
        <f>IF('enter-harv-val'!B67="","",'enter-harv-val'!A67)</f>
        <v/>
      </c>
      <c r="B67" s="24" t="str">
        <f>IF('enter-harv-val'!B67="","",'enter-harv-val'!B67)</f>
        <v/>
      </c>
      <c r="D67" s="4" t="str">
        <f>IF('enter-harv-val'!B67="","",IF(C67=1,IF(NOT((OR($B67="J",$B67="K",$B67="Q",$B67=0))),"ADDL","NOT"),""))</f>
        <v/>
      </c>
      <c r="E67" s="4" t="str">
        <f>IF('enter-harv-val'!B67="","",1-C67)</f>
        <v/>
      </c>
      <c r="F67" s="8" t="str">
        <f>IF('enter-harv-val'!B67="","",params!$B$2)</f>
        <v/>
      </c>
      <c r="G67" s="8" t="str">
        <f>IF('enter-harv-val'!B67="","",C67*params!$B$6)</f>
        <v/>
      </c>
      <c r="H67" s="8" t="str">
        <f>IF('enter-harv-val'!B67="","",IF(OR($B67="J",$B67="K",$B67="Q"),params!$B$5*E67,$B67*params!$B$3*E67))</f>
        <v/>
      </c>
      <c r="I67" s="1" t="str">
        <f>IF('enter-harv-val'!B67="","",IF(AND(NOT((OR($B67="J",$B67="K",$B67="Q",$B67=0))),C67=1),B67*params!$B$3,""))</f>
        <v/>
      </c>
      <c r="J67" s="8" t="str">
        <f>IF('enter-harv-val'!B67="","",SUM(F67:H67))</f>
        <v/>
      </c>
      <c r="K67" s="5" t="str">
        <f>IF('enter-harv-val'!B67="","",(J67&lt;params!$B$9))</f>
        <v/>
      </c>
    </row>
    <row r="68" spans="1:11" x14ac:dyDescent="0.45">
      <c r="A68" t="str">
        <f>IF('enter-harv-val'!B68="","",'enter-harv-val'!A68)</f>
        <v/>
      </c>
      <c r="B68" s="24" t="str">
        <f>IF('enter-harv-val'!B68="","",'enter-harv-val'!B68)</f>
        <v/>
      </c>
      <c r="D68" s="4" t="str">
        <f>IF('enter-harv-val'!B68="","",IF(C68=1,IF(NOT((OR($B68="J",$B68="K",$B68="Q",$B68=0))),"ADDL","NOT"),""))</f>
        <v/>
      </c>
      <c r="E68" s="4" t="str">
        <f>IF('enter-harv-val'!B68="","",1-C68)</f>
        <v/>
      </c>
      <c r="F68" s="8" t="str">
        <f>IF('enter-harv-val'!B68="","",params!$B$2)</f>
        <v/>
      </c>
      <c r="G68" s="8" t="str">
        <f>IF('enter-harv-val'!B68="","",C68*params!$B$6)</f>
        <v/>
      </c>
      <c r="H68" s="8" t="str">
        <f>IF('enter-harv-val'!B68="","",IF(OR($B68="J",$B68="K",$B68="Q"),params!$B$5*E68,$B68*params!$B$3*E68))</f>
        <v/>
      </c>
      <c r="I68" s="1" t="str">
        <f>IF('enter-harv-val'!B68="","",IF(AND(NOT((OR($B68="J",$B68="K",$B68="Q",$B68=0))),C68=1),B68*params!$B$3,""))</f>
        <v/>
      </c>
      <c r="J68" s="8" t="str">
        <f>IF('enter-harv-val'!B68="","",SUM(F68:H68))</f>
        <v/>
      </c>
      <c r="K68" s="5" t="str">
        <f>IF('enter-harv-val'!B68="","",(J68&lt;params!$B$9))</f>
        <v/>
      </c>
    </row>
    <row r="69" spans="1:11" x14ac:dyDescent="0.45">
      <c r="A69" t="str">
        <f>IF('enter-harv-val'!B69="","",'enter-harv-val'!A69)</f>
        <v/>
      </c>
      <c r="B69" s="24" t="str">
        <f>IF('enter-harv-val'!B69="","",'enter-harv-val'!B69)</f>
        <v/>
      </c>
      <c r="D69" s="4" t="str">
        <f>IF('enter-harv-val'!B69="","",IF(C69=1,IF(NOT((OR($B69="J",$B69="K",$B69="Q",$B69=0))),"ADDL","NOT"),""))</f>
        <v/>
      </c>
      <c r="E69" s="4" t="str">
        <f>IF('enter-harv-val'!B69="","",1-C69)</f>
        <v/>
      </c>
      <c r="F69" s="8" t="str">
        <f>IF('enter-harv-val'!B69="","",params!$B$2)</f>
        <v/>
      </c>
      <c r="G69" s="8" t="str">
        <f>IF('enter-harv-val'!B69="","",C69*params!$B$6)</f>
        <v/>
      </c>
      <c r="H69" s="8" t="str">
        <f>IF('enter-harv-val'!B69="","",IF(OR($B69="J",$B69="K",$B69="Q"),params!$B$5*E69,$B69*params!$B$3*E69))</f>
        <v/>
      </c>
      <c r="I69" s="1" t="str">
        <f>IF('enter-harv-val'!B69="","",IF(AND(NOT((OR($B69="J",$B69="K",$B69="Q",$B69=0))),C69=1),B69*params!$B$3,""))</f>
        <v/>
      </c>
      <c r="J69" s="8" t="str">
        <f>IF('enter-harv-val'!B69="","",SUM(F69:H69))</f>
        <v/>
      </c>
      <c r="K69" s="5" t="str">
        <f>IF('enter-harv-val'!B69="","",(J69&lt;params!$B$9))</f>
        <v/>
      </c>
    </row>
    <row r="70" spans="1:11" x14ac:dyDescent="0.45">
      <c r="A70" t="str">
        <f>IF('enter-harv-val'!B70="","",'enter-harv-val'!A70)</f>
        <v/>
      </c>
      <c r="B70" s="24" t="str">
        <f>IF('enter-harv-val'!B70="","",'enter-harv-val'!B70)</f>
        <v/>
      </c>
      <c r="D70" s="4" t="str">
        <f>IF('enter-harv-val'!B70="","",IF(C70=1,IF(NOT((OR($B70="J",$B70="K",$B70="Q",$B70=0))),"ADDL","NOT"),""))</f>
        <v/>
      </c>
      <c r="E70" s="4" t="str">
        <f>IF('enter-harv-val'!B70="","",1-C70)</f>
        <v/>
      </c>
      <c r="F70" s="8" t="str">
        <f>IF('enter-harv-val'!B70="","",params!$B$2)</f>
        <v/>
      </c>
      <c r="G70" s="8" t="str">
        <f>IF('enter-harv-val'!B70="","",C70*params!$B$6)</f>
        <v/>
      </c>
      <c r="H70" s="8" t="str">
        <f>IF('enter-harv-val'!B70="","",IF(OR($B70="J",$B70="K",$B70="Q"),params!$B$5*E70,$B70*params!$B$3*E70))</f>
        <v/>
      </c>
      <c r="I70" s="1" t="str">
        <f>IF('enter-harv-val'!B70="","",IF(AND(NOT((OR($B70="J",$B70="K",$B70="Q",$B70=0))),C70=1),B70*params!$B$3,""))</f>
        <v/>
      </c>
      <c r="J70" s="8" t="str">
        <f>IF('enter-harv-val'!B70="","",SUM(F70:H70))</f>
        <v/>
      </c>
      <c r="K70" s="5" t="str">
        <f>IF('enter-harv-val'!B70="","",(J70&lt;params!$B$9))</f>
        <v/>
      </c>
    </row>
    <row r="71" spans="1:11" x14ac:dyDescent="0.45">
      <c r="A71" t="str">
        <f>IF('enter-harv-val'!B71="","",'enter-harv-val'!A71)</f>
        <v/>
      </c>
      <c r="B71" s="24" t="str">
        <f>IF('enter-harv-val'!B71="","",'enter-harv-val'!B71)</f>
        <v/>
      </c>
      <c r="D71" s="4" t="str">
        <f>IF('enter-harv-val'!B71="","",IF(C71=1,IF(NOT((OR($B71="J",$B71="K",$B71="Q",$B71=0))),"ADDL","NOT"),""))</f>
        <v/>
      </c>
      <c r="E71" s="4" t="str">
        <f>IF('enter-harv-val'!B71="","",1-C71)</f>
        <v/>
      </c>
      <c r="F71" s="8" t="str">
        <f>IF('enter-harv-val'!B71="","",params!$B$2)</f>
        <v/>
      </c>
      <c r="G71" s="8" t="str">
        <f>IF('enter-harv-val'!B71="","",C71*params!$B$6)</f>
        <v/>
      </c>
      <c r="H71" s="8" t="str">
        <f>IF('enter-harv-val'!B71="","",IF(OR($B71="J",$B71="K",$B71="Q"),params!$B$5*E71,$B71*params!$B$3*E71))</f>
        <v/>
      </c>
      <c r="I71" s="1" t="str">
        <f>IF('enter-harv-val'!B71="","",IF(AND(NOT((OR($B71="J",$B71="K",$B71="Q",$B71=0))),C71=1),B71*params!$B$3,""))</f>
        <v/>
      </c>
      <c r="J71" s="8" t="str">
        <f>IF('enter-harv-val'!B71="","",SUM(F71:H71))</f>
        <v/>
      </c>
      <c r="K71" s="5" t="str">
        <f>IF('enter-harv-val'!B71="","",(J71&lt;params!$B$9))</f>
        <v/>
      </c>
    </row>
    <row r="72" spans="1:11" x14ac:dyDescent="0.45">
      <c r="A72" t="str">
        <f>IF('enter-harv-val'!B72="","",'enter-harv-val'!A72)</f>
        <v/>
      </c>
      <c r="B72" s="24" t="str">
        <f>IF('enter-harv-val'!B72="","",'enter-harv-val'!B72)</f>
        <v/>
      </c>
      <c r="D72" s="4" t="str">
        <f>IF('enter-harv-val'!B72="","",IF(C72=1,IF(NOT((OR($B72="J",$B72="K",$B72="Q",$B72=0))),"ADDL","NOT"),""))</f>
        <v/>
      </c>
      <c r="E72" s="4" t="str">
        <f>IF('enter-harv-val'!B72="","",1-C72)</f>
        <v/>
      </c>
      <c r="F72" s="8" t="str">
        <f>IF('enter-harv-val'!B72="","",params!$B$2)</f>
        <v/>
      </c>
      <c r="G72" s="8" t="str">
        <f>IF('enter-harv-val'!B72="","",C72*params!$B$6)</f>
        <v/>
      </c>
      <c r="H72" s="8" t="str">
        <f>IF('enter-harv-val'!B72="","",IF(OR($B72="J",$B72="K",$B72="Q"),params!$B$5*E72,$B72*params!$B$3*E72))</f>
        <v/>
      </c>
      <c r="I72" s="1" t="str">
        <f>IF('enter-harv-val'!B72="","",IF(AND(NOT((OR($B72="J",$B72="K",$B72="Q",$B72=0))),C72=1),B72*params!$B$3,""))</f>
        <v/>
      </c>
      <c r="J72" s="8" t="str">
        <f>IF('enter-harv-val'!B72="","",SUM(F72:H72))</f>
        <v/>
      </c>
      <c r="K72" s="5" t="str">
        <f>IF('enter-harv-val'!B72="","",(J72&lt;params!$B$9))</f>
        <v/>
      </c>
    </row>
    <row r="73" spans="1:11" x14ac:dyDescent="0.45">
      <c r="A73" t="str">
        <f>IF('enter-harv-val'!B73="","",'enter-harv-val'!A73)</f>
        <v/>
      </c>
      <c r="B73" s="24" t="str">
        <f>IF('enter-harv-val'!B73="","",'enter-harv-val'!B73)</f>
        <v/>
      </c>
      <c r="D73" s="4" t="str">
        <f>IF('enter-harv-val'!B73="","",IF(C73=1,IF(NOT((OR($B73="J",$B73="K",$B73="Q",$B73=0))),"ADDL","NOT"),""))</f>
        <v/>
      </c>
      <c r="E73" s="4" t="str">
        <f>IF('enter-harv-val'!B73="","",1-C73)</f>
        <v/>
      </c>
      <c r="F73" s="8" t="str">
        <f>IF('enter-harv-val'!B73="","",params!$B$2)</f>
        <v/>
      </c>
      <c r="G73" s="8" t="str">
        <f>IF('enter-harv-val'!B73="","",C73*params!$B$6)</f>
        <v/>
      </c>
      <c r="H73" s="8" t="str">
        <f>IF('enter-harv-val'!B73="","",IF(OR($B73="J",$B73="K",$B73="Q"),params!$B$5*E73,$B73*params!$B$3*E73))</f>
        <v/>
      </c>
      <c r="I73" s="1" t="str">
        <f>IF('enter-harv-val'!B73="","",IF(AND(NOT((OR($B73="J",$B73="K",$B73="Q",$B73=0))),C73=1),B73*params!$B$3,""))</f>
        <v/>
      </c>
      <c r="J73" s="8" t="str">
        <f>IF('enter-harv-val'!B73="","",SUM(F73:H73))</f>
        <v/>
      </c>
      <c r="K73" s="5" t="str">
        <f>IF('enter-harv-val'!B73="","",(J73&lt;params!$B$9))</f>
        <v/>
      </c>
    </row>
    <row r="74" spans="1:11" x14ac:dyDescent="0.45">
      <c r="A74" t="str">
        <f>IF('enter-harv-val'!B74="","",'enter-harv-val'!A74)</f>
        <v/>
      </c>
      <c r="B74" s="24" t="str">
        <f>IF('enter-harv-val'!B74="","",'enter-harv-val'!B74)</f>
        <v/>
      </c>
      <c r="D74" s="4" t="str">
        <f>IF('enter-harv-val'!B74="","",IF(C74=1,IF(NOT((OR($B74="J",$B74="K",$B74="Q",$B74=0))),"ADDL","NOT"),""))</f>
        <v/>
      </c>
      <c r="E74" s="4" t="str">
        <f>IF('enter-harv-val'!B74="","",1-C74)</f>
        <v/>
      </c>
      <c r="F74" s="8" t="str">
        <f>IF('enter-harv-val'!B74="","",params!$B$2)</f>
        <v/>
      </c>
      <c r="G74" s="8" t="str">
        <f>IF('enter-harv-val'!B74="","",C74*params!$B$6)</f>
        <v/>
      </c>
      <c r="H74" s="8" t="str">
        <f>IF('enter-harv-val'!B74="","",IF(OR($B74="J",$B74="K",$B74="Q"),params!$B$5*E74,$B74*params!$B$3*E74))</f>
        <v/>
      </c>
      <c r="I74" s="1" t="str">
        <f>IF('enter-harv-val'!B74="","",IF(AND(NOT((OR($B74="J",$B74="K",$B74="Q",$B74=0))),C74=1),B74*params!$B$3,""))</f>
        <v/>
      </c>
      <c r="J74" s="8" t="str">
        <f>IF('enter-harv-val'!B74="","",SUM(F74:H74))</f>
        <v/>
      </c>
      <c r="K74" s="5" t="str">
        <f>IF('enter-harv-val'!B74="","",(J74&lt;params!$B$9))</f>
        <v/>
      </c>
    </row>
    <row r="75" spans="1:11" x14ac:dyDescent="0.45">
      <c r="A75" t="str">
        <f>IF('enter-harv-val'!B75="","",'enter-harv-val'!A75)</f>
        <v/>
      </c>
      <c r="B75" s="24" t="str">
        <f>IF('enter-harv-val'!B75="","",'enter-harv-val'!B75)</f>
        <v/>
      </c>
      <c r="D75" s="4" t="str">
        <f>IF('enter-harv-val'!B75="","",IF(C75=1,IF(NOT((OR($B75="J",$B75="K",$B75="Q",$B75=0))),"ADDL","NOT"),""))</f>
        <v/>
      </c>
      <c r="E75" s="4" t="str">
        <f>IF('enter-harv-val'!B75="","",1-C75)</f>
        <v/>
      </c>
      <c r="F75" s="8" t="str">
        <f>IF('enter-harv-val'!B75="","",params!$B$2)</f>
        <v/>
      </c>
      <c r="G75" s="8" t="str">
        <f>IF('enter-harv-val'!B75="","",C75*params!$B$6)</f>
        <v/>
      </c>
      <c r="H75" s="8" t="str">
        <f>IF('enter-harv-val'!B75="","",IF(OR($B75="J",$B75="K",$B75="Q"),params!$B$5*E75,$B75*params!$B$3*E75))</f>
        <v/>
      </c>
      <c r="I75" s="1" t="str">
        <f>IF('enter-harv-val'!B75="","",IF(AND(NOT((OR($B75="J",$B75="K",$B75="Q",$B75=0))),C75=1),B75*params!$B$3,""))</f>
        <v/>
      </c>
      <c r="J75" s="8" t="str">
        <f>IF('enter-harv-val'!B75="","",SUM(F75:H75))</f>
        <v/>
      </c>
      <c r="K75" s="5" t="str">
        <f>IF('enter-harv-val'!B75="","",(J75&lt;params!$B$9))</f>
        <v/>
      </c>
    </row>
    <row r="76" spans="1:11" x14ac:dyDescent="0.45">
      <c r="A76" t="str">
        <f>IF('enter-harv-val'!B76="","",'enter-harv-val'!A76)</f>
        <v/>
      </c>
      <c r="B76" s="24" t="str">
        <f>IF('enter-harv-val'!B76="","",'enter-harv-val'!B76)</f>
        <v/>
      </c>
      <c r="D76" s="4" t="str">
        <f>IF('enter-harv-val'!B76="","",IF(C76=1,IF(NOT((OR($B76="J",$B76="K",$B76="Q",$B76=0))),"ADDL","NOT"),""))</f>
        <v/>
      </c>
      <c r="E76" s="4" t="str">
        <f>IF('enter-harv-val'!B76="","",1-C76)</f>
        <v/>
      </c>
      <c r="F76" s="8" t="str">
        <f>IF('enter-harv-val'!B76="","",params!$B$2)</f>
        <v/>
      </c>
      <c r="G76" s="8" t="str">
        <f>IF('enter-harv-val'!B76="","",C76*params!$B$6)</f>
        <v/>
      </c>
      <c r="H76" s="8" t="str">
        <f>IF('enter-harv-val'!B76="","",IF(OR($B76="J",$B76="K",$B76="Q"),params!$B$5*E76,$B76*params!$B$3*E76))</f>
        <v/>
      </c>
      <c r="I76" s="1" t="str">
        <f>IF('enter-harv-val'!B76="","",IF(AND(NOT((OR($B76="J",$B76="K",$B76="Q",$B76=0))),C76=1),B76*params!$B$3,""))</f>
        <v/>
      </c>
      <c r="J76" s="8" t="str">
        <f>IF('enter-harv-val'!B76="","",SUM(F76:H76))</f>
        <v/>
      </c>
      <c r="K76" s="5" t="str">
        <f>IF('enter-harv-val'!B76="","",(J76&lt;params!$B$9))</f>
        <v/>
      </c>
    </row>
    <row r="77" spans="1:11" x14ac:dyDescent="0.45">
      <c r="A77" t="str">
        <f>IF('enter-harv-val'!B77="","",'enter-harv-val'!A77)</f>
        <v/>
      </c>
      <c r="B77" s="24" t="str">
        <f>IF('enter-harv-val'!B77="","",'enter-harv-val'!B77)</f>
        <v/>
      </c>
      <c r="D77" s="4" t="str">
        <f>IF('enter-harv-val'!B77="","",IF(C77=1,IF(NOT((OR($B77="J",$B77="K",$B77="Q",$B77=0))),"ADDL","NOT"),""))</f>
        <v/>
      </c>
      <c r="E77" s="4" t="str">
        <f>IF('enter-harv-val'!B77="","",1-C77)</f>
        <v/>
      </c>
      <c r="F77" s="8" t="str">
        <f>IF('enter-harv-val'!B77="","",params!$B$2)</f>
        <v/>
      </c>
      <c r="G77" s="8" t="str">
        <f>IF('enter-harv-val'!B77="","",C77*params!$B$6)</f>
        <v/>
      </c>
      <c r="H77" s="8" t="str">
        <f>IF('enter-harv-val'!B77="","",IF(OR($B77="J",$B77="K",$B77="Q"),params!$B$5*E77,$B77*params!$B$3*E77))</f>
        <v/>
      </c>
      <c r="I77" s="1" t="str">
        <f>IF('enter-harv-val'!B77="","",IF(AND(NOT((OR($B77="J",$B77="K",$B77="Q",$B77=0))),C77=1),B77*params!$B$3,""))</f>
        <v/>
      </c>
      <c r="J77" s="8" t="str">
        <f>IF('enter-harv-val'!B77="","",SUM(F77:H77))</f>
        <v/>
      </c>
      <c r="K77" s="5" t="str">
        <f>IF('enter-harv-val'!B77="","",(J77&lt;params!$B$9))</f>
        <v/>
      </c>
    </row>
    <row r="78" spans="1:11" x14ac:dyDescent="0.45">
      <c r="A78" t="str">
        <f>IF('enter-harv-val'!B78="","",'enter-harv-val'!A78)</f>
        <v/>
      </c>
      <c r="B78" s="24" t="str">
        <f>IF('enter-harv-val'!B78="","",'enter-harv-val'!B78)</f>
        <v/>
      </c>
      <c r="D78" s="4" t="str">
        <f>IF('enter-harv-val'!B78="","",IF(C78=1,IF(NOT((OR($B78="J",$B78="K",$B78="Q",$B78=0))),"ADDL","NOT"),""))</f>
        <v/>
      </c>
      <c r="E78" s="4" t="str">
        <f>IF('enter-harv-val'!B78="","",1-C78)</f>
        <v/>
      </c>
      <c r="F78" s="8" t="str">
        <f>IF('enter-harv-val'!B78="","",params!$B$2)</f>
        <v/>
      </c>
      <c r="G78" s="8" t="str">
        <f>IF('enter-harv-val'!B78="","",C78*params!$B$6)</f>
        <v/>
      </c>
      <c r="H78" s="8" t="str">
        <f>IF('enter-harv-val'!B78="","",IF(OR($B78="J",$B78="K",$B78="Q"),params!$B$5*E78,$B78*params!$B$3*E78))</f>
        <v/>
      </c>
      <c r="I78" s="1" t="str">
        <f>IF('enter-harv-val'!B78="","",IF(AND(NOT((OR($B78="J",$B78="K",$B78="Q",$B78=0))),C78=1),B78*params!$B$3,""))</f>
        <v/>
      </c>
      <c r="J78" s="8" t="str">
        <f>IF('enter-harv-val'!B78="","",SUM(F78:H78))</f>
        <v/>
      </c>
      <c r="K78" s="5" t="str">
        <f>IF('enter-harv-val'!B78="","",(J78&lt;params!$B$9))</f>
        <v/>
      </c>
    </row>
    <row r="79" spans="1:11" x14ac:dyDescent="0.45">
      <c r="A79" t="str">
        <f>IF('enter-harv-val'!B79="","",'enter-harv-val'!A79)</f>
        <v/>
      </c>
      <c r="B79" s="24" t="str">
        <f>IF('enter-harv-val'!B79="","",'enter-harv-val'!B79)</f>
        <v/>
      </c>
      <c r="D79" s="4" t="str">
        <f>IF('enter-harv-val'!B79="","",IF(C79=1,IF(NOT((OR($B79="J",$B79="K",$B79="Q",$B79=0))),"ADDL","NOT"),""))</f>
        <v/>
      </c>
      <c r="E79" s="4" t="str">
        <f>IF('enter-harv-val'!B79="","",1-C79)</f>
        <v/>
      </c>
      <c r="F79" s="8" t="str">
        <f>IF('enter-harv-val'!B79="","",params!$B$2)</f>
        <v/>
      </c>
      <c r="G79" s="8" t="str">
        <f>IF('enter-harv-val'!B79="","",C79*params!$B$6)</f>
        <v/>
      </c>
      <c r="H79" s="8" t="str">
        <f>IF('enter-harv-val'!B79="","",IF(OR($B79="J",$B79="K",$B79="Q"),params!$B$5*E79,$B79*params!$B$3*E79))</f>
        <v/>
      </c>
      <c r="I79" s="1" t="str">
        <f>IF('enter-harv-val'!B79="","",IF(AND(NOT((OR($B79="J",$B79="K",$B79="Q",$B79=0))),C79=1),B79*params!$B$3,""))</f>
        <v/>
      </c>
      <c r="J79" s="8" t="str">
        <f>IF('enter-harv-val'!B79="","",SUM(F79:H79))</f>
        <v/>
      </c>
      <c r="K79" s="5" t="str">
        <f>IF('enter-harv-val'!B79="","",(J79&lt;params!$B$9))</f>
        <v/>
      </c>
    </row>
    <row r="80" spans="1:11" x14ac:dyDescent="0.45">
      <c r="A80" t="str">
        <f>IF('enter-harv-val'!B80="","",'enter-harv-val'!A80)</f>
        <v/>
      </c>
      <c r="B80" s="24" t="str">
        <f>IF('enter-harv-val'!B80="","",'enter-harv-val'!B80)</f>
        <v/>
      </c>
      <c r="D80" s="4" t="str">
        <f>IF('enter-harv-val'!B80="","",IF(C80=1,IF(NOT((OR($B80="J",$B80="K",$B80="Q",$B80=0))),"ADDL","NOT"),""))</f>
        <v/>
      </c>
      <c r="E80" s="4" t="str">
        <f>IF('enter-harv-val'!B80="","",1-C80)</f>
        <v/>
      </c>
      <c r="F80" s="8" t="str">
        <f>IF('enter-harv-val'!B80="","",params!$B$2)</f>
        <v/>
      </c>
      <c r="G80" s="8" t="str">
        <f>IF('enter-harv-val'!B80="","",C80*params!$B$6)</f>
        <v/>
      </c>
      <c r="H80" s="8" t="str">
        <f>IF('enter-harv-val'!B80="","",IF(OR($B80="J",$B80="K",$B80="Q"),params!$B$5*E80,$B80*params!$B$3*E80))</f>
        <v/>
      </c>
      <c r="I80" s="1" t="str">
        <f>IF('enter-harv-val'!B80="","",IF(AND(NOT((OR($B80="J",$B80="K",$B80="Q",$B80=0))),C80=1),B80*params!$B$3,""))</f>
        <v/>
      </c>
      <c r="J80" s="8" t="str">
        <f>IF('enter-harv-val'!B80="","",SUM(F80:H80))</f>
        <v/>
      </c>
      <c r="K80" s="5" t="str">
        <f>IF('enter-harv-val'!B80="","",(J80&lt;params!$B$9))</f>
        <v/>
      </c>
    </row>
    <row r="81" spans="1:11" x14ac:dyDescent="0.45">
      <c r="A81" t="str">
        <f>IF('enter-harv-val'!B81="","",'enter-harv-val'!A81)</f>
        <v/>
      </c>
      <c r="B81" s="24" t="str">
        <f>IF('enter-harv-val'!B81="","",'enter-harv-val'!B81)</f>
        <v/>
      </c>
      <c r="D81" s="4" t="str">
        <f>IF('enter-harv-val'!B81="","",IF(C81=1,IF(NOT((OR($B81="J",$B81="K",$B81="Q",$B81=0))),"ADDL","NOT"),""))</f>
        <v/>
      </c>
      <c r="E81" s="4" t="str">
        <f>IF('enter-harv-val'!B81="","",1-C81)</f>
        <v/>
      </c>
      <c r="F81" s="8" t="str">
        <f>IF('enter-harv-val'!B81="","",params!$B$2)</f>
        <v/>
      </c>
      <c r="G81" s="8" t="str">
        <f>IF('enter-harv-val'!B81="","",C81*params!$B$6)</f>
        <v/>
      </c>
      <c r="H81" s="8" t="str">
        <f>IF('enter-harv-val'!B81="","",IF(OR($B81="J",$B81="K",$B81="Q"),params!$B$5*E81,$B81*params!$B$3*E81))</f>
        <v/>
      </c>
      <c r="I81" s="1" t="str">
        <f>IF('enter-harv-val'!B81="","",IF(AND(NOT((OR($B81="J",$B81="K",$B81="Q",$B81=0))),C81=1),B81*params!$B$3,""))</f>
        <v/>
      </c>
      <c r="J81" s="8" t="str">
        <f>IF('enter-harv-val'!B81="","",SUM(F81:H81))</f>
        <v/>
      </c>
      <c r="K81" s="5" t="str">
        <f>IF('enter-harv-val'!B81="","",(J81&lt;params!$B$9))</f>
        <v/>
      </c>
    </row>
    <row r="82" spans="1:11" x14ac:dyDescent="0.45">
      <c r="A82" t="str">
        <f>IF('enter-harv-val'!B82="","",'enter-harv-val'!A82)</f>
        <v/>
      </c>
      <c r="B82" s="24" t="str">
        <f>IF('enter-harv-val'!B82="","",'enter-harv-val'!B82)</f>
        <v/>
      </c>
      <c r="D82" s="4" t="str">
        <f>IF('enter-harv-val'!B82="","",IF(C82=1,IF(NOT((OR($B82="J",$B82="K",$B82="Q",$B82=0))),"ADDL","NOT"),""))</f>
        <v/>
      </c>
      <c r="E82" s="4" t="str">
        <f>IF('enter-harv-val'!B82="","",1-C82)</f>
        <v/>
      </c>
      <c r="F82" s="8" t="str">
        <f>IF('enter-harv-val'!B82="","",params!$B$2)</f>
        <v/>
      </c>
      <c r="G82" s="8" t="str">
        <f>IF('enter-harv-val'!B82="","",C82*params!$B$6)</f>
        <v/>
      </c>
      <c r="H82" s="8" t="str">
        <f>IF('enter-harv-val'!B82="","",IF(OR($B82="J",$B82="K",$B82="Q"),params!$B$5*E82,$B82*params!$B$3*E82))</f>
        <v/>
      </c>
      <c r="I82" s="1" t="str">
        <f>IF('enter-harv-val'!B82="","",IF(AND(NOT((OR($B82="J",$B82="K",$B82="Q",$B82=0))),C82=1),B82*params!$B$3,""))</f>
        <v/>
      </c>
      <c r="J82" s="8" t="str">
        <f>IF('enter-harv-val'!B82="","",SUM(F82:H82))</f>
        <v/>
      </c>
      <c r="K82" s="5" t="str">
        <f>IF('enter-harv-val'!B82="","",(J82&lt;params!$B$9))</f>
        <v/>
      </c>
    </row>
    <row r="83" spans="1:11" x14ac:dyDescent="0.45">
      <c r="A83" t="str">
        <f>IF('enter-harv-val'!B83="","",'enter-harv-val'!A83)</f>
        <v/>
      </c>
      <c r="B83" s="24" t="str">
        <f>IF('enter-harv-val'!B83="","",'enter-harv-val'!B83)</f>
        <v/>
      </c>
      <c r="D83" s="4" t="str">
        <f>IF('enter-harv-val'!B83="","",IF(C83=1,IF(NOT((OR($B83="J",$B83="K",$B83="Q",$B83=0))),"ADDL","NOT"),""))</f>
        <v/>
      </c>
      <c r="E83" s="4" t="str">
        <f>IF('enter-harv-val'!B83="","",1-C83)</f>
        <v/>
      </c>
      <c r="F83" s="8" t="str">
        <f>IF('enter-harv-val'!B83="","",params!$B$2)</f>
        <v/>
      </c>
      <c r="G83" s="8" t="str">
        <f>IF('enter-harv-val'!B83="","",C83*params!$B$6)</f>
        <v/>
      </c>
      <c r="H83" s="8" t="str">
        <f>IF('enter-harv-val'!B83="","",IF(OR($B83="J",$B83="K",$B83="Q"),params!$B$5*E83,$B83*params!$B$3*E83))</f>
        <v/>
      </c>
      <c r="I83" s="1" t="str">
        <f>IF('enter-harv-val'!B83="","",IF(AND(NOT((OR($B83="J",$B83="K",$B83="Q",$B83=0))),C83=1),B83*params!$B$3,""))</f>
        <v/>
      </c>
      <c r="J83" s="8" t="str">
        <f>IF('enter-harv-val'!B83="","",SUM(F83:H83))</f>
        <v/>
      </c>
      <c r="K83" s="5" t="str">
        <f>IF('enter-harv-val'!B83="","",(J83&lt;params!$B$9))</f>
        <v/>
      </c>
    </row>
    <row r="84" spans="1:11" x14ac:dyDescent="0.45">
      <c r="A84" t="str">
        <f>IF('enter-harv-val'!B84="","",'enter-harv-val'!A84)</f>
        <v/>
      </c>
      <c r="B84" s="24" t="str">
        <f>IF('enter-harv-val'!B84="","",'enter-harv-val'!B84)</f>
        <v/>
      </c>
      <c r="D84" s="4" t="str">
        <f>IF('enter-harv-val'!B84="","",IF(C84=1,IF(NOT((OR($B84="J",$B84="K",$B84="Q",$B84=0))),"ADDL","NOT"),""))</f>
        <v/>
      </c>
      <c r="E84" s="4" t="str">
        <f>IF('enter-harv-val'!B84="","",1-C84)</f>
        <v/>
      </c>
      <c r="F84" s="8" t="str">
        <f>IF('enter-harv-val'!B84="","",params!$B$2)</f>
        <v/>
      </c>
      <c r="G84" s="8" t="str">
        <f>IF('enter-harv-val'!B84="","",C84*params!$B$6)</f>
        <v/>
      </c>
      <c r="H84" s="8" t="str">
        <f>IF('enter-harv-val'!B84="","",IF(OR($B84="J",$B84="K",$B84="Q"),params!$B$5*E84,$B84*params!$B$3*E84))</f>
        <v/>
      </c>
      <c r="I84" s="1" t="str">
        <f>IF('enter-harv-val'!B84="","",IF(AND(NOT((OR($B84="J",$B84="K",$B84="Q",$B84=0))),C84=1),B84*params!$B$3,""))</f>
        <v/>
      </c>
      <c r="J84" s="8" t="str">
        <f>IF('enter-harv-val'!B84="","",SUM(F84:H84))</f>
        <v/>
      </c>
      <c r="K84" s="5" t="str">
        <f>IF('enter-harv-val'!B84="","",(J84&lt;params!$B$9))</f>
        <v/>
      </c>
    </row>
    <row r="85" spans="1:11" x14ac:dyDescent="0.45">
      <c r="A85" t="str">
        <f>IF('enter-harv-val'!B85="","",'enter-harv-val'!A85)</f>
        <v/>
      </c>
      <c r="B85" s="24" t="str">
        <f>IF('enter-harv-val'!B85="","",'enter-harv-val'!B85)</f>
        <v/>
      </c>
      <c r="D85" s="4" t="str">
        <f>IF('enter-harv-val'!B85="","",IF(C85=1,IF(NOT((OR($B85="J",$B85="K",$B85="Q",$B85=0))),"ADDL","NOT"),""))</f>
        <v/>
      </c>
      <c r="E85" s="4" t="str">
        <f>IF('enter-harv-val'!B85="","",1-C85)</f>
        <v/>
      </c>
      <c r="F85" s="8" t="str">
        <f>IF('enter-harv-val'!B85="","",params!$B$2)</f>
        <v/>
      </c>
      <c r="G85" s="8" t="str">
        <f>IF('enter-harv-val'!B85="","",C85*params!$B$6)</f>
        <v/>
      </c>
      <c r="H85" s="8" t="str">
        <f>IF('enter-harv-val'!B85="","",IF(OR($B85="J",$B85="K",$B85="Q"),params!$B$5*E85,$B85*params!$B$3*E85))</f>
        <v/>
      </c>
      <c r="I85" s="1" t="str">
        <f>IF('enter-harv-val'!B85="","",IF(AND(NOT((OR($B85="J",$B85="K",$B85="Q",$B85=0))),C85=1),B85*params!$B$3,""))</f>
        <v/>
      </c>
      <c r="J85" s="8" t="str">
        <f>IF('enter-harv-val'!B85="","",SUM(F85:H85))</f>
        <v/>
      </c>
      <c r="K85" s="5" t="str">
        <f>IF('enter-harv-val'!B85="","",(J85&lt;params!$B$9))</f>
        <v/>
      </c>
    </row>
    <row r="86" spans="1:11" x14ac:dyDescent="0.45">
      <c r="A86" t="str">
        <f>IF('enter-harv-val'!B86="","",'enter-harv-val'!A86)</f>
        <v/>
      </c>
      <c r="B86" s="24" t="str">
        <f>IF('enter-harv-val'!B86="","",'enter-harv-val'!B86)</f>
        <v/>
      </c>
      <c r="D86" s="4" t="str">
        <f>IF('enter-harv-val'!B86="","",IF(C86=1,IF(NOT((OR($B86="J",$B86="K",$B86="Q",$B86=0))),"ADDL","NOT"),""))</f>
        <v/>
      </c>
      <c r="E86" s="4" t="str">
        <f>IF('enter-harv-val'!B86="","",1-C86)</f>
        <v/>
      </c>
      <c r="F86" s="8" t="str">
        <f>IF('enter-harv-val'!B86="","",params!$B$2)</f>
        <v/>
      </c>
      <c r="G86" s="8" t="str">
        <f>IF('enter-harv-val'!B86="","",C86*params!$B$6)</f>
        <v/>
      </c>
      <c r="H86" s="8" t="str">
        <f>IF('enter-harv-val'!B86="","",IF(OR($B86="J",$B86="K",$B86="Q"),params!$B$5*E86,$B86*params!$B$3*E86))</f>
        <v/>
      </c>
      <c r="I86" s="1" t="str">
        <f>IF('enter-harv-val'!B86="","",IF(AND(NOT((OR($B86="J",$B86="K",$B86="Q",$B86=0))),C86=1),B86*params!$B$3,""))</f>
        <v/>
      </c>
      <c r="J86" s="8" t="str">
        <f>IF('enter-harv-val'!B86="","",SUM(F86:H86))</f>
        <v/>
      </c>
      <c r="K86" s="5" t="str">
        <f>IF('enter-harv-val'!B86="","",(J86&lt;params!$B$9))</f>
        <v/>
      </c>
    </row>
    <row r="87" spans="1:11" x14ac:dyDescent="0.45">
      <c r="A87" t="str">
        <f>IF('enter-harv-val'!B87="","",'enter-harv-val'!A87)</f>
        <v/>
      </c>
      <c r="B87" s="24" t="str">
        <f>IF('enter-harv-val'!B87="","",'enter-harv-val'!B87)</f>
        <v/>
      </c>
      <c r="D87" s="4" t="str">
        <f>IF('enter-harv-val'!B87="","",IF(C87=1,IF(NOT((OR($B87="J",$B87="K",$B87="Q",$B87=0))),"ADDL","NOT"),""))</f>
        <v/>
      </c>
      <c r="E87" s="4" t="str">
        <f>IF('enter-harv-val'!B87="","",1-C87)</f>
        <v/>
      </c>
      <c r="F87" s="8" t="str">
        <f>IF('enter-harv-val'!B87="","",params!$B$2)</f>
        <v/>
      </c>
      <c r="G87" s="8" t="str">
        <f>IF('enter-harv-val'!B87="","",C87*params!$B$6)</f>
        <v/>
      </c>
      <c r="H87" s="8" t="str">
        <f>IF('enter-harv-val'!B87="","",IF(OR($B87="J",$B87="K",$B87="Q"),params!$B$5*E87,$B87*params!$B$3*E87))</f>
        <v/>
      </c>
      <c r="I87" s="1" t="str">
        <f>IF('enter-harv-val'!B87="","",IF(AND(NOT((OR($B87="J",$B87="K",$B87="Q",$B87=0))),C87=1),B87*params!$B$3,""))</f>
        <v/>
      </c>
      <c r="J87" s="8" t="str">
        <f>IF('enter-harv-val'!B87="","",SUM(F87:H87))</f>
        <v/>
      </c>
      <c r="K87" s="5" t="str">
        <f>IF('enter-harv-val'!B87="","",(J87&lt;params!$B$9))</f>
        <v/>
      </c>
    </row>
    <row r="88" spans="1:11" x14ac:dyDescent="0.45">
      <c r="A88" t="str">
        <f>IF('enter-harv-val'!B88="","",'enter-harv-val'!A88)</f>
        <v/>
      </c>
      <c r="B88" s="24" t="str">
        <f>IF('enter-harv-val'!B88="","",'enter-harv-val'!B88)</f>
        <v/>
      </c>
      <c r="D88" s="4" t="str">
        <f>IF('enter-harv-val'!B88="","",IF(C88=1,IF(NOT((OR($B88="J",$B88="K",$B88="Q",$B88=0))),"ADDL","NOT"),""))</f>
        <v/>
      </c>
      <c r="E88" s="4" t="str">
        <f>IF('enter-harv-val'!B88="","",1-C88)</f>
        <v/>
      </c>
      <c r="F88" s="8" t="str">
        <f>IF('enter-harv-val'!B88="","",params!$B$2)</f>
        <v/>
      </c>
      <c r="G88" s="8" t="str">
        <f>IF('enter-harv-val'!B88="","",C88*params!$B$6)</f>
        <v/>
      </c>
      <c r="H88" s="8" t="str">
        <f>IF('enter-harv-val'!B88="","",IF(OR($B88="J",$B88="K",$B88="Q"),params!$B$5*E88,$B88*params!$B$3*E88))</f>
        <v/>
      </c>
      <c r="I88" s="1" t="str">
        <f>IF('enter-harv-val'!B88="","",IF(AND(NOT((OR($B88="J",$B88="K",$B88="Q",$B88=0))),C88=1),B88*params!$B$3,""))</f>
        <v/>
      </c>
      <c r="J88" s="8" t="str">
        <f>IF('enter-harv-val'!B88="","",SUM(F88:H88))</f>
        <v/>
      </c>
      <c r="K88" s="5" t="str">
        <f>IF('enter-harv-val'!B88="","",(J88&lt;params!$B$9))</f>
        <v/>
      </c>
    </row>
    <row r="89" spans="1:11" x14ac:dyDescent="0.45">
      <c r="A89" t="str">
        <f>IF('enter-harv-val'!B89="","",'enter-harv-val'!A89)</f>
        <v/>
      </c>
      <c r="B89" s="24" t="str">
        <f>IF('enter-harv-val'!B89="","",'enter-harv-val'!B89)</f>
        <v/>
      </c>
      <c r="D89" s="4" t="str">
        <f>IF('enter-harv-val'!B89="","",IF(C89=1,IF(NOT((OR($B89="J",$B89="K",$B89="Q",$B89=0))),"ADDL","NOT"),""))</f>
        <v/>
      </c>
      <c r="E89" s="4" t="str">
        <f>IF('enter-harv-val'!B89="","",1-C89)</f>
        <v/>
      </c>
      <c r="F89" s="8" t="str">
        <f>IF('enter-harv-val'!B89="","",params!$B$2)</f>
        <v/>
      </c>
      <c r="G89" s="8" t="str">
        <f>IF('enter-harv-val'!B89="","",C89*params!$B$6)</f>
        <v/>
      </c>
      <c r="H89" s="8" t="str">
        <f>IF('enter-harv-val'!B89="","",IF(OR($B89="J",$B89="K",$B89="Q"),params!$B$5*E89,$B89*params!$B$3*E89))</f>
        <v/>
      </c>
      <c r="I89" s="1" t="str">
        <f>IF('enter-harv-val'!B89="","",IF(AND(NOT((OR($B89="J",$B89="K",$B89="Q",$B89=0))),C89=1),B89*params!$B$3,""))</f>
        <v/>
      </c>
      <c r="J89" s="8" t="str">
        <f>IF('enter-harv-val'!B89="","",SUM(F89:H89))</f>
        <v/>
      </c>
      <c r="K89" s="5" t="str">
        <f>IF('enter-harv-val'!B89="","",(J89&lt;params!$B$9))</f>
        <v/>
      </c>
    </row>
    <row r="90" spans="1:11" x14ac:dyDescent="0.45">
      <c r="A90" t="str">
        <f>IF('enter-harv-val'!B90="","",'enter-harv-val'!A90)</f>
        <v/>
      </c>
      <c r="B90" s="24" t="str">
        <f>IF('enter-harv-val'!B90="","",'enter-harv-val'!B90)</f>
        <v/>
      </c>
      <c r="D90" s="4" t="str">
        <f>IF('enter-harv-val'!B90="","",IF(C90=1,IF(NOT((OR($B90="J",$B90="K",$B90="Q",$B90=0))),"ADDL","NOT"),""))</f>
        <v/>
      </c>
      <c r="E90" s="4" t="str">
        <f>IF('enter-harv-val'!B90="","",1-C90)</f>
        <v/>
      </c>
      <c r="F90" s="8" t="str">
        <f>IF('enter-harv-val'!B90="","",params!$B$2)</f>
        <v/>
      </c>
      <c r="G90" s="8" t="str">
        <f>IF('enter-harv-val'!B90="","",C90*params!$B$6)</f>
        <v/>
      </c>
      <c r="H90" s="8" t="str">
        <f>IF('enter-harv-val'!B90="","",IF(OR($B90="J",$B90="K",$B90="Q"),params!$B$5*E90,$B90*params!$B$3*E90))</f>
        <v/>
      </c>
      <c r="I90" s="1" t="str">
        <f>IF('enter-harv-val'!B90="","",IF(AND(NOT((OR($B90="J",$B90="K",$B90="Q",$B90=0))),C90=1),B90*params!$B$3,""))</f>
        <v/>
      </c>
      <c r="J90" s="8" t="str">
        <f>IF('enter-harv-val'!B90="","",SUM(F90:H90))</f>
        <v/>
      </c>
      <c r="K90" s="5" t="str">
        <f>IF('enter-harv-val'!B90="","",(J90&lt;params!$B$9))</f>
        <v/>
      </c>
    </row>
    <row r="91" spans="1:11" x14ac:dyDescent="0.45">
      <c r="A91" t="str">
        <f>IF('enter-harv-val'!B91="","",'enter-harv-val'!A91)</f>
        <v/>
      </c>
      <c r="B91" s="24" t="str">
        <f>IF('enter-harv-val'!B91="","",'enter-harv-val'!B91)</f>
        <v/>
      </c>
      <c r="D91" s="4" t="str">
        <f>IF('enter-harv-val'!B91="","",IF(C91=1,IF(NOT((OR($B91="J",$B91="K",$B91="Q",$B91=0))),"ADDL","NOT"),""))</f>
        <v/>
      </c>
      <c r="E91" s="4" t="str">
        <f>IF('enter-harv-val'!B91="","",1-C91)</f>
        <v/>
      </c>
      <c r="F91" s="8" t="str">
        <f>IF('enter-harv-val'!B91="","",params!$B$2)</f>
        <v/>
      </c>
      <c r="G91" s="8" t="str">
        <f>IF('enter-harv-val'!B91="","",C91*params!$B$6)</f>
        <v/>
      </c>
      <c r="H91" s="8" t="str">
        <f>IF('enter-harv-val'!B91="","",IF(OR($B91="J",$B91="K",$B91="Q"),params!$B$5*E91,$B91*params!$B$3*E91))</f>
        <v/>
      </c>
      <c r="I91" s="1" t="str">
        <f>IF('enter-harv-val'!B91="","",IF(AND(NOT((OR($B91="J",$B91="K",$B91="Q",$B91=0))),C91=1),B91*params!$B$3,""))</f>
        <v/>
      </c>
      <c r="J91" s="8" t="str">
        <f>IF('enter-harv-val'!B91="","",SUM(F91:H91))</f>
        <v/>
      </c>
      <c r="K91" s="5" t="str">
        <f>IF('enter-harv-val'!B91="","",(J91&lt;params!$B$9))</f>
        <v/>
      </c>
    </row>
    <row r="92" spans="1:11" x14ac:dyDescent="0.45">
      <c r="A92" t="str">
        <f>IF('enter-harv-val'!B92="","",'enter-harv-val'!A92)</f>
        <v/>
      </c>
      <c r="B92" s="24" t="str">
        <f>IF('enter-harv-val'!B92="","",'enter-harv-val'!B92)</f>
        <v/>
      </c>
      <c r="D92" s="4" t="str">
        <f>IF('enter-harv-val'!B92="","",IF(C92=1,IF(NOT((OR($B92="J",$B92="K",$B92="Q",$B92=0))),"ADDL","NOT"),""))</f>
        <v/>
      </c>
      <c r="E92" s="4" t="str">
        <f>IF('enter-harv-val'!B92="","",1-C92)</f>
        <v/>
      </c>
      <c r="F92" s="8" t="str">
        <f>IF('enter-harv-val'!B92="","",params!$B$2)</f>
        <v/>
      </c>
      <c r="G92" s="8" t="str">
        <f>IF('enter-harv-val'!B92="","",C92*params!$B$6)</f>
        <v/>
      </c>
      <c r="H92" s="8" t="str">
        <f>IF('enter-harv-val'!B92="","",IF(OR($B92="J",$B92="K",$B92="Q"),params!$B$5*E92,$B92*params!$B$3*E92))</f>
        <v/>
      </c>
      <c r="I92" s="1" t="str">
        <f>IF('enter-harv-val'!B92="","",IF(AND(NOT((OR($B92="J",$B92="K",$B92="Q",$B92=0))),C92=1),B92*params!$B$3,""))</f>
        <v/>
      </c>
      <c r="J92" s="8" t="str">
        <f>IF('enter-harv-val'!B92="","",SUM(F92:H92))</f>
        <v/>
      </c>
      <c r="K92" s="5" t="str">
        <f>IF('enter-harv-val'!B92="","",(J92&lt;params!$B$9))</f>
        <v/>
      </c>
    </row>
    <row r="93" spans="1:11" x14ac:dyDescent="0.45">
      <c r="A93" t="str">
        <f>IF('enter-harv-val'!B93="","",'enter-harv-val'!A93)</f>
        <v/>
      </c>
      <c r="B93" s="24" t="str">
        <f>IF('enter-harv-val'!B93="","",'enter-harv-val'!B93)</f>
        <v/>
      </c>
      <c r="D93" s="4" t="str">
        <f>IF('enter-harv-val'!B93="","",IF(C93=1,IF(NOT((OR($B93="J",$B93="K",$B93="Q",$B93=0))),"ADDL","NOT"),""))</f>
        <v/>
      </c>
      <c r="E93" s="4" t="str">
        <f>IF('enter-harv-val'!B93="","",1-C93)</f>
        <v/>
      </c>
      <c r="F93" s="8" t="str">
        <f>IF('enter-harv-val'!B93="","",params!$B$2)</f>
        <v/>
      </c>
      <c r="G93" s="8" t="str">
        <f>IF('enter-harv-val'!B93="","",C93*params!$B$6)</f>
        <v/>
      </c>
      <c r="H93" s="8" t="str">
        <f>IF('enter-harv-val'!B93="","",IF(OR($B93="J",$B93="K",$B93="Q"),params!$B$5*E93,$B93*params!$B$3*E93))</f>
        <v/>
      </c>
      <c r="I93" s="1" t="str">
        <f>IF('enter-harv-val'!B93="","",IF(AND(NOT((OR($B93="J",$B93="K",$B93="Q",$B93=0))),C93=1),B93*params!$B$3,""))</f>
        <v/>
      </c>
      <c r="J93" s="8" t="str">
        <f>IF('enter-harv-val'!B93="","",SUM(F93:H93))</f>
        <v/>
      </c>
      <c r="K93" s="5" t="str">
        <f>IF('enter-harv-val'!B93="","",(J93&lt;params!$B$9))</f>
        <v/>
      </c>
    </row>
    <row r="94" spans="1:11" x14ac:dyDescent="0.45">
      <c r="A94" t="str">
        <f>IF('enter-harv-val'!B94="","",'enter-harv-val'!A94)</f>
        <v/>
      </c>
      <c r="B94" s="24" t="str">
        <f>IF('enter-harv-val'!B94="","",'enter-harv-val'!B94)</f>
        <v/>
      </c>
      <c r="D94" s="4" t="str">
        <f>IF('enter-harv-val'!B94="","",IF(C94=1,IF(NOT((OR($B94="J",$B94="K",$B94="Q",$B94=0))),"ADDL","NOT"),""))</f>
        <v/>
      </c>
      <c r="E94" s="4" t="str">
        <f>IF('enter-harv-val'!B94="","",1-C94)</f>
        <v/>
      </c>
      <c r="F94" s="8" t="str">
        <f>IF('enter-harv-val'!B94="","",params!$B$2)</f>
        <v/>
      </c>
      <c r="G94" s="8" t="str">
        <f>IF('enter-harv-val'!B94="","",C94*params!$B$6)</f>
        <v/>
      </c>
      <c r="H94" s="8" t="str">
        <f>IF('enter-harv-val'!B94="","",IF(OR($B94="J",$B94="K",$B94="Q"),params!$B$5*E94,$B94*params!$B$3*E94))</f>
        <v/>
      </c>
      <c r="I94" s="1" t="str">
        <f>IF('enter-harv-val'!B94="","",IF(AND(NOT((OR($B94="J",$B94="K",$B94="Q",$B94=0))),C94=1),B94*params!$B$3,""))</f>
        <v/>
      </c>
      <c r="J94" s="8" t="str">
        <f>IF('enter-harv-val'!B94="","",SUM(F94:H94))</f>
        <v/>
      </c>
      <c r="K94" s="5" t="str">
        <f>IF('enter-harv-val'!B94="","",(J94&lt;params!$B$9))</f>
        <v/>
      </c>
    </row>
    <row r="95" spans="1:11" x14ac:dyDescent="0.45">
      <c r="A95" t="str">
        <f>IF('enter-harv-val'!B95="","",'enter-harv-val'!A95)</f>
        <v/>
      </c>
      <c r="B95" s="24" t="str">
        <f>IF('enter-harv-val'!B95="","",'enter-harv-val'!B95)</f>
        <v/>
      </c>
      <c r="D95" s="4" t="str">
        <f>IF('enter-harv-val'!B95="","",IF(C95=1,IF(NOT((OR($B95="J",$B95="K",$B95="Q",$B95=0))),"ADDL","NOT"),""))</f>
        <v/>
      </c>
      <c r="E95" s="4" t="str">
        <f>IF('enter-harv-val'!B95="","",1-C95)</f>
        <v/>
      </c>
      <c r="F95" s="8" t="str">
        <f>IF('enter-harv-val'!B95="","",params!$B$2)</f>
        <v/>
      </c>
      <c r="G95" s="8" t="str">
        <f>IF('enter-harv-val'!B95="","",C95*params!$B$6)</f>
        <v/>
      </c>
      <c r="H95" s="8" t="str">
        <f>IF('enter-harv-val'!B95="","",IF(OR($B95="J",$B95="K",$B95="Q"),params!$B$5*E95,$B95*params!$B$3*E95))</f>
        <v/>
      </c>
      <c r="I95" s="1" t="str">
        <f>IF('enter-harv-val'!B95="","",IF(AND(NOT((OR($B95="J",$B95="K",$B95="Q",$B95=0))),C95=1),B95*params!$B$3,""))</f>
        <v/>
      </c>
      <c r="J95" s="8" t="str">
        <f>IF('enter-harv-val'!B95="","",SUM(F95:H95))</f>
        <v/>
      </c>
      <c r="K95" s="5" t="str">
        <f>IF('enter-harv-val'!B95="","",(J95&lt;params!$B$9))</f>
        <v/>
      </c>
    </row>
    <row r="96" spans="1:11" x14ac:dyDescent="0.45">
      <c r="A96" t="str">
        <f>IF('enter-harv-val'!B96="","",'enter-harv-val'!A96)</f>
        <v/>
      </c>
      <c r="B96" s="24" t="str">
        <f>IF('enter-harv-val'!B96="","",'enter-harv-val'!B96)</f>
        <v/>
      </c>
      <c r="D96" s="4" t="str">
        <f>IF('enter-harv-val'!B96="","",IF(C96=1,IF(NOT((OR($B96="J",$B96="K",$B96="Q",$B96=0))),"ADDL","NOT"),""))</f>
        <v/>
      </c>
      <c r="E96" s="4" t="str">
        <f>IF('enter-harv-val'!B96="","",1-C96)</f>
        <v/>
      </c>
      <c r="F96" s="8" t="str">
        <f>IF('enter-harv-val'!B96="","",params!$B$2)</f>
        <v/>
      </c>
      <c r="G96" s="8" t="str">
        <f>IF('enter-harv-val'!B96="","",C96*params!$B$6)</f>
        <v/>
      </c>
      <c r="H96" s="8" t="str">
        <f>IF('enter-harv-val'!B96="","",IF(OR($B96="J",$B96="K",$B96="Q"),params!$B$5*E96,$B96*params!$B$3*E96))</f>
        <v/>
      </c>
      <c r="I96" s="1" t="str">
        <f>IF('enter-harv-val'!B96="","",IF(AND(NOT((OR($B96="J",$B96="K",$B96="Q",$B96=0))),C96=1),B96*params!$B$3,""))</f>
        <v/>
      </c>
      <c r="J96" s="8" t="str">
        <f>IF('enter-harv-val'!B96="","",SUM(F96:H96))</f>
        <v/>
      </c>
      <c r="K96" s="5" t="str">
        <f>IF('enter-harv-val'!B96="","",(J96&lt;params!$B$9))</f>
        <v/>
      </c>
    </row>
    <row r="97" spans="1:11" x14ac:dyDescent="0.45">
      <c r="A97" t="str">
        <f>IF('enter-harv-val'!B97="","",'enter-harv-val'!A97)</f>
        <v/>
      </c>
      <c r="B97" s="24" t="str">
        <f>IF('enter-harv-val'!B97="","",'enter-harv-val'!B97)</f>
        <v/>
      </c>
      <c r="D97" s="4" t="str">
        <f>IF('enter-harv-val'!B97="","",IF(C97=1,IF(NOT((OR($B97="J",$B97="K",$B97="Q",$B97=0))),"ADDL","NOT"),""))</f>
        <v/>
      </c>
      <c r="E97" s="4" t="str">
        <f>IF('enter-harv-val'!B97="","",1-C97)</f>
        <v/>
      </c>
      <c r="F97" s="8" t="str">
        <f>IF('enter-harv-val'!B97="","",params!$B$2)</f>
        <v/>
      </c>
      <c r="G97" s="8" t="str">
        <f>IF('enter-harv-val'!B97="","",C97*params!$B$6)</f>
        <v/>
      </c>
      <c r="H97" s="8" t="str">
        <f>IF('enter-harv-val'!B97="","",IF(OR($B97="J",$B97="K",$B97="Q"),params!$B$5*E97,$B97*params!$B$3*E97))</f>
        <v/>
      </c>
      <c r="I97" s="1" t="str">
        <f>IF('enter-harv-val'!B97="","",IF(AND(NOT((OR($B97="J",$B97="K",$B97="Q",$B97=0))),C97=1),B97*params!$B$3,""))</f>
        <v/>
      </c>
      <c r="J97" s="8" t="str">
        <f>IF('enter-harv-val'!B97="","",SUM(F97:H97))</f>
        <v/>
      </c>
      <c r="K97" s="5" t="str">
        <f>IF('enter-harv-val'!B97="","",(J97&lt;params!$B$9))</f>
        <v/>
      </c>
    </row>
    <row r="98" spans="1:11" x14ac:dyDescent="0.45">
      <c r="A98" t="str">
        <f>IF('enter-harv-val'!B98="","",'enter-harv-val'!A98)</f>
        <v/>
      </c>
      <c r="B98" s="24" t="str">
        <f>IF('enter-harv-val'!B98="","",'enter-harv-val'!B98)</f>
        <v/>
      </c>
      <c r="D98" s="4" t="str">
        <f>IF('enter-harv-val'!B98="","",IF(C98=1,IF(NOT((OR($B98="J",$B98="K",$B98="Q",$B98=0))),"ADDL","NOT"),""))</f>
        <v/>
      </c>
      <c r="E98" s="4" t="str">
        <f>IF('enter-harv-val'!B98="","",1-C98)</f>
        <v/>
      </c>
      <c r="F98" s="8" t="str">
        <f>IF('enter-harv-val'!B98="","",params!$B$2)</f>
        <v/>
      </c>
      <c r="G98" s="8" t="str">
        <f>IF('enter-harv-val'!B98="","",C98*params!$B$6)</f>
        <v/>
      </c>
      <c r="H98" s="8" t="str">
        <f>IF('enter-harv-val'!B98="","",IF(OR($B98="J",$B98="K",$B98="Q"),params!$B$5*E98,$B98*params!$B$3*E98))</f>
        <v/>
      </c>
      <c r="I98" s="1" t="str">
        <f>IF('enter-harv-val'!B98="","",IF(AND(NOT((OR($B98="J",$B98="K",$B98="Q",$B98=0))),C98=1),B98*params!$B$3,""))</f>
        <v/>
      </c>
      <c r="J98" s="8" t="str">
        <f>IF('enter-harv-val'!B98="","",SUM(F98:H98))</f>
        <v/>
      </c>
      <c r="K98" s="5" t="str">
        <f>IF('enter-harv-val'!B98="","",(J98&lt;params!$B$9))</f>
        <v/>
      </c>
    </row>
    <row r="99" spans="1:11" x14ac:dyDescent="0.45">
      <c r="A99" t="str">
        <f>IF('enter-harv-val'!B99="","",'enter-harv-val'!A99)</f>
        <v/>
      </c>
      <c r="B99" s="24" t="str">
        <f>IF('enter-harv-val'!B99="","",'enter-harv-val'!B99)</f>
        <v/>
      </c>
      <c r="D99" s="4" t="str">
        <f>IF('enter-harv-val'!B99="","",IF(C99=1,IF(NOT((OR($B99="J",$B99="K",$B99="Q",$B99=0))),"ADDL","NOT"),""))</f>
        <v/>
      </c>
      <c r="E99" s="4" t="str">
        <f>IF('enter-harv-val'!B99="","",1-C99)</f>
        <v/>
      </c>
      <c r="F99" s="8" t="str">
        <f>IF('enter-harv-val'!B99="","",params!$B$2)</f>
        <v/>
      </c>
      <c r="G99" s="8" t="str">
        <f>IF('enter-harv-val'!B99="","",C99*params!$B$6)</f>
        <v/>
      </c>
      <c r="H99" s="8" t="str">
        <f>IF('enter-harv-val'!B99="","",IF(OR($B99="J",$B99="K",$B99="Q"),params!$B$5*E99,$B99*params!$B$3*E99))</f>
        <v/>
      </c>
      <c r="I99" s="1" t="str">
        <f>IF('enter-harv-val'!B99="","",IF(AND(NOT((OR($B99="J",$B99="K",$B99="Q",$B99=0))),C99=1),B99*params!$B$3,""))</f>
        <v/>
      </c>
      <c r="J99" s="8" t="str">
        <f>IF('enter-harv-val'!B99="","",SUM(F99:H99))</f>
        <v/>
      </c>
      <c r="K99" s="5" t="str">
        <f>IF('enter-harv-val'!B99="","",(J99&lt;params!$B$9))</f>
        <v/>
      </c>
    </row>
    <row r="100" spans="1:11" x14ac:dyDescent="0.45">
      <c r="A100" t="str">
        <f>IF('enter-harv-val'!B100="","",'enter-harv-val'!A100)</f>
        <v/>
      </c>
      <c r="B100" s="24" t="str">
        <f>IF('enter-harv-val'!B100="","",'enter-harv-val'!B100)</f>
        <v/>
      </c>
      <c r="D100" s="4" t="str">
        <f>IF('enter-harv-val'!B100="","",IF(C100=1,IF(NOT((OR($B100="J",$B100="K",$B100="Q",$B100=0))),"ADDL","NOT"),""))</f>
        <v/>
      </c>
      <c r="E100" s="4" t="str">
        <f>IF('enter-harv-val'!B100="","",1-C100)</f>
        <v/>
      </c>
      <c r="F100" s="8" t="str">
        <f>IF('enter-harv-val'!B100="","",params!$B$2)</f>
        <v/>
      </c>
      <c r="G100" s="8" t="str">
        <f>IF('enter-harv-val'!B100="","",C100*params!$B$6)</f>
        <v/>
      </c>
      <c r="H100" s="8" t="str">
        <f>IF('enter-harv-val'!B100="","",IF(OR($B100="J",$B100="K",$B100="Q"),params!$B$5*E100,$B100*params!$B$3*E100))</f>
        <v/>
      </c>
      <c r="I100" s="1" t="str">
        <f>IF('enter-harv-val'!B100="","",IF(AND(NOT((OR($B100="J",$B100="K",$B100="Q",$B100=0))),C100=1),B100*params!$B$3,""))</f>
        <v/>
      </c>
      <c r="J100" s="8" t="str">
        <f>IF('enter-harv-val'!B100="","",SUM(F100:H100))</f>
        <v/>
      </c>
      <c r="K100" s="5" t="str">
        <f>IF('enter-harv-val'!B100="","",(J100&lt;params!$B$9))</f>
        <v/>
      </c>
    </row>
    <row r="101" spans="1:11" x14ac:dyDescent="0.45">
      <c r="A101" t="str">
        <f>IF('enter-harv-val'!B101="","",'enter-harv-val'!A101)</f>
        <v/>
      </c>
      <c r="B101" s="24" t="str">
        <f>IF('enter-harv-val'!B101="","",'enter-harv-val'!B101)</f>
        <v/>
      </c>
      <c r="D101" s="4" t="str">
        <f>IF('enter-harv-val'!B101="","",IF(C101=1,IF(NOT((OR($B101="J",$B101="K",$B101="Q",$B101=0))),"ADDL","NOT"),""))</f>
        <v/>
      </c>
      <c r="E101" s="4" t="str">
        <f>IF('enter-harv-val'!B101="","",1-C101)</f>
        <v/>
      </c>
      <c r="F101" s="8" t="str">
        <f>IF('enter-harv-val'!B101="","",params!$B$2)</f>
        <v/>
      </c>
      <c r="G101" s="8" t="str">
        <f>IF('enter-harv-val'!B101="","",C101*params!$B$6)</f>
        <v/>
      </c>
      <c r="H101" s="8" t="str">
        <f>IF('enter-harv-val'!B101="","",IF(OR($B101="J",$B101="K",$B101="Q"),params!$B$5*E101,$B101*params!$B$3*E101))</f>
        <v/>
      </c>
      <c r="I101" s="1" t="str">
        <f>IF('enter-harv-val'!B101="","",IF(AND(NOT((OR($B101="J",$B101="K",$B101="Q",$B101=0))),C101=1),B101*params!$B$3,""))</f>
        <v/>
      </c>
      <c r="J101" s="8" t="str">
        <f>IF('enter-harv-val'!B101="","",SUM(F101:H101))</f>
        <v/>
      </c>
      <c r="K101" s="5" t="str">
        <f>IF('enter-harv-val'!B101="","",(J101&lt;params!$B$9))</f>
        <v/>
      </c>
    </row>
  </sheetData>
  <pageMargins left="0.7" right="0.7" top="0.75" bottom="0.75" header="0.3" footer="0.3"/>
  <pageSetup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6" operator="lessThan" id="{C080A6C4-1F26-4340-81B5-033EAD9A4345}">
            <xm:f>params!$B$9</xm:f>
            <x14:dxf>
              <font>
                <color rgb="FF9C0006"/>
              </font>
              <fill>
                <patternFill>
                  <bgColor rgb="FFFFC7CE"/>
                </patternFill>
              </fill>
            </x14:dxf>
          </x14:cfRule>
          <xm:sqref>J2:J101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01"/>
  <sheetViews>
    <sheetView workbookViewId="0">
      <pane xSplit="2" ySplit="1" topLeftCell="C2" activePane="bottomRight" state="frozen"/>
      <selection pane="topRight"/>
      <selection pane="bottomLeft"/>
      <selection pane="bottomRight" activeCell="C2" sqref="C2"/>
    </sheetView>
  </sheetViews>
  <sheetFormatPr defaultRowHeight="14.25" x14ac:dyDescent="0.45"/>
  <cols>
    <col min="1" max="1" width="2.6640625" bestFit="1" customWidth="1"/>
    <col min="2" max="2" width="7.46484375" bestFit="1" customWidth="1"/>
    <col min="3" max="3" width="4.46484375" style="12" bestFit="1" customWidth="1"/>
    <col min="4" max="4" width="5.06640625" style="4" bestFit="1" customWidth="1"/>
    <col min="5" max="5" width="7.73046875" style="12" bestFit="1" customWidth="1"/>
    <col min="6" max="6" width="10.06640625" style="4" bestFit="1" customWidth="1"/>
    <col min="7" max="7" width="1.796875" style="4" customWidth="1"/>
    <col min="8" max="8" width="6.06640625" style="4" bestFit="1" customWidth="1"/>
    <col min="9" max="9" width="7.19921875" style="4" bestFit="1" customWidth="1"/>
    <col min="10" max="10" width="7.6640625" style="4" bestFit="1" customWidth="1"/>
    <col min="11" max="11" width="8.3984375" style="4" bestFit="1" customWidth="1"/>
    <col min="12" max="12" width="8.46484375" style="4" bestFit="1" customWidth="1"/>
    <col min="13" max="13" width="1.9296875" customWidth="1"/>
    <col min="14" max="14" width="4.33203125" style="4" bestFit="1" customWidth="1"/>
    <col min="15" max="15" width="7.59765625" style="4" bestFit="1" customWidth="1"/>
    <col min="16" max="16" width="11.86328125" style="5" bestFit="1" customWidth="1"/>
  </cols>
  <sheetData>
    <row r="1" spans="1:16" s="13" customFormat="1" x14ac:dyDescent="0.45">
      <c r="A1" s="13" t="s">
        <v>8</v>
      </c>
      <c r="B1" s="13" t="s">
        <v>41</v>
      </c>
      <c r="C1" s="17" t="s">
        <v>80</v>
      </c>
      <c r="D1" s="15" t="s">
        <v>32</v>
      </c>
      <c r="E1" s="17" t="s">
        <v>15</v>
      </c>
      <c r="F1" s="14" t="s">
        <v>87</v>
      </c>
      <c r="G1" s="14" t="s">
        <v>74</v>
      </c>
      <c r="H1" s="14" t="s">
        <v>18</v>
      </c>
      <c r="I1" s="14" t="s">
        <v>23</v>
      </c>
      <c r="J1" s="14" t="s">
        <v>16</v>
      </c>
      <c r="K1" s="14" t="s">
        <v>68</v>
      </c>
      <c r="L1" s="14" t="s">
        <v>17</v>
      </c>
      <c r="M1" s="13" t="s">
        <v>73</v>
      </c>
      <c r="N1" s="14" t="s">
        <v>22</v>
      </c>
      <c r="O1" s="14" t="s">
        <v>9</v>
      </c>
      <c r="P1" s="16" t="s">
        <v>10</v>
      </c>
    </row>
    <row r="2" spans="1:16" x14ac:dyDescent="0.45">
      <c r="A2" t="str">
        <f>IF('enter-harv-val'!B2="","",'enter-harv-val'!A2)</f>
        <v/>
      </c>
      <c r="B2" s="24" t="str">
        <f>IF('enter-harv-val'!B2="","",'enter-harv-val'!B2)</f>
        <v/>
      </c>
      <c r="D2" s="4" t="str">
        <f>IF('enter-harv-val'!B2="","",IF(C2=1,IF(NOT((OR($B2="J",$B2="K",$B2="Q",$B2=0))),"ADDL","NOT"),""))</f>
        <v/>
      </c>
      <c r="E2" s="12" t="str">
        <f>IF('enter-harv-val'!B2="","",1-C2)</f>
        <v/>
      </c>
      <c r="F2" s="4" t="str">
        <f>IF('enter-harv-val'!B2="","",IF(AND(C2=1,E2=1),"IllegalHarv",""))</f>
        <v/>
      </c>
      <c r="G2" s="4" t="str">
        <f>IF('enter-harv-val'!$B2="","",AND(D2="ADDL",F2&lt;&gt;"Fraud"))</f>
        <v/>
      </c>
      <c r="H2" s="4" t="str">
        <f ca="1">IF('enter-harv-val'!B2="","",IF(RAND()&gt;0.75,TRUE,FALSE))</f>
        <v/>
      </c>
      <c r="I2" s="4" t="str">
        <f>IF('enter-harv-val'!B2="","",H2*E2*C2)</f>
        <v/>
      </c>
      <c r="J2" s="8" t="str">
        <f>IF('enter-harv-val'!B2="","",params!$B$2)</f>
        <v/>
      </c>
      <c r="K2" s="8" t="str">
        <f>IF('enter-harv-val'!B2="","",C2*params!$B$6*(IF(H2,(1-E2),1)))</f>
        <v/>
      </c>
      <c r="L2" s="8" t="str">
        <f>IF('enter-harv-val'!B2="","",IF(I2=1,0,IF(OR($B2="J",$B2="K",$B2="Q"),params!$B$5*E2,$B2*params!$B$3*E2)))</f>
        <v/>
      </c>
      <c r="M2" s="1" t="str">
        <f>IF('enter-harv-val'!B2="","",IF(AND(NOT((OR($B2="J",$B2="K",$B2="Q",$B2=0))),E2=0),B2*params!$B$3,""))</f>
        <v/>
      </c>
      <c r="N2" s="8" t="str">
        <f>IF('enter-harv-val'!B2="","",I2*params!$B$7)</f>
        <v/>
      </c>
      <c r="O2" s="8" t="str">
        <f>IF('enter-harv-val'!B2="","",SUM(J2:L2)-N2)</f>
        <v/>
      </c>
      <c r="P2" s="5" t="str">
        <f>IF('enter-harv-val'!B2="","",(O2&lt;params!$B$9))</f>
        <v/>
      </c>
    </row>
    <row r="3" spans="1:16" x14ac:dyDescent="0.45">
      <c r="A3" t="str">
        <f>IF('enter-harv-val'!B3="","",'enter-harv-val'!A3)</f>
        <v/>
      </c>
      <c r="B3" s="24" t="str">
        <f>IF('enter-harv-val'!B3="","",'enter-harv-val'!B3)</f>
        <v/>
      </c>
      <c r="D3" s="4" t="str">
        <f>IF('enter-harv-val'!B3="","",IF(C3=1,IF(NOT((OR($B3="J",$B3="K",$B3="Q",$B3=0))),"ADDL","NOT"),""))</f>
        <v/>
      </c>
      <c r="E3" s="12" t="str">
        <f>IF('enter-harv-val'!B3="","",1-C3)</f>
        <v/>
      </c>
      <c r="F3" s="4" t="str">
        <f>IF('enter-harv-val'!B3="","",IF(AND(C3=1,E3=1),"IllegalHarv",""))</f>
        <v/>
      </c>
      <c r="G3" s="4" t="str">
        <f>IF('enter-harv-val'!$B3="","",AND(D3="ADDL",F3&lt;&gt;"Fraud"))</f>
        <v/>
      </c>
      <c r="H3" s="4" t="str">
        <f ca="1">IF('enter-harv-val'!B3="","",IF(RAND()&gt;0.75,TRUE,FALSE))</f>
        <v/>
      </c>
      <c r="I3" s="4" t="str">
        <f>IF('enter-harv-val'!B3="","",H3*E3*C3)</f>
        <v/>
      </c>
      <c r="J3" s="8" t="str">
        <f>IF('enter-harv-val'!B3="","",params!$B$2)</f>
        <v/>
      </c>
      <c r="K3" s="8" t="str">
        <f>IF('enter-harv-val'!B3="","",C3*params!$B$6*(IF(H3,(1-E3),1)))</f>
        <v/>
      </c>
      <c r="L3" s="8" t="str">
        <f>IF('enter-harv-val'!B3="","",IF(I3=1,0,IF(OR($B3="J",$B3="K",$B3="Q"),params!$B$5*E3,$B3*params!$B$3*E3)))</f>
        <v/>
      </c>
      <c r="M3" s="1" t="str">
        <f>IF('enter-harv-val'!B3="","",IF(AND(NOT((OR($B3="J",$B3="K",$B3="Q",$B3=0))),E3=0),B3*params!$B$3,""))</f>
        <v/>
      </c>
      <c r="N3" s="8" t="str">
        <f>IF('enter-harv-val'!B3="","",I3*params!$B$7)</f>
        <v/>
      </c>
      <c r="O3" s="8" t="str">
        <f>IF('enter-harv-val'!B3="","",SUM(J3:L3)-N3)</f>
        <v/>
      </c>
      <c r="P3" s="5" t="str">
        <f>IF('enter-harv-val'!B3="","",(O3&lt;params!$B$9))</f>
        <v/>
      </c>
    </row>
    <row r="4" spans="1:16" x14ac:dyDescent="0.45">
      <c r="A4" t="str">
        <f>IF('enter-harv-val'!B4="","",'enter-harv-val'!A4)</f>
        <v/>
      </c>
      <c r="B4" s="24" t="str">
        <f>IF('enter-harv-val'!B4="","",'enter-harv-val'!B4)</f>
        <v/>
      </c>
      <c r="D4" s="4" t="str">
        <f>IF('enter-harv-val'!B4="","",IF(C4=1,IF(NOT((OR($B4="J",$B4="K",$B4="Q",$B4=0))),"ADDL","NOT"),""))</f>
        <v/>
      </c>
      <c r="E4" s="12" t="str">
        <f>IF('enter-harv-val'!B4="","",1-C4)</f>
        <v/>
      </c>
      <c r="F4" s="4" t="str">
        <f>IF('enter-harv-val'!B4="","",IF(AND(C4=1,E4=1),"IllegalHarv",""))</f>
        <v/>
      </c>
      <c r="G4" s="4" t="str">
        <f>IF('enter-harv-val'!$B4="","",AND(D4="ADDL",F4&lt;&gt;"Fraud"))</f>
        <v/>
      </c>
      <c r="H4" s="4" t="str">
        <f ca="1">IF('enter-harv-val'!B4="","",IF(RAND()&gt;0.75,TRUE,FALSE))</f>
        <v/>
      </c>
      <c r="I4" s="4" t="str">
        <f>IF('enter-harv-val'!B4="","",H4*E4*C4)</f>
        <v/>
      </c>
      <c r="J4" s="8" t="str">
        <f>IF('enter-harv-val'!B4="","",params!$B$2)</f>
        <v/>
      </c>
      <c r="K4" s="8" t="str">
        <f>IF('enter-harv-val'!B4="","",C4*params!$B$6*(IF(H4,(1-E4),1)))</f>
        <v/>
      </c>
      <c r="L4" s="8" t="str">
        <f>IF('enter-harv-val'!B4="","",IF(I4=1,0,IF(OR($B4="J",$B4="K",$B4="Q"),params!$B$5*E4,$B4*params!$B$3*E4)))</f>
        <v/>
      </c>
      <c r="M4" s="1" t="str">
        <f>IF('enter-harv-val'!B4="","",IF(AND(NOT((OR($B4="J",$B4="K",$B4="Q",$B4=0))),E4=0),B4*params!$B$3,""))</f>
        <v/>
      </c>
      <c r="N4" s="8" t="str">
        <f>IF('enter-harv-val'!B4="","",I4*params!$B$7)</f>
        <v/>
      </c>
      <c r="O4" s="8" t="str">
        <f>IF('enter-harv-val'!B4="","",SUM(J4:L4)-N4)</f>
        <v/>
      </c>
      <c r="P4" s="5" t="str">
        <f>IF('enter-harv-val'!B4="","",(O4&lt;params!$B$9))</f>
        <v/>
      </c>
    </row>
    <row r="5" spans="1:16" x14ac:dyDescent="0.45">
      <c r="A5" t="str">
        <f>IF('enter-harv-val'!B5="","",'enter-harv-val'!A5)</f>
        <v/>
      </c>
      <c r="B5" s="24" t="str">
        <f>IF('enter-harv-val'!B5="","",'enter-harv-val'!B5)</f>
        <v/>
      </c>
      <c r="D5" s="4" t="str">
        <f>IF('enter-harv-val'!B5="","",IF(C5=1,IF(NOT((OR($B5="J",$B5="K",$B5="Q",$B5=0))),"ADDL","NOT"),""))</f>
        <v/>
      </c>
      <c r="E5" s="12" t="str">
        <f>IF('enter-harv-val'!B5="","",1-C5)</f>
        <v/>
      </c>
      <c r="F5" s="4" t="str">
        <f>IF('enter-harv-val'!B5="","",IF(AND(C5=1,E5=1),"IllegalHarv",""))</f>
        <v/>
      </c>
      <c r="G5" s="4" t="str">
        <f>IF('enter-harv-val'!$B5="","",AND(D5="ADDL",F5&lt;&gt;"Fraud"))</f>
        <v/>
      </c>
      <c r="H5" s="4" t="str">
        <f ca="1">IF('enter-harv-val'!B5="","",IF(RAND()&gt;0.75,TRUE,FALSE))</f>
        <v/>
      </c>
      <c r="I5" s="4" t="str">
        <f>IF('enter-harv-val'!B5="","",H5*E5*C5)</f>
        <v/>
      </c>
      <c r="J5" s="8" t="str">
        <f>IF('enter-harv-val'!B5="","",params!$B$2)</f>
        <v/>
      </c>
      <c r="K5" s="8" t="str">
        <f>IF('enter-harv-val'!B5="","",C5*params!$B$6*(IF(H5,(1-E5),1)))</f>
        <v/>
      </c>
      <c r="L5" s="8" t="str">
        <f>IF('enter-harv-val'!B5="","",IF(I5=1,0,IF(OR($B5="J",$B5="K",$B5="Q"),params!$B$5*E5,$B5*params!$B$3*E5)))</f>
        <v/>
      </c>
      <c r="M5" s="1" t="str">
        <f>IF('enter-harv-val'!B5="","",IF(AND(NOT((OR($B5="J",$B5="K",$B5="Q",$B5=0))),E5=0),B5*params!$B$3,""))</f>
        <v/>
      </c>
      <c r="N5" s="8" t="str">
        <f>IF('enter-harv-val'!B5="","",I5*params!$B$7)</f>
        <v/>
      </c>
      <c r="O5" s="8" t="str">
        <f>IF('enter-harv-val'!B5="","",SUM(J5:L5)-N5)</f>
        <v/>
      </c>
      <c r="P5" s="5" t="str">
        <f>IF('enter-harv-val'!B5="","",(O5&lt;params!$B$9))</f>
        <v/>
      </c>
    </row>
    <row r="6" spans="1:16" x14ac:dyDescent="0.45">
      <c r="A6" t="str">
        <f>IF('enter-harv-val'!B6="","",'enter-harv-val'!A6)</f>
        <v/>
      </c>
      <c r="B6" s="24" t="str">
        <f>IF('enter-harv-val'!B6="","",'enter-harv-val'!B6)</f>
        <v/>
      </c>
      <c r="D6" s="4" t="str">
        <f>IF('enter-harv-val'!B6="","",IF(C6=1,IF(NOT((OR($B6="J",$B6="K",$B6="Q",$B6=0))),"ADDL","NOT"),""))</f>
        <v/>
      </c>
      <c r="E6" s="12" t="str">
        <f>IF('enter-harv-val'!B6="","",1-C6)</f>
        <v/>
      </c>
      <c r="F6" s="4" t="str">
        <f>IF('enter-harv-val'!B6="","",IF(AND(C6=1,E6=1),"IllegalHarv",""))</f>
        <v/>
      </c>
      <c r="G6" s="4" t="str">
        <f>IF('enter-harv-val'!$B6="","",AND(D6="ADDL",F6&lt;&gt;"Fraud"))</f>
        <v/>
      </c>
      <c r="H6" s="4" t="str">
        <f ca="1">IF('enter-harv-val'!B6="","",IF(RAND()&gt;0.75,TRUE,FALSE))</f>
        <v/>
      </c>
      <c r="I6" s="4" t="str">
        <f>IF('enter-harv-val'!B6="","",H6*E6*C6)</f>
        <v/>
      </c>
      <c r="J6" s="8" t="str">
        <f>IF('enter-harv-val'!B6="","",params!$B$2)</f>
        <v/>
      </c>
      <c r="K6" s="8" t="str">
        <f>IF('enter-harv-val'!B6="","",C6*params!$B$6*(IF(H6,(1-E6),1)))</f>
        <v/>
      </c>
      <c r="L6" s="8" t="str">
        <f>IF('enter-harv-val'!B6="","",IF(I6=1,0,IF(OR($B6="J",$B6="K",$B6="Q"),params!$B$5*E6,$B6*params!$B$3*E6)))</f>
        <v/>
      </c>
      <c r="M6" s="1" t="str">
        <f>IF('enter-harv-val'!B6="","",IF(AND(NOT((OR($B6="J",$B6="K",$B6="Q",$B6=0))),E6=0),B6*params!$B$3,""))</f>
        <v/>
      </c>
      <c r="N6" s="8" t="str">
        <f>IF('enter-harv-val'!B6="","",I6*params!$B$7)</f>
        <v/>
      </c>
      <c r="O6" s="8" t="str">
        <f>IF('enter-harv-val'!B6="","",SUM(J6:L6)-N6)</f>
        <v/>
      </c>
      <c r="P6" s="5" t="str">
        <f>IF('enter-harv-val'!B6="","",(O6&lt;params!$B$9))</f>
        <v/>
      </c>
    </row>
    <row r="7" spans="1:16" x14ac:dyDescent="0.45">
      <c r="A7" t="str">
        <f>IF('enter-harv-val'!B7="","",'enter-harv-val'!A7)</f>
        <v/>
      </c>
      <c r="B7" s="24" t="str">
        <f>IF('enter-harv-val'!B7="","",'enter-harv-val'!B7)</f>
        <v/>
      </c>
      <c r="D7" s="4" t="str">
        <f>IF('enter-harv-val'!B7="","",IF(C7=1,IF(NOT((OR($B7="J",$B7="K",$B7="Q",$B7=0))),"ADDL","NOT"),""))</f>
        <v/>
      </c>
      <c r="E7" s="12" t="str">
        <f>IF('enter-harv-val'!B7="","",1-C7)</f>
        <v/>
      </c>
      <c r="F7" s="4" t="str">
        <f>IF('enter-harv-val'!B7="","",IF(AND(C7=1,E7=1),"IllegalHarv",""))</f>
        <v/>
      </c>
      <c r="G7" s="4" t="str">
        <f>IF('enter-harv-val'!$B7="","",AND(D7="ADDL",F7&lt;&gt;"Fraud"))</f>
        <v/>
      </c>
      <c r="H7" s="4" t="str">
        <f ca="1">IF('enter-harv-val'!B7="","",IF(RAND()&gt;0.75,TRUE,FALSE))</f>
        <v/>
      </c>
      <c r="I7" s="4" t="str">
        <f>IF('enter-harv-val'!B7="","",H7*E7*C7)</f>
        <v/>
      </c>
      <c r="J7" s="8" t="str">
        <f>IF('enter-harv-val'!B7="","",params!$B$2)</f>
        <v/>
      </c>
      <c r="K7" s="8" t="str">
        <f>IF('enter-harv-val'!B7="","",C7*params!$B$6*(IF(H7,(1-E7),1)))</f>
        <v/>
      </c>
      <c r="L7" s="8" t="str">
        <f>IF('enter-harv-val'!B7="","",IF(I7=1,0,IF(OR($B7="J",$B7="K",$B7="Q"),params!$B$5*E7,$B7*params!$B$3*E7)))</f>
        <v/>
      </c>
      <c r="M7" s="1" t="str">
        <f>IF('enter-harv-val'!B7="","",IF(AND(NOT((OR($B7="J",$B7="K",$B7="Q",$B7=0))),E7=0),B7*params!$B$3,""))</f>
        <v/>
      </c>
      <c r="N7" s="8" t="str">
        <f>IF('enter-harv-val'!B7="","",I7*params!$B$7)</f>
        <v/>
      </c>
      <c r="O7" s="8" t="str">
        <f>IF('enter-harv-val'!B7="","",SUM(J7:L7)-N7)</f>
        <v/>
      </c>
      <c r="P7" s="5" t="str">
        <f>IF('enter-harv-val'!B7="","",(O7&lt;params!$B$9))</f>
        <v/>
      </c>
    </row>
    <row r="8" spans="1:16" x14ac:dyDescent="0.45">
      <c r="A8" t="str">
        <f>IF('enter-harv-val'!B8="","",'enter-harv-val'!A8)</f>
        <v/>
      </c>
      <c r="B8" s="24" t="str">
        <f>IF('enter-harv-val'!B8="","",'enter-harv-val'!B8)</f>
        <v/>
      </c>
      <c r="D8" s="4" t="str">
        <f>IF('enter-harv-val'!B8="","",IF(C8=1,IF(NOT((OR($B8="J",$B8="K",$B8="Q",$B8=0))),"ADDL","NOT"),""))</f>
        <v/>
      </c>
      <c r="E8" s="12" t="str">
        <f>IF('enter-harv-val'!B8="","",1-C8)</f>
        <v/>
      </c>
      <c r="F8" s="4" t="str">
        <f>IF('enter-harv-val'!B8="","",IF(AND(C8=1,E8=1),"IllegalHarv",""))</f>
        <v/>
      </c>
      <c r="G8" s="4" t="str">
        <f>IF('enter-harv-val'!$B8="","",AND(D8="ADDL",F8&lt;&gt;"Fraud"))</f>
        <v/>
      </c>
      <c r="H8" s="4" t="str">
        <f ca="1">IF('enter-harv-val'!B8="","",IF(RAND()&gt;0.75,TRUE,FALSE))</f>
        <v/>
      </c>
      <c r="I8" s="4" t="str">
        <f>IF('enter-harv-val'!B8="","",H8*E8*C8)</f>
        <v/>
      </c>
      <c r="J8" s="8" t="str">
        <f>IF('enter-harv-val'!B8="","",params!$B$2)</f>
        <v/>
      </c>
      <c r="K8" s="8" t="str">
        <f>IF('enter-harv-val'!B8="","",C8*params!$B$6*(IF(H8,(1-E8),1)))</f>
        <v/>
      </c>
      <c r="L8" s="8" t="str">
        <f>IF('enter-harv-val'!B8="","",IF(I8=1,0,IF(OR($B8="J",$B8="K",$B8="Q"),params!$B$5*E8,$B8*params!$B$3*E8)))</f>
        <v/>
      </c>
      <c r="M8" s="1" t="str">
        <f>IF('enter-harv-val'!B8="","",IF(AND(NOT((OR($B8="J",$B8="K",$B8="Q",$B8=0))),E8=0),B8*params!$B$3,""))</f>
        <v/>
      </c>
      <c r="N8" s="8" t="str">
        <f>IF('enter-harv-val'!B8="","",I8*params!$B$7)</f>
        <v/>
      </c>
      <c r="O8" s="8" t="str">
        <f>IF('enter-harv-val'!B8="","",SUM(J8:L8)-N8)</f>
        <v/>
      </c>
      <c r="P8" s="5" t="str">
        <f>IF('enter-harv-val'!B8="","",(O8&lt;params!$B$9))</f>
        <v/>
      </c>
    </row>
    <row r="9" spans="1:16" x14ac:dyDescent="0.45">
      <c r="A9" t="str">
        <f>IF('enter-harv-val'!B9="","",'enter-harv-val'!A9)</f>
        <v/>
      </c>
      <c r="B9" s="24" t="str">
        <f>IF('enter-harv-val'!B9="","",'enter-harv-val'!B9)</f>
        <v/>
      </c>
      <c r="D9" s="4" t="str">
        <f>IF('enter-harv-val'!B9="","",IF(C9=1,IF(NOT((OR($B9="J",$B9="K",$B9="Q",$B9=0))),"ADDL","NOT"),""))</f>
        <v/>
      </c>
      <c r="E9" s="12" t="str">
        <f>IF('enter-harv-val'!B9="","",1-C9)</f>
        <v/>
      </c>
      <c r="F9" s="4" t="str">
        <f>IF('enter-harv-val'!B9="","",IF(AND(C9=1,E9=1),"IllegalHarv",""))</f>
        <v/>
      </c>
      <c r="G9" s="4" t="str">
        <f>IF('enter-harv-val'!$B9="","",AND(D9="ADDL",F9&lt;&gt;"Fraud"))</f>
        <v/>
      </c>
      <c r="H9" s="4" t="str">
        <f ca="1">IF('enter-harv-val'!B9="","",IF(RAND()&gt;0.75,TRUE,FALSE))</f>
        <v/>
      </c>
      <c r="I9" s="4" t="str">
        <f>IF('enter-harv-val'!B9="","",H9*E9*C9)</f>
        <v/>
      </c>
      <c r="J9" s="8" t="str">
        <f>IF('enter-harv-val'!B9="","",params!$B$2)</f>
        <v/>
      </c>
      <c r="K9" s="8" t="str">
        <f>IF('enter-harv-val'!B9="","",C9*params!$B$6*(IF(H9,(1-E9),1)))</f>
        <v/>
      </c>
      <c r="L9" s="8" t="str">
        <f>IF('enter-harv-val'!B9="","",IF(I9=1,0,IF(OR($B9="J",$B9="K",$B9="Q"),params!$B$5*E9,$B9*params!$B$3*E9)))</f>
        <v/>
      </c>
      <c r="M9" s="1" t="str">
        <f>IF('enter-harv-val'!B9="","",IF(AND(NOT((OR($B9="J",$B9="K",$B9="Q",$B9=0))),E9=0),B9*params!$B$3,""))</f>
        <v/>
      </c>
      <c r="N9" s="8" t="str">
        <f>IF('enter-harv-val'!B9="","",I9*params!$B$7)</f>
        <v/>
      </c>
      <c r="O9" s="8" t="str">
        <f>IF('enter-harv-val'!B9="","",SUM(J9:L9)-N9)</f>
        <v/>
      </c>
      <c r="P9" s="5" t="str">
        <f>IF('enter-harv-val'!B9="","",(O9&lt;params!$B$9))</f>
        <v/>
      </c>
    </row>
    <row r="10" spans="1:16" x14ac:dyDescent="0.45">
      <c r="A10" t="str">
        <f>IF('enter-harv-val'!B10="","",'enter-harv-val'!A10)</f>
        <v/>
      </c>
      <c r="B10" s="24" t="str">
        <f>IF('enter-harv-val'!B10="","",'enter-harv-val'!B10)</f>
        <v/>
      </c>
      <c r="D10" s="4" t="str">
        <f>IF('enter-harv-val'!B10="","",IF(C10=1,IF(NOT((OR($B10="J",$B10="K",$B10="Q",$B10=0))),"ADDL","NOT"),""))</f>
        <v/>
      </c>
      <c r="E10" s="12" t="str">
        <f>IF('enter-harv-val'!B10="","",1-C10)</f>
        <v/>
      </c>
      <c r="F10" s="4" t="str">
        <f>IF('enter-harv-val'!B10="","",IF(AND(C10=1,E10=1),"IllegalHarv",""))</f>
        <v/>
      </c>
      <c r="G10" s="4" t="str">
        <f>IF('enter-harv-val'!$B10="","",AND(D10="ADDL",F10&lt;&gt;"Fraud"))</f>
        <v/>
      </c>
      <c r="H10" s="4" t="str">
        <f ca="1">IF('enter-harv-val'!B10="","",IF(RAND()&gt;0.75,TRUE,FALSE))</f>
        <v/>
      </c>
      <c r="I10" s="4" t="str">
        <f>IF('enter-harv-val'!B10="","",H10*E10*C10)</f>
        <v/>
      </c>
      <c r="J10" s="8" t="str">
        <f>IF('enter-harv-val'!B10="","",params!$B$2)</f>
        <v/>
      </c>
      <c r="K10" s="8" t="str">
        <f>IF('enter-harv-val'!B10="","",C10*params!$B$6*(IF(H10,(1-E10),1)))</f>
        <v/>
      </c>
      <c r="L10" s="8" t="str">
        <f>IF('enter-harv-val'!B10="","",IF(I10=1,0,IF(OR($B10="J",$B10="K",$B10="Q"),params!$B$5*E10,$B10*params!$B$3*E10)))</f>
        <v/>
      </c>
      <c r="M10" s="1" t="str">
        <f>IF('enter-harv-val'!B10="","",IF(AND(NOT((OR($B10="J",$B10="K",$B10="Q",$B10=0))),E10=0),B10*params!$B$3,""))</f>
        <v/>
      </c>
      <c r="N10" s="8" t="str">
        <f>IF('enter-harv-val'!B10="","",I10*params!$B$7)</f>
        <v/>
      </c>
      <c r="O10" s="8" t="str">
        <f>IF('enter-harv-val'!B10="","",SUM(J10:L10)-N10)</f>
        <v/>
      </c>
      <c r="P10" s="5" t="str">
        <f>IF('enter-harv-val'!B10="","",(O10&lt;params!$B$9))</f>
        <v/>
      </c>
    </row>
    <row r="11" spans="1:16" x14ac:dyDescent="0.45">
      <c r="A11" t="str">
        <f>IF('enter-harv-val'!B11="","",'enter-harv-val'!A11)</f>
        <v/>
      </c>
      <c r="B11" s="24" t="str">
        <f>IF('enter-harv-val'!B11="","",'enter-harv-val'!B11)</f>
        <v/>
      </c>
      <c r="D11" s="4" t="str">
        <f>IF('enter-harv-val'!B11="","",IF(C11=1,IF(NOT((OR($B11="J",$B11="K",$B11="Q",$B11=0))),"ADDL","NOT"),""))</f>
        <v/>
      </c>
      <c r="E11" s="12" t="str">
        <f>IF('enter-harv-val'!B11="","",1-C11)</f>
        <v/>
      </c>
      <c r="F11" s="4" t="str">
        <f>IF('enter-harv-val'!B11="","",IF(AND(C11=1,E11=1),"IllegalHarv",""))</f>
        <v/>
      </c>
      <c r="G11" s="4" t="str">
        <f>IF('enter-harv-val'!$B11="","",AND(D11="ADDL",F11&lt;&gt;"Fraud"))</f>
        <v/>
      </c>
      <c r="H11" s="4" t="str">
        <f ca="1">IF('enter-harv-val'!B11="","",IF(RAND()&gt;0.75,TRUE,FALSE))</f>
        <v/>
      </c>
      <c r="I11" s="4" t="str">
        <f>IF('enter-harv-val'!B11="","",H11*E11*C11)</f>
        <v/>
      </c>
      <c r="J11" s="8" t="str">
        <f>IF('enter-harv-val'!B11="","",params!$B$2)</f>
        <v/>
      </c>
      <c r="K11" s="8" t="str">
        <f>IF('enter-harv-val'!B11="","",C11*params!$B$6*(IF(H11,(1-E11),1)))</f>
        <v/>
      </c>
      <c r="L11" s="8" t="str">
        <f>IF('enter-harv-val'!B11="","",IF(I11=1,0,IF(OR($B11="J",$B11="K",$B11="Q"),params!$B$5*E11,$B11*params!$B$3*E11)))</f>
        <v/>
      </c>
      <c r="M11" s="1" t="str">
        <f>IF('enter-harv-val'!B11="","",IF(AND(NOT((OR($B11="J",$B11="K",$B11="Q",$B11=0))),E11=0),B11*params!$B$3,""))</f>
        <v/>
      </c>
      <c r="N11" s="8" t="str">
        <f>IF('enter-harv-val'!B11="","",I11*params!$B$7)</f>
        <v/>
      </c>
      <c r="O11" s="8" t="str">
        <f>IF('enter-harv-val'!B11="","",SUM(J11:L11)-N11)</f>
        <v/>
      </c>
      <c r="P11" s="5" t="str">
        <f>IF('enter-harv-val'!B11="","",(O11&lt;params!$B$9))</f>
        <v/>
      </c>
    </row>
    <row r="12" spans="1:16" x14ac:dyDescent="0.45">
      <c r="A12" t="str">
        <f>IF('enter-harv-val'!B12="","",'enter-harv-val'!A12)</f>
        <v/>
      </c>
      <c r="B12" s="24" t="str">
        <f>IF('enter-harv-val'!B12="","",'enter-harv-val'!B12)</f>
        <v/>
      </c>
      <c r="D12" s="4" t="str">
        <f>IF('enter-harv-val'!B12="","",IF(C12=1,IF(NOT((OR($B12="J",$B12="K",$B12="Q",$B12=0))),"ADDL","NOT"),""))</f>
        <v/>
      </c>
      <c r="E12" s="12" t="str">
        <f>IF('enter-harv-val'!B12="","",1-C12)</f>
        <v/>
      </c>
      <c r="F12" s="4" t="str">
        <f>IF('enter-harv-val'!B12="","",IF(AND(C12=1,E12=1),"IllegalHarv",""))</f>
        <v/>
      </c>
      <c r="G12" s="4" t="str">
        <f>IF('enter-harv-val'!$B12="","",AND(D12="ADDL",F12&lt;&gt;"Fraud"))</f>
        <v/>
      </c>
      <c r="H12" s="4" t="str">
        <f ca="1">IF('enter-harv-val'!B12="","",IF(RAND()&gt;0.75,TRUE,FALSE))</f>
        <v/>
      </c>
      <c r="I12" s="4" t="str">
        <f>IF('enter-harv-val'!B12="","",H12*E12*C12)</f>
        <v/>
      </c>
      <c r="J12" s="8" t="str">
        <f>IF('enter-harv-val'!B12="","",params!$B$2)</f>
        <v/>
      </c>
      <c r="K12" s="8" t="str">
        <f>IF('enter-harv-val'!B12="","",C12*params!$B$6*(IF(H12,(1-E12),1)))</f>
        <v/>
      </c>
      <c r="L12" s="8" t="str">
        <f>IF('enter-harv-val'!B12="","",IF(I12=1,0,IF(OR($B12="J",$B12="K",$B12="Q"),params!$B$5*E12,$B12*params!$B$3*E12)))</f>
        <v/>
      </c>
      <c r="M12" s="1" t="str">
        <f>IF('enter-harv-val'!B12="","",IF(AND(NOT((OR($B12="J",$B12="K",$B12="Q",$B12=0))),E12=0),B12*params!$B$3,""))</f>
        <v/>
      </c>
      <c r="N12" s="8" t="str">
        <f>IF('enter-harv-val'!B12="","",I12*params!$B$7)</f>
        <v/>
      </c>
      <c r="O12" s="8" t="str">
        <f>IF('enter-harv-val'!B12="","",SUM(J12:L12)-N12)</f>
        <v/>
      </c>
      <c r="P12" s="5" t="str">
        <f>IF('enter-harv-val'!B12="","",(O12&lt;params!$B$9))</f>
        <v/>
      </c>
    </row>
    <row r="13" spans="1:16" x14ac:dyDescent="0.45">
      <c r="A13" t="str">
        <f>IF('enter-harv-val'!B13="","",'enter-harv-val'!A13)</f>
        <v/>
      </c>
      <c r="B13" s="24" t="str">
        <f>IF('enter-harv-val'!B13="","",'enter-harv-val'!B13)</f>
        <v/>
      </c>
      <c r="D13" s="4" t="str">
        <f>IF('enter-harv-val'!B13="","",IF(C13=1,IF(NOT((OR($B13="J",$B13="K",$B13="Q",$B13=0))),"ADDL","NOT"),""))</f>
        <v/>
      </c>
      <c r="E13" s="12" t="str">
        <f>IF('enter-harv-val'!B13="","",1-C13)</f>
        <v/>
      </c>
      <c r="F13" s="4" t="str">
        <f>IF('enter-harv-val'!B13="","",IF(AND(C13=1,E13=1),"IllegalHarv",""))</f>
        <v/>
      </c>
      <c r="G13" s="4" t="str">
        <f>IF('enter-harv-val'!$B13="","",AND(D13="ADDL",F13&lt;&gt;"Fraud"))</f>
        <v/>
      </c>
      <c r="H13" s="4" t="str">
        <f ca="1">IF('enter-harv-val'!B13="","",IF(RAND()&gt;0.75,TRUE,FALSE))</f>
        <v/>
      </c>
      <c r="I13" s="4" t="str">
        <f>IF('enter-harv-val'!B13="","",H13*E13*C13)</f>
        <v/>
      </c>
      <c r="J13" s="8" t="str">
        <f>IF('enter-harv-val'!B13="","",params!$B$2)</f>
        <v/>
      </c>
      <c r="K13" s="8" t="str">
        <f>IF('enter-harv-val'!B13="","",C13*params!$B$6*(IF(H13,(1-E13),1)))</f>
        <v/>
      </c>
      <c r="L13" s="8" t="str">
        <f>IF('enter-harv-val'!B13="","",IF(I13=1,0,IF(OR($B13="J",$B13="K",$B13="Q"),params!$B$5*E13,$B13*params!$B$3*E13)))</f>
        <v/>
      </c>
      <c r="M13" s="1" t="str">
        <f>IF('enter-harv-val'!B13="","",IF(AND(NOT((OR($B13="J",$B13="K",$B13="Q",$B13=0))),E13=0),B13*params!$B$3,""))</f>
        <v/>
      </c>
      <c r="N13" s="8" t="str">
        <f>IF('enter-harv-val'!B13="","",I13*params!$B$7)</f>
        <v/>
      </c>
      <c r="O13" s="8" t="str">
        <f>IF('enter-harv-val'!B13="","",SUM(J13:L13)-N13)</f>
        <v/>
      </c>
      <c r="P13" s="5" t="str">
        <f>IF('enter-harv-val'!B13="","",(O13&lt;params!$B$9))</f>
        <v/>
      </c>
    </row>
    <row r="14" spans="1:16" x14ac:dyDescent="0.45">
      <c r="A14" t="str">
        <f>IF('enter-harv-val'!B14="","",'enter-harv-val'!A14)</f>
        <v/>
      </c>
      <c r="B14" s="24" t="str">
        <f>IF('enter-harv-val'!B14="","",'enter-harv-val'!B14)</f>
        <v/>
      </c>
      <c r="D14" s="4" t="str">
        <f>IF('enter-harv-val'!B14="","",IF(C14=1,IF(NOT((OR($B14="J",$B14="K",$B14="Q",$B14=0))),"ADDL","NOT"),""))</f>
        <v/>
      </c>
      <c r="E14" s="12" t="str">
        <f>IF('enter-harv-val'!B14="","",1-C14)</f>
        <v/>
      </c>
      <c r="F14" s="4" t="str">
        <f>IF('enter-harv-val'!B14="","",IF(AND(C14=1,E14=1),"IllegalHarv",""))</f>
        <v/>
      </c>
      <c r="G14" s="4" t="str">
        <f>IF('enter-harv-val'!$B14="","",AND(D14="ADDL",F14&lt;&gt;"Fraud"))</f>
        <v/>
      </c>
      <c r="H14" s="4" t="str">
        <f ca="1">IF('enter-harv-val'!B14="","",IF(RAND()&gt;0.75,TRUE,FALSE))</f>
        <v/>
      </c>
      <c r="I14" s="4" t="str">
        <f>IF('enter-harv-val'!B14="","",H14*E14*C14)</f>
        <v/>
      </c>
      <c r="J14" s="8" t="str">
        <f>IF('enter-harv-val'!B14="","",params!$B$2)</f>
        <v/>
      </c>
      <c r="K14" s="8" t="str">
        <f>IF('enter-harv-val'!B14="","",C14*params!$B$6*(IF(H14,(1-E14),1)))</f>
        <v/>
      </c>
      <c r="L14" s="8" t="str">
        <f>IF('enter-harv-val'!B14="","",IF(I14=1,0,IF(OR($B14="J",$B14="K",$B14="Q"),params!$B$5*E14,$B14*params!$B$3*E14)))</f>
        <v/>
      </c>
      <c r="M14" s="1" t="str">
        <f>IF('enter-harv-val'!B14="","",IF(AND(NOT((OR($B14="J",$B14="K",$B14="Q",$B14=0))),E14=0),B14*params!$B$3,""))</f>
        <v/>
      </c>
      <c r="N14" s="8" t="str">
        <f>IF('enter-harv-val'!B14="","",I14*params!$B$7)</f>
        <v/>
      </c>
      <c r="O14" s="8" t="str">
        <f>IF('enter-harv-val'!B14="","",SUM(J14:L14)-N14)</f>
        <v/>
      </c>
      <c r="P14" s="5" t="str">
        <f>IF('enter-harv-val'!B14="","",(O14&lt;params!$B$9))</f>
        <v/>
      </c>
    </row>
    <row r="15" spans="1:16" x14ac:dyDescent="0.45">
      <c r="A15" t="str">
        <f>IF('enter-harv-val'!B15="","",'enter-harv-val'!A15)</f>
        <v/>
      </c>
      <c r="B15" s="24" t="str">
        <f>IF('enter-harv-val'!B15="","",'enter-harv-val'!B15)</f>
        <v/>
      </c>
      <c r="D15" s="4" t="str">
        <f>IF('enter-harv-val'!B15="","",IF(C15=1,IF(NOT((OR($B15="J",$B15="K",$B15="Q",$B15=0))),"ADDL","NOT"),""))</f>
        <v/>
      </c>
      <c r="E15" s="12" t="str">
        <f>IF('enter-harv-val'!B15="","",1-C15)</f>
        <v/>
      </c>
      <c r="F15" s="4" t="str">
        <f>IF('enter-harv-val'!B15="","",IF(AND(C15=1,E15=1),"IllegalHarv",""))</f>
        <v/>
      </c>
      <c r="G15" s="4" t="str">
        <f>IF('enter-harv-val'!$B15="","",AND(D15="ADDL",F15&lt;&gt;"Fraud"))</f>
        <v/>
      </c>
      <c r="H15" s="4" t="str">
        <f ca="1">IF('enter-harv-val'!B15="","",IF(RAND()&gt;0.75,TRUE,FALSE))</f>
        <v/>
      </c>
      <c r="I15" s="4" t="str">
        <f>IF('enter-harv-val'!B15="","",H15*E15*C15)</f>
        <v/>
      </c>
      <c r="J15" s="8" t="str">
        <f>IF('enter-harv-val'!B15="","",params!$B$2)</f>
        <v/>
      </c>
      <c r="K15" s="8" t="str">
        <f>IF('enter-harv-val'!B15="","",C15*params!$B$6*(IF(H15,(1-E15),1)))</f>
        <v/>
      </c>
      <c r="L15" s="8" t="str">
        <f>IF('enter-harv-val'!B15="","",IF(I15=1,0,IF(OR($B15="J",$B15="K",$B15="Q"),params!$B$5*E15,$B15*params!$B$3*E15)))</f>
        <v/>
      </c>
      <c r="M15" s="1" t="str">
        <f>IF('enter-harv-val'!B15="","",IF(AND(NOT((OR($B15="J",$B15="K",$B15="Q",$B15=0))),E15=0),B15*params!$B$3,""))</f>
        <v/>
      </c>
      <c r="N15" s="8" t="str">
        <f>IF('enter-harv-val'!B15="","",I15*params!$B$7)</f>
        <v/>
      </c>
      <c r="O15" s="8" t="str">
        <f>IF('enter-harv-val'!B15="","",SUM(J15:L15)-N15)</f>
        <v/>
      </c>
      <c r="P15" s="5" t="str">
        <f>IF('enter-harv-val'!B15="","",(O15&lt;params!$B$9))</f>
        <v/>
      </c>
    </row>
    <row r="16" spans="1:16" x14ac:dyDescent="0.45">
      <c r="A16" t="str">
        <f>IF('enter-harv-val'!B16="","",'enter-harv-val'!A16)</f>
        <v/>
      </c>
      <c r="B16" s="24" t="str">
        <f>IF('enter-harv-val'!B16="","",'enter-harv-val'!B16)</f>
        <v/>
      </c>
      <c r="D16" s="4" t="str">
        <f>IF('enter-harv-val'!B16="","",IF(C16=1,IF(NOT((OR($B16="J",$B16="K",$B16="Q",$B16=0))),"ADDL","NOT"),""))</f>
        <v/>
      </c>
      <c r="E16" s="12" t="str">
        <f>IF('enter-harv-val'!B16="","",1-C16)</f>
        <v/>
      </c>
      <c r="F16" s="4" t="str">
        <f>IF('enter-harv-val'!B16="","",IF(AND(C16=1,E16=1),"IllegalHarv",""))</f>
        <v/>
      </c>
      <c r="G16" s="4" t="str">
        <f>IF('enter-harv-val'!$B16="","",AND(D16="ADDL",F16&lt;&gt;"Fraud"))</f>
        <v/>
      </c>
      <c r="H16" s="4" t="str">
        <f ca="1">IF('enter-harv-val'!B16="","",IF(RAND()&gt;0.75,TRUE,FALSE))</f>
        <v/>
      </c>
      <c r="I16" s="4" t="str">
        <f>IF('enter-harv-val'!B16="","",H16*E16*C16)</f>
        <v/>
      </c>
      <c r="J16" s="8" t="str">
        <f>IF('enter-harv-val'!B16="","",params!$B$2)</f>
        <v/>
      </c>
      <c r="K16" s="8" t="str">
        <f>IF('enter-harv-val'!B16="","",C16*params!$B$6*(IF(H16,(1-E16),1)))</f>
        <v/>
      </c>
      <c r="L16" s="8" t="str">
        <f>IF('enter-harv-val'!B16="","",IF(I16=1,0,IF(OR($B16="J",$B16="K",$B16="Q"),params!$B$5*E16,$B16*params!$B$3*E16)))</f>
        <v/>
      </c>
      <c r="M16" s="1" t="str">
        <f>IF('enter-harv-val'!B16="","",IF(AND(NOT((OR($B16="J",$B16="K",$B16="Q",$B16=0))),E16=0),B16*params!$B$3,""))</f>
        <v/>
      </c>
      <c r="N16" s="8" t="str">
        <f>IF('enter-harv-val'!B16="","",I16*params!$B$7)</f>
        <v/>
      </c>
      <c r="O16" s="8" t="str">
        <f>IF('enter-harv-val'!B16="","",SUM(J16:L16)-N16)</f>
        <v/>
      </c>
      <c r="P16" s="5" t="str">
        <f>IF('enter-harv-val'!B16="","",(O16&lt;params!$B$9))</f>
        <v/>
      </c>
    </row>
    <row r="17" spans="1:16" x14ac:dyDescent="0.45">
      <c r="A17" t="str">
        <f>IF('enter-harv-val'!B17="","",'enter-harv-val'!A17)</f>
        <v/>
      </c>
      <c r="B17" s="24" t="str">
        <f>IF('enter-harv-val'!B17="","",'enter-harv-val'!B17)</f>
        <v/>
      </c>
      <c r="D17" s="4" t="str">
        <f>IF('enter-harv-val'!B17="","",IF(C17=1,IF(NOT((OR($B17="J",$B17="K",$B17="Q",$B17=0))),"ADDL","NOT"),""))</f>
        <v/>
      </c>
      <c r="E17" s="12" t="str">
        <f>IF('enter-harv-val'!B17="","",1-C17)</f>
        <v/>
      </c>
      <c r="F17" s="4" t="str">
        <f>IF('enter-harv-val'!B17="","",IF(AND(C17=1,E17=1),"IllegalHarv",""))</f>
        <v/>
      </c>
      <c r="G17" s="4" t="str">
        <f>IF('enter-harv-val'!$B17="","",AND(D17="ADDL",F17&lt;&gt;"Fraud"))</f>
        <v/>
      </c>
      <c r="H17" s="4" t="str">
        <f ca="1">IF('enter-harv-val'!B17="","",IF(RAND()&gt;0.75,TRUE,FALSE))</f>
        <v/>
      </c>
      <c r="I17" s="4" t="str">
        <f>IF('enter-harv-val'!B17="","",H17*E17*C17)</f>
        <v/>
      </c>
      <c r="J17" s="8" t="str">
        <f>IF('enter-harv-val'!B17="","",params!$B$2)</f>
        <v/>
      </c>
      <c r="K17" s="8" t="str">
        <f>IF('enter-harv-val'!B17="","",C17*params!$B$6*(IF(H17,(1-E17),1)))</f>
        <v/>
      </c>
      <c r="L17" s="8" t="str">
        <f>IF('enter-harv-val'!B17="","",IF(I17=1,0,IF(OR($B17="J",$B17="K",$B17="Q"),params!$B$5*E17,$B17*params!$B$3*E17)))</f>
        <v/>
      </c>
      <c r="M17" s="1" t="str">
        <f>IF('enter-harv-val'!B17="","",IF(AND(NOT((OR($B17="J",$B17="K",$B17="Q",$B17=0))),E17=0),B17*params!$B$3,""))</f>
        <v/>
      </c>
      <c r="N17" s="8" t="str">
        <f>IF('enter-harv-val'!B17="","",I17*params!$B$7)</f>
        <v/>
      </c>
      <c r="O17" s="8" t="str">
        <f>IF('enter-harv-val'!B17="","",SUM(J17:L17)-N17)</f>
        <v/>
      </c>
      <c r="P17" s="5" t="str">
        <f>IF('enter-harv-val'!B17="","",(O17&lt;params!$B$9))</f>
        <v/>
      </c>
    </row>
    <row r="18" spans="1:16" x14ac:dyDescent="0.45">
      <c r="A18" t="str">
        <f>IF('enter-harv-val'!B18="","",'enter-harv-val'!A18)</f>
        <v/>
      </c>
      <c r="B18" s="24" t="str">
        <f>IF('enter-harv-val'!B18="","",'enter-harv-val'!B18)</f>
        <v/>
      </c>
      <c r="D18" s="4" t="str">
        <f>IF('enter-harv-val'!B18="","",IF(C18=1,IF(NOT((OR($B18="J",$B18="K",$B18="Q",$B18=0))),"ADDL","NOT"),""))</f>
        <v/>
      </c>
      <c r="E18" s="12" t="str">
        <f>IF('enter-harv-val'!B18="","",1-C18)</f>
        <v/>
      </c>
      <c r="F18" s="4" t="str">
        <f>IF('enter-harv-val'!B18="","",IF(AND(C18=1,E18=1),"IllegalHarv",""))</f>
        <v/>
      </c>
      <c r="G18" s="4" t="str">
        <f>IF('enter-harv-val'!$B18="","",AND(D18="ADDL",F18&lt;&gt;"Fraud"))</f>
        <v/>
      </c>
      <c r="H18" s="4" t="str">
        <f ca="1">IF('enter-harv-val'!B18="","",IF(RAND()&gt;0.75,TRUE,FALSE))</f>
        <v/>
      </c>
      <c r="I18" s="4" t="str">
        <f>IF('enter-harv-val'!B18="","",H18*E18*C18)</f>
        <v/>
      </c>
      <c r="J18" s="8" t="str">
        <f>IF('enter-harv-val'!B18="","",params!$B$2)</f>
        <v/>
      </c>
      <c r="K18" s="8" t="str">
        <f>IF('enter-harv-val'!B18="","",C18*params!$B$6*(IF(H18,(1-E18),1)))</f>
        <v/>
      </c>
      <c r="L18" s="8" t="str">
        <f>IF('enter-harv-val'!B18="","",IF(I18=1,0,IF(OR($B18="J",$B18="K",$B18="Q"),params!$B$5*E18,$B18*params!$B$3*E18)))</f>
        <v/>
      </c>
      <c r="M18" s="1" t="str">
        <f>IF('enter-harv-val'!B18="","",IF(AND(NOT((OR($B18="J",$B18="K",$B18="Q",$B18=0))),E18=0),B18*params!$B$3,""))</f>
        <v/>
      </c>
      <c r="N18" s="8" t="str">
        <f>IF('enter-harv-val'!B18="","",I18*params!$B$7)</f>
        <v/>
      </c>
      <c r="O18" s="8" t="str">
        <f>IF('enter-harv-val'!B18="","",SUM(J18:L18)-N18)</f>
        <v/>
      </c>
      <c r="P18" s="5" t="str">
        <f>IF('enter-harv-val'!B18="","",(O18&lt;params!$B$9))</f>
        <v/>
      </c>
    </row>
    <row r="19" spans="1:16" x14ac:dyDescent="0.45">
      <c r="A19" t="str">
        <f>IF('enter-harv-val'!B19="","",'enter-harv-val'!A19)</f>
        <v/>
      </c>
      <c r="B19" s="24" t="str">
        <f>IF('enter-harv-val'!B19="","",'enter-harv-val'!B19)</f>
        <v/>
      </c>
      <c r="D19" s="4" t="str">
        <f>IF('enter-harv-val'!B19="","",IF(C19=1,IF(NOT((OR($B19="J",$B19="K",$B19="Q",$B19=0))),"ADDL","NOT"),""))</f>
        <v/>
      </c>
      <c r="E19" s="12" t="str">
        <f>IF('enter-harv-val'!B19="","",1-C19)</f>
        <v/>
      </c>
      <c r="F19" s="4" t="str">
        <f>IF('enter-harv-val'!B19="","",IF(AND(C19=1,E19=1),"IllegalHarv",""))</f>
        <v/>
      </c>
      <c r="G19" s="4" t="str">
        <f>IF('enter-harv-val'!$B19="","",AND(D19="ADDL",F19&lt;&gt;"Fraud"))</f>
        <v/>
      </c>
      <c r="H19" s="4" t="str">
        <f ca="1">IF('enter-harv-val'!B19="","",IF(RAND()&gt;0.75,TRUE,FALSE))</f>
        <v/>
      </c>
      <c r="I19" s="4" t="str">
        <f>IF('enter-harv-val'!B19="","",H19*E19*C19)</f>
        <v/>
      </c>
      <c r="J19" s="8" t="str">
        <f>IF('enter-harv-val'!B19="","",params!$B$2)</f>
        <v/>
      </c>
      <c r="K19" s="8" t="str">
        <f>IF('enter-harv-val'!B19="","",C19*params!$B$6*(IF(H19,(1-E19),1)))</f>
        <v/>
      </c>
      <c r="L19" s="8" t="str">
        <f>IF('enter-harv-val'!B19="","",IF(I19=1,0,IF(OR($B19="J",$B19="K",$B19="Q"),params!$B$5*E19,$B19*params!$B$3*E19)))</f>
        <v/>
      </c>
      <c r="M19" s="1" t="str">
        <f>IF('enter-harv-val'!B19="","",IF(AND(NOT((OR($B19="J",$B19="K",$B19="Q",$B19=0))),E19=0),B19*params!$B$3,""))</f>
        <v/>
      </c>
      <c r="N19" s="8" t="str">
        <f>IF('enter-harv-val'!B19="","",I19*params!$B$7)</f>
        <v/>
      </c>
      <c r="O19" s="8" t="str">
        <f>IF('enter-harv-val'!B19="","",SUM(J19:L19)-N19)</f>
        <v/>
      </c>
      <c r="P19" s="5" t="str">
        <f>IF('enter-harv-val'!B19="","",(O19&lt;params!$B$9))</f>
        <v/>
      </c>
    </row>
    <row r="20" spans="1:16" x14ac:dyDescent="0.45">
      <c r="A20" t="str">
        <f>IF('enter-harv-val'!B20="","",'enter-harv-val'!A20)</f>
        <v/>
      </c>
      <c r="B20" s="24" t="str">
        <f>IF('enter-harv-val'!B20="","",'enter-harv-val'!B20)</f>
        <v/>
      </c>
      <c r="D20" s="4" t="str">
        <f>IF('enter-harv-val'!B20="","",IF(C20=1,IF(NOT((OR($B20="J",$B20="K",$B20="Q",$B20=0))),"ADDL","NOT"),""))</f>
        <v/>
      </c>
      <c r="E20" s="12" t="str">
        <f>IF('enter-harv-val'!B20="","",1-C20)</f>
        <v/>
      </c>
      <c r="F20" s="4" t="str">
        <f>IF('enter-harv-val'!B20="","",IF(AND(C20=1,E20=1),"IllegalHarv",""))</f>
        <v/>
      </c>
      <c r="G20" s="4" t="str">
        <f>IF('enter-harv-val'!$B20="","",AND(D20="ADDL",F20&lt;&gt;"Fraud"))</f>
        <v/>
      </c>
      <c r="H20" s="4" t="str">
        <f ca="1">IF('enter-harv-val'!B20="","",IF(RAND()&gt;0.75,TRUE,FALSE))</f>
        <v/>
      </c>
      <c r="I20" s="4" t="str">
        <f>IF('enter-harv-val'!B20="","",H20*E20*C20)</f>
        <v/>
      </c>
      <c r="J20" s="8" t="str">
        <f>IF('enter-harv-val'!B20="","",params!$B$2)</f>
        <v/>
      </c>
      <c r="K20" s="8" t="str">
        <f>IF('enter-harv-val'!B20="","",C20*params!$B$6*(IF(H20,(1-E20),1)))</f>
        <v/>
      </c>
      <c r="L20" s="8" t="str">
        <f>IF('enter-harv-val'!B20="","",IF(I20=1,0,IF(OR($B20="J",$B20="K",$B20="Q"),params!$B$5*E20,$B20*params!$B$3*E20)))</f>
        <v/>
      </c>
      <c r="M20" s="1" t="str">
        <f>IF('enter-harv-val'!B20="","",IF(AND(NOT((OR($B20="J",$B20="K",$B20="Q",$B20=0))),E20=0),B20*params!$B$3,""))</f>
        <v/>
      </c>
      <c r="N20" s="8" t="str">
        <f>IF('enter-harv-val'!B20="","",I20*params!$B$7)</f>
        <v/>
      </c>
      <c r="O20" s="8" t="str">
        <f>IF('enter-harv-val'!B20="","",SUM(J20:L20)-N20)</f>
        <v/>
      </c>
      <c r="P20" s="5" t="str">
        <f>IF('enter-harv-val'!B20="","",(O20&lt;params!$B$9))</f>
        <v/>
      </c>
    </row>
    <row r="21" spans="1:16" x14ac:dyDescent="0.45">
      <c r="A21" t="str">
        <f>IF('enter-harv-val'!B21="","",'enter-harv-val'!A21)</f>
        <v/>
      </c>
      <c r="B21" s="24" t="str">
        <f>IF('enter-harv-val'!B21="","",'enter-harv-val'!B21)</f>
        <v/>
      </c>
      <c r="D21" s="4" t="str">
        <f>IF('enter-harv-val'!B21="","",IF(C21=1,IF(NOT((OR($B21="J",$B21="K",$B21="Q",$B21=0))),"ADDL","NOT"),""))</f>
        <v/>
      </c>
      <c r="E21" s="12" t="str">
        <f>IF('enter-harv-val'!B21="","",1-C21)</f>
        <v/>
      </c>
      <c r="F21" s="4" t="str">
        <f>IF('enter-harv-val'!B21="","",IF(AND(C21=1,E21=1),"IllegalHarv",""))</f>
        <v/>
      </c>
      <c r="G21" s="4" t="str">
        <f>IF('enter-harv-val'!$B21="","",AND(D21="ADDL",F21&lt;&gt;"Fraud"))</f>
        <v/>
      </c>
      <c r="H21" s="4" t="str">
        <f ca="1">IF('enter-harv-val'!B21="","",IF(RAND()&gt;0.75,TRUE,FALSE))</f>
        <v/>
      </c>
      <c r="I21" s="4" t="str">
        <f>IF('enter-harv-val'!B21="","",H21*E21*C21)</f>
        <v/>
      </c>
      <c r="J21" s="8" t="str">
        <f>IF('enter-harv-val'!B21="","",params!$B$2)</f>
        <v/>
      </c>
      <c r="K21" s="8" t="str">
        <f>IF('enter-harv-val'!B21="","",C21*params!$B$6*(IF(H21,(1-E21),1)))</f>
        <v/>
      </c>
      <c r="L21" s="8" t="str">
        <f>IF('enter-harv-val'!B21="","",IF(I21=1,0,IF(OR($B21="J",$B21="K",$B21="Q"),params!$B$5*E21,$B21*params!$B$3*E21)))</f>
        <v/>
      </c>
      <c r="M21" s="1" t="str">
        <f>IF('enter-harv-val'!B21="","",IF(AND(NOT((OR($B21="J",$B21="K",$B21="Q",$B21=0))),E21=0),B21*params!$B$3,""))</f>
        <v/>
      </c>
      <c r="N21" s="8" t="str">
        <f>IF('enter-harv-val'!B21="","",I21*params!$B$7)</f>
        <v/>
      </c>
      <c r="O21" s="8" t="str">
        <f>IF('enter-harv-val'!B21="","",SUM(J21:L21)-N21)</f>
        <v/>
      </c>
      <c r="P21" s="5" t="str">
        <f>IF('enter-harv-val'!B21="","",(O21&lt;params!$B$9))</f>
        <v/>
      </c>
    </row>
    <row r="22" spans="1:16" x14ac:dyDescent="0.45">
      <c r="A22" t="str">
        <f>IF('enter-harv-val'!B22="","",'enter-harv-val'!A22)</f>
        <v/>
      </c>
      <c r="B22" s="24" t="str">
        <f>IF('enter-harv-val'!B22="","",'enter-harv-val'!B22)</f>
        <v/>
      </c>
      <c r="D22" s="4" t="str">
        <f>IF('enter-harv-val'!B22="","",IF(C22=1,IF(NOT((OR($B22="J",$B22="K",$B22="Q",$B22=0))),"ADDL","NOT"),""))</f>
        <v/>
      </c>
      <c r="E22" s="12" t="str">
        <f>IF('enter-harv-val'!B22="","",1-C22)</f>
        <v/>
      </c>
      <c r="F22" s="4" t="str">
        <f>IF('enter-harv-val'!B22="","",IF(AND(C22=1,E22=1),"IllegalHarv",""))</f>
        <v/>
      </c>
      <c r="G22" s="4" t="str">
        <f>IF('enter-harv-val'!$B22="","",AND(D22="ADDL",F22&lt;&gt;"Fraud"))</f>
        <v/>
      </c>
      <c r="H22" s="4" t="str">
        <f ca="1">IF('enter-harv-val'!B22="","",IF(RAND()&gt;0.75,TRUE,FALSE))</f>
        <v/>
      </c>
      <c r="I22" s="4" t="str">
        <f>IF('enter-harv-val'!B22="","",H22*E22*C22)</f>
        <v/>
      </c>
      <c r="J22" s="8" t="str">
        <f>IF('enter-harv-val'!B22="","",params!$B$2)</f>
        <v/>
      </c>
      <c r="K22" s="8" t="str">
        <f>IF('enter-harv-val'!B22="","",C22*params!$B$6*(IF(H22,(1-E22),1)))</f>
        <v/>
      </c>
      <c r="L22" s="8" t="str">
        <f>IF('enter-harv-val'!B22="","",IF(I22=1,0,IF(OR($B22="J",$B22="K",$B22="Q"),params!$B$5*E22,$B22*params!$B$3*E22)))</f>
        <v/>
      </c>
      <c r="M22" s="1" t="str">
        <f>IF('enter-harv-val'!B22="","",IF(AND(NOT((OR($B22="J",$B22="K",$B22="Q",$B22=0))),E22=0),B22*params!$B$3,""))</f>
        <v/>
      </c>
      <c r="N22" s="8" t="str">
        <f>IF('enter-harv-val'!B22="","",I22*params!$B$7)</f>
        <v/>
      </c>
      <c r="O22" s="8" t="str">
        <f>IF('enter-harv-val'!B22="","",SUM(J22:L22)-N22)</f>
        <v/>
      </c>
      <c r="P22" s="5" t="str">
        <f>IF('enter-harv-val'!B22="","",(O22&lt;params!$B$9))</f>
        <v/>
      </c>
    </row>
    <row r="23" spans="1:16" x14ac:dyDescent="0.45">
      <c r="A23" t="str">
        <f>IF('enter-harv-val'!B23="","",'enter-harv-val'!A23)</f>
        <v/>
      </c>
      <c r="B23" s="24" t="str">
        <f>IF('enter-harv-val'!B23="","",'enter-harv-val'!B23)</f>
        <v/>
      </c>
      <c r="D23" s="4" t="str">
        <f>IF('enter-harv-val'!B23="","",IF(C23=1,IF(NOT((OR($B23="J",$B23="K",$B23="Q",$B23=0))),"ADDL","NOT"),""))</f>
        <v/>
      </c>
      <c r="E23" s="12" t="str">
        <f>IF('enter-harv-val'!B23="","",1-C23)</f>
        <v/>
      </c>
      <c r="F23" s="4" t="str">
        <f>IF('enter-harv-val'!B23="","",IF(AND(C23=1,E23=1),"IllegalHarv",""))</f>
        <v/>
      </c>
      <c r="G23" s="4" t="str">
        <f>IF('enter-harv-val'!$B23="","",AND(D23="ADDL",F23&lt;&gt;"Fraud"))</f>
        <v/>
      </c>
      <c r="H23" s="4" t="str">
        <f ca="1">IF('enter-harv-val'!B23="","",IF(RAND()&gt;0.75,TRUE,FALSE))</f>
        <v/>
      </c>
      <c r="I23" s="4" t="str">
        <f>IF('enter-harv-val'!B23="","",H23*E23*C23)</f>
        <v/>
      </c>
      <c r="J23" s="8" t="str">
        <f>IF('enter-harv-val'!B23="","",params!$B$2)</f>
        <v/>
      </c>
      <c r="K23" s="8" t="str">
        <f>IF('enter-harv-val'!B23="","",C23*params!$B$6*(IF(H23,(1-E23),1)))</f>
        <v/>
      </c>
      <c r="L23" s="8" t="str">
        <f>IF('enter-harv-val'!B23="","",IF(I23=1,0,IF(OR($B23="J",$B23="K",$B23="Q"),params!$B$5*E23,$B23*params!$B$3*E23)))</f>
        <v/>
      </c>
      <c r="M23" s="1" t="str">
        <f>IF('enter-harv-val'!B23="","",IF(AND(NOT((OR($B23="J",$B23="K",$B23="Q",$B23=0))),E23=0),B23*params!$B$3,""))</f>
        <v/>
      </c>
      <c r="N23" s="8" t="str">
        <f>IF('enter-harv-val'!B23="","",I23*params!$B$7)</f>
        <v/>
      </c>
      <c r="O23" s="8" t="str">
        <f>IF('enter-harv-val'!B23="","",SUM(J23:L23)-N23)</f>
        <v/>
      </c>
      <c r="P23" s="5" t="str">
        <f>IF('enter-harv-val'!B23="","",(O23&lt;params!$B$9))</f>
        <v/>
      </c>
    </row>
    <row r="24" spans="1:16" x14ac:dyDescent="0.45">
      <c r="A24" t="str">
        <f>IF('enter-harv-val'!B24="","",'enter-harv-val'!A24)</f>
        <v/>
      </c>
      <c r="B24" s="24" t="str">
        <f>IF('enter-harv-val'!B24="","",'enter-harv-val'!B24)</f>
        <v/>
      </c>
      <c r="D24" s="4" t="str">
        <f>IF('enter-harv-val'!B24="","",IF(C24=1,IF(NOT((OR($B24="J",$B24="K",$B24="Q",$B24=0))),"ADDL","NOT"),""))</f>
        <v/>
      </c>
      <c r="E24" s="12" t="str">
        <f>IF('enter-harv-val'!B24="","",1-C24)</f>
        <v/>
      </c>
      <c r="F24" s="4" t="str">
        <f>IF('enter-harv-val'!B24="","",IF(AND(C24=1,E24=1),"IllegalHarv",""))</f>
        <v/>
      </c>
      <c r="G24" s="4" t="str">
        <f>IF('enter-harv-val'!$B24="","",AND(D24="ADDL",F24&lt;&gt;"Fraud"))</f>
        <v/>
      </c>
      <c r="H24" s="4" t="str">
        <f ca="1">IF('enter-harv-val'!B24="","",IF(RAND()&gt;0.75,TRUE,FALSE))</f>
        <v/>
      </c>
      <c r="I24" s="4" t="str">
        <f>IF('enter-harv-val'!B24="","",H24*E24*C24)</f>
        <v/>
      </c>
      <c r="J24" s="8" t="str">
        <f>IF('enter-harv-val'!B24="","",params!$B$2)</f>
        <v/>
      </c>
      <c r="K24" s="8" t="str">
        <f>IF('enter-harv-val'!B24="","",C24*params!$B$6*(IF(H24,(1-E24),1)))</f>
        <v/>
      </c>
      <c r="L24" s="8" t="str">
        <f>IF('enter-harv-val'!B24="","",IF(I24=1,0,IF(OR($B24="J",$B24="K",$B24="Q"),params!$B$5*E24,$B24*params!$B$3*E24)))</f>
        <v/>
      </c>
      <c r="M24" s="1" t="str">
        <f>IF('enter-harv-val'!B24="","",IF(AND(NOT((OR($B24="J",$B24="K",$B24="Q",$B24=0))),E24=0),B24*params!$B$3,""))</f>
        <v/>
      </c>
      <c r="N24" s="8" t="str">
        <f>IF('enter-harv-val'!B24="","",I24*params!$B$7)</f>
        <v/>
      </c>
      <c r="O24" s="8" t="str">
        <f>IF('enter-harv-val'!B24="","",SUM(J24:L24)-N24)</f>
        <v/>
      </c>
      <c r="P24" s="5" t="str">
        <f>IF('enter-harv-val'!B24="","",(O24&lt;params!$B$9))</f>
        <v/>
      </c>
    </row>
    <row r="25" spans="1:16" x14ac:dyDescent="0.45">
      <c r="A25" t="str">
        <f>IF('enter-harv-val'!B25="","",'enter-harv-val'!A25)</f>
        <v/>
      </c>
      <c r="B25" s="24" t="str">
        <f>IF('enter-harv-val'!B25="","",'enter-harv-val'!B25)</f>
        <v/>
      </c>
      <c r="D25" s="4" t="str">
        <f>IF('enter-harv-val'!B25="","",IF(C25=1,IF(NOT((OR($B25="J",$B25="K",$B25="Q",$B25=0))),"ADDL","NOT"),""))</f>
        <v/>
      </c>
      <c r="E25" s="12" t="str">
        <f>IF('enter-harv-val'!B25="","",1-C25)</f>
        <v/>
      </c>
      <c r="F25" s="4" t="str">
        <f>IF('enter-harv-val'!B25="","",IF(AND(C25=1,E25=1),"IllegalHarv",""))</f>
        <v/>
      </c>
      <c r="G25" s="4" t="str">
        <f>IF('enter-harv-val'!$B25="","",AND(D25="ADDL",F25&lt;&gt;"Fraud"))</f>
        <v/>
      </c>
      <c r="H25" s="4" t="str">
        <f ca="1">IF('enter-harv-val'!B25="","",IF(RAND()&gt;0.75,TRUE,FALSE))</f>
        <v/>
      </c>
      <c r="I25" s="4" t="str">
        <f>IF('enter-harv-val'!B25="","",H25*E25*C25)</f>
        <v/>
      </c>
      <c r="J25" s="8" t="str">
        <f>IF('enter-harv-val'!B25="","",params!$B$2)</f>
        <v/>
      </c>
      <c r="K25" s="8" t="str">
        <f>IF('enter-harv-val'!B25="","",C25*params!$B$6*(IF(H25,(1-E25),1)))</f>
        <v/>
      </c>
      <c r="L25" s="8" t="str">
        <f>IF('enter-harv-val'!B25="","",IF(I25=1,0,IF(OR($B25="J",$B25="K",$B25="Q"),params!$B$5*E25,$B25*params!$B$3*E25)))</f>
        <v/>
      </c>
      <c r="M25" s="1" t="str">
        <f>IF('enter-harv-val'!B25="","",IF(AND(NOT((OR($B25="J",$B25="K",$B25="Q",$B25=0))),E25=0),B25*params!$B$3,""))</f>
        <v/>
      </c>
      <c r="N25" s="8" t="str">
        <f>IF('enter-harv-val'!B25="","",I25*params!$B$7)</f>
        <v/>
      </c>
      <c r="O25" s="8" t="str">
        <f>IF('enter-harv-val'!B25="","",SUM(J25:L25)-N25)</f>
        <v/>
      </c>
      <c r="P25" s="5" t="str">
        <f>IF('enter-harv-val'!B25="","",(O25&lt;params!$B$9))</f>
        <v/>
      </c>
    </row>
    <row r="26" spans="1:16" x14ac:dyDescent="0.45">
      <c r="A26" t="str">
        <f>IF('enter-harv-val'!B26="","",'enter-harv-val'!A26)</f>
        <v/>
      </c>
      <c r="B26" s="24" t="str">
        <f>IF('enter-harv-val'!B26="","",'enter-harv-val'!B26)</f>
        <v/>
      </c>
      <c r="D26" s="4" t="str">
        <f>IF('enter-harv-val'!B26="","",IF(C26=1,IF(NOT((OR($B26="J",$B26="K",$B26="Q",$B26=0))),"ADDL","NOT"),""))</f>
        <v/>
      </c>
      <c r="E26" s="12" t="str">
        <f>IF('enter-harv-val'!B26="","",1-C26)</f>
        <v/>
      </c>
      <c r="F26" s="4" t="str">
        <f>IF('enter-harv-val'!B26="","",IF(AND(C26=1,E26=1),"IllegalHarv",""))</f>
        <v/>
      </c>
      <c r="G26" s="4" t="str">
        <f>IF('enter-harv-val'!$B26="","",AND(D26="ADDL",F26&lt;&gt;"Fraud"))</f>
        <v/>
      </c>
      <c r="H26" s="4" t="str">
        <f ca="1">IF('enter-harv-val'!B26="","",IF(RAND()&gt;0.75,TRUE,FALSE))</f>
        <v/>
      </c>
      <c r="I26" s="4" t="str">
        <f>IF('enter-harv-val'!B26="","",H26*E26*C26)</f>
        <v/>
      </c>
      <c r="J26" s="8" t="str">
        <f>IF('enter-harv-val'!B26="","",params!$B$2)</f>
        <v/>
      </c>
      <c r="K26" s="8" t="str">
        <f>IF('enter-harv-val'!B26="","",C26*params!$B$6*(IF(H26,(1-E26),1)))</f>
        <v/>
      </c>
      <c r="L26" s="8" t="str">
        <f>IF('enter-harv-val'!B26="","",IF(I26=1,0,IF(OR($B26="J",$B26="K",$B26="Q"),params!$B$5*E26,$B26*params!$B$3*E26)))</f>
        <v/>
      </c>
      <c r="M26" s="1" t="str">
        <f>IF('enter-harv-val'!B26="","",IF(AND(NOT((OR($B26="J",$B26="K",$B26="Q",$B26=0))),E26=0),B26*params!$B$3,""))</f>
        <v/>
      </c>
      <c r="N26" s="8" t="str">
        <f>IF('enter-harv-val'!B26="","",I26*params!$B$7)</f>
        <v/>
      </c>
      <c r="O26" s="8" t="str">
        <f>IF('enter-harv-val'!B26="","",SUM(J26:L26)-N26)</f>
        <v/>
      </c>
      <c r="P26" s="5" t="str">
        <f>IF('enter-harv-val'!B26="","",(O26&lt;params!$B$9))</f>
        <v/>
      </c>
    </row>
    <row r="27" spans="1:16" x14ac:dyDescent="0.45">
      <c r="A27" t="str">
        <f>IF('enter-harv-val'!B27="","",'enter-harv-val'!A27)</f>
        <v/>
      </c>
      <c r="B27" s="24" t="str">
        <f>IF('enter-harv-val'!B27="","",'enter-harv-val'!B27)</f>
        <v/>
      </c>
      <c r="D27" s="4" t="str">
        <f>IF('enter-harv-val'!B27="","",IF(C27=1,IF(NOT((OR($B27="J",$B27="K",$B27="Q",$B27=0))),"ADDL","NOT"),""))</f>
        <v/>
      </c>
      <c r="E27" s="12" t="str">
        <f>IF('enter-harv-val'!B27="","",1-C27)</f>
        <v/>
      </c>
      <c r="F27" s="4" t="str">
        <f>IF('enter-harv-val'!B27="","",IF(AND(C27=1,E27=1),"IllegalHarv",""))</f>
        <v/>
      </c>
      <c r="G27" s="4" t="str">
        <f>IF('enter-harv-val'!$B27="","",AND(D27="ADDL",F27&lt;&gt;"Fraud"))</f>
        <v/>
      </c>
      <c r="H27" s="4" t="str">
        <f ca="1">IF('enter-harv-val'!B27="","",IF(RAND()&gt;0.75,TRUE,FALSE))</f>
        <v/>
      </c>
      <c r="I27" s="4" t="str">
        <f>IF('enter-harv-val'!B27="","",H27*E27*C27)</f>
        <v/>
      </c>
      <c r="J27" s="8" t="str">
        <f>IF('enter-harv-val'!B27="","",params!$B$2)</f>
        <v/>
      </c>
      <c r="K27" s="8" t="str">
        <f>IF('enter-harv-val'!B27="","",C27*params!$B$6*(IF(H27,(1-E27),1)))</f>
        <v/>
      </c>
      <c r="L27" s="8" t="str">
        <f>IF('enter-harv-val'!B27="","",IF(I27=1,0,IF(OR($B27="J",$B27="K",$B27="Q"),params!$B$5*E27,$B27*params!$B$3*E27)))</f>
        <v/>
      </c>
      <c r="M27" s="1" t="str">
        <f>IF('enter-harv-val'!B27="","",IF(AND(NOT((OR($B27="J",$B27="K",$B27="Q",$B27=0))),E27=0),B27*params!$B$3,""))</f>
        <v/>
      </c>
      <c r="N27" s="8" t="str">
        <f>IF('enter-harv-val'!B27="","",I27*params!$B$7)</f>
        <v/>
      </c>
      <c r="O27" s="8" t="str">
        <f>IF('enter-harv-val'!B27="","",SUM(J27:L27)-N27)</f>
        <v/>
      </c>
      <c r="P27" s="5" t="str">
        <f>IF('enter-harv-val'!B27="","",(O27&lt;params!$B$9))</f>
        <v/>
      </c>
    </row>
    <row r="28" spans="1:16" x14ac:dyDescent="0.45">
      <c r="A28" t="str">
        <f>IF('enter-harv-val'!B28="","",'enter-harv-val'!A28)</f>
        <v/>
      </c>
      <c r="B28" s="24" t="str">
        <f>IF('enter-harv-val'!B28="","",'enter-harv-val'!B28)</f>
        <v/>
      </c>
      <c r="D28" s="4" t="str">
        <f>IF('enter-harv-val'!B28="","",IF(C28=1,IF(NOT((OR($B28="J",$B28="K",$B28="Q",$B28=0))),"ADDL","NOT"),""))</f>
        <v/>
      </c>
      <c r="E28" s="12" t="str">
        <f>IF('enter-harv-val'!B28="","",1-C28)</f>
        <v/>
      </c>
      <c r="F28" s="4" t="str">
        <f>IF('enter-harv-val'!B28="","",IF(AND(C28=1,E28=1),"IllegalHarv",""))</f>
        <v/>
      </c>
      <c r="G28" s="4" t="str">
        <f>IF('enter-harv-val'!$B28="","",AND(D28="ADDL",F28&lt;&gt;"Fraud"))</f>
        <v/>
      </c>
      <c r="H28" s="4" t="str">
        <f ca="1">IF('enter-harv-val'!B28="","",IF(RAND()&gt;0.75,TRUE,FALSE))</f>
        <v/>
      </c>
      <c r="I28" s="4" t="str">
        <f>IF('enter-harv-val'!B28="","",H28*E28*C28)</f>
        <v/>
      </c>
      <c r="J28" s="8" t="str">
        <f>IF('enter-harv-val'!B28="","",params!$B$2)</f>
        <v/>
      </c>
      <c r="K28" s="8" t="str">
        <f>IF('enter-harv-val'!B28="","",C28*params!$B$6*(IF(H28,(1-E28),1)))</f>
        <v/>
      </c>
      <c r="L28" s="8" t="str">
        <f>IF('enter-harv-val'!B28="","",IF(I28=1,0,IF(OR($B28="J",$B28="K",$B28="Q"),params!$B$5*E28,$B28*params!$B$3*E28)))</f>
        <v/>
      </c>
      <c r="M28" s="1" t="str">
        <f>IF('enter-harv-val'!B28="","",IF(AND(NOT((OR($B28="J",$B28="K",$B28="Q",$B28=0))),E28=0),B28*params!$B$3,""))</f>
        <v/>
      </c>
      <c r="N28" s="8" t="str">
        <f>IF('enter-harv-val'!B28="","",I28*params!$B$7)</f>
        <v/>
      </c>
      <c r="O28" s="8" t="str">
        <f>IF('enter-harv-val'!B28="","",SUM(J28:L28)-N28)</f>
        <v/>
      </c>
      <c r="P28" s="5" t="str">
        <f>IF('enter-harv-val'!B28="","",(O28&lt;params!$B$9))</f>
        <v/>
      </c>
    </row>
    <row r="29" spans="1:16" x14ac:dyDescent="0.45">
      <c r="A29" t="str">
        <f>IF('enter-harv-val'!B29="","",'enter-harv-val'!A29)</f>
        <v/>
      </c>
      <c r="B29" s="24" t="str">
        <f>IF('enter-harv-val'!B29="","",'enter-harv-val'!B29)</f>
        <v/>
      </c>
      <c r="D29" s="4" t="str">
        <f>IF('enter-harv-val'!B29="","",IF(C29=1,IF(NOT((OR($B29="J",$B29="K",$B29="Q",$B29=0))),"ADDL","NOT"),""))</f>
        <v/>
      </c>
      <c r="E29" s="12" t="str">
        <f>IF('enter-harv-val'!B29="","",1-C29)</f>
        <v/>
      </c>
      <c r="F29" s="4" t="str">
        <f>IF('enter-harv-val'!B29="","",IF(AND(C29=1,E29=1),"IllegalHarv",""))</f>
        <v/>
      </c>
      <c r="G29" s="4" t="str">
        <f>IF('enter-harv-val'!$B29="","",AND(D29="ADDL",F29&lt;&gt;"Fraud"))</f>
        <v/>
      </c>
      <c r="H29" s="4" t="str">
        <f ca="1">IF('enter-harv-val'!B29="","",IF(RAND()&gt;0.75,TRUE,FALSE))</f>
        <v/>
      </c>
      <c r="I29" s="4" t="str">
        <f>IF('enter-harv-val'!B29="","",H29*E29*C29)</f>
        <v/>
      </c>
      <c r="J29" s="8" t="str">
        <f>IF('enter-harv-val'!B29="","",params!$B$2)</f>
        <v/>
      </c>
      <c r="K29" s="8" t="str">
        <f>IF('enter-harv-val'!B29="","",C29*params!$B$6*(IF(H29,(1-E29),1)))</f>
        <v/>
      </c>
      <c r="L29" s="8" t="str">
        <f>IF('enter-harv-val'!B29="","",IF(I29=1,0,IF(OR($B29="J",$B29="K",$B29="Q"),params!$B$5*E29,$B29*params!$B$3*E29)))</f>
        <v/>
      </c>
      <c r="M29" s="1" t="str">
        <f>IF('enter-harv-val'!B29="","",IF(AND(NOT((OR($B29="J",$B29="K",$B29="Q",$B29=0))),E29=0),B29*params!$B$3,""))</f>
        <v/>
      </c>
      <c r="N29" s="8" t="str">
        <f>IF('enter-harv-val'!B29="","",I29*params!$B$7)</f>
        <v/>
      </c>
      <c r="O29" s="8" t="str">
        <f>IF('enter-harv-val'!B29="","",SUM(J29:L29)-N29)</f>
        <v/>
      </c>
      <c r="P29" s="5" t="str">
        <f>IF('enter-harv-val'!B29="","",(O29&lt;params!$B$9))</f>
        <v/>
      </c>
    </row>
    <row r="30" spans="1:16" x14ac:dyDescent="0.45">
      <c r="A30" t="str">
        <f>IF('enter-harv-val'!B30="","",'enter-harv-val'!A30)</f>
        <v/>
      </c>
      <c r="B30" s="24" t="str">
        <f>IF('enter-harv-val'!B30="","",'enter-harv-val'!B30)</f>
        <v/>
      </c>
      <c r="D30" s="4" t="str">
        <f>IF('enter-harv-val'!B30="","",IF(C30=1,IF(NOT((OR($B30="J",$B30="K",$B30="Q",$B30=0))),"ADDL","NOT"),""))</f>
        <v/>
      </c>
      <c r="E30" s="12" t="str">
        <f>IF('enter-harv-val'!B30="","",1-C30)</f>
        <v/>
      </c>
      <c r="F30" s="4" t="str">
        <f>IF('enter-harv-val'!B30="","",IF(AND(C30=1,E30=1),"IllegalHarv",""))</f>
        <v/>
      </c>
      <c r="G30" s="4" t="str">
        <f>IF('enter-harv-val'!$B30="","",AND(D30="ADDL",F30&lt;&gt;"Fraud"))</f>
        <v/>
      </c>
      <c r="H30" s="4" t="str">
        <f ca="1">IF('enter-harv-val'!B30="","",IF(RAND()&gt;0.75,TRUE,FALSE))</f>
        <v/>
      </c>
      <c r="I30" s="4" t="str">
        <f>IF('enter-harv-val'!B30="","",H30*E30*C30)</f>
        <v/>
      </c>
      <c r="J30" s="8" t="str">
        <f>IF('enter-harv-val'!B30="","",params!$B$2)</f>
        <v/>
      </c>
      <c r="K30" s="8" t="str">
        <f>IF('enter-harv-val'!B30="","",C30*params!$B$6*(IF(H30,(1-E30),1)))</f>
        <v/>
      </c>
      <c r="L30" s="8" t="str">
        <f>IF('enter-harv-val'!B30="","",IF(I30=1,0,IF(OR($B30="J",$B30="K",$B30="Q"),params!$B$5*E30,$B30*params!$B$3*E30)))</f>
        <v/>
      </c>
      <c r="M30" s="1" t="str">
        <f>IF('enter-harv-val'!B30="","",IF(AND(NOT((OR($B30="J",$B30="K",$B30="Q",$B30=0))),E30=0),B30*params!$B$3,""))</f>
        <v/>
      </c>
      <c r="N30" s="8" t="str">
        <f>IF('enter-harv-val'!B30="","",I30*params!$B$7)</f>
        <v/>
      </c>
      <c r="O30" s="8" t="str">
        <f>IF('enter-harv-val'!B30="","",SUM(J30:L30)-N30)</f>
        <v/>
      </c>
      <c r="P30" s="5" t="str">
        <f>IF('enter-harv-val'!B30="","",(O30&lt;params!$B$9))</f>
        <v/>
      </c>
    </row>
    <row r="31" spans="1:16" x14ac:dyDescent="0.45">
      <c r="A31" t="str">
        <f>IF('enter-harv-val'!B31="","",'enter-harv-val'!A31)</f>
        <v/>
      </c>
      <c r="B31" s="24" t="str">
        <f>IF('enter-harv-val'!B31="","",'enter-harv-val'!B31)</f>
        <v/>
      </c>
      <c r="D31" s="4" t="str">
        <f>IF('enter-harv-val'!B31="","",IF(C31=1,IF(NOT((OR($B31="J",$B31="K",$B31="Q",$B31=0))),"ADDL","NOT"),""))</f>
        <v/>
      </c>
      <c r="E31" s="12" t="str">
        <f>IF('enter-harv-val'!B31="","",1-C31)</f>
        <v/>
      </c>
      <c r="F31" s="4" t="str">
        <f>IF('enter-harv-val'!B31="","",IF(AND(C31=1,E31=1),"IllegalHarv",""))</f>
        <v/>
      </c>
      <c r="G31" s="4" t="str">
        <f>IF('enter-harv-val'!$B31="","",AND(D31="ADDL",F31&lt;&gt;"Fraud"))</f>
        <v/>
      </c>
      <c r="H31" s="4" t="str">
        <f ca="1">IF('enter-harv-val'!B31="","",IF(RAND()&gt;0.75,TRUE,FALSE))</f>
        <v/>
      </c>
      <c r="I31" s="4" t="str">
        <f>IF('enter-harv-val'!B31="","",H31*E31*C31)</f>
        <v/>
      </c>
      <c r="J31" s="8" t="str">
        <f>IF('enter-harv-val'!B31="","",params!$B$2)</f>
        <v/>
      </c>
      <c r="K31" s="8" t="str">
        <f>IF('enter-harv-val'!B31="","",C31*params!$B$6*(IF(H31,(1-E31),1)))</f>
        <v/>
      </c>
      <c r="L31" s="8" t="str">
        <f>IF('enter-harv-val'!B31="","",IF(I31=1,0,IF(OR($B31="J",$B31="K",$B31="Q"),params!$B$5*E31,$B31*params!$B$3*E31)))</f>
        <v/>
      </c>
      <c r="M31" s="1" t="str">
        <f>IF('enter-harv-val'!B31="","",IF(AND(NOT((OR($B31="J",$B31="K",$B31="Q",$B31=0))),E31=0),B31*params!$B$3,""))</f>
        <v/>
      </c>
      <c r="N31" s="8" t="str">
        <f>IF('enter-harv-val'!B31="","",I31*params!$B$7)</f>
        <v/>
      </c>
      <c r="O31" s="8" t="str">
        <f>IF('enter-harv-val'!B31="","",SUM(J31:L31)-N31)</f>
        <v/>
      </c>
      <c r="P31" s="5" t="str">
        <f>IF('enter-harv-val'!B31="","",(O31&lt;params!$B$9))</f>
        <v/>
      </c>
    </row>
    <row r="32" spans="1:16" x14ac:dyDescent="0.45">
      <c r="A32" t="str">
        <f>IF('enter-harv-val'!B32="","",'enter-harv-val'!A32)</f>
        <v/>
      </c>
      <c r="B32" s="24" t="str">
        <f>IF('enter-harv-val'!B32="","",'enter-harv-val'!B32)</f>
        <v/>
      </c>
      <c r="D32" s="4" t="str">
        <f>IF('enter-harv-val'!B32="","",IF(C32=1,IF(NOT((OR($B32="J",$B32="K",$B32="Q",$B32=0))),"ADDL","NOT"),""))</f>
        <v/>
      </c>
      <c r="E32" s="12" t="str">
        <f>IF('enter-harv-val'!B32="","",1-C32)</f>
        <v/>
      </c>
      <c r="F32" s="4" t="str">
        <f>IF('enter-harv-val'!B32="","",IF(AND(C32=1,E32=1),"IllegalHarv",""))</f>
        <v/>
      </c>
      <c r="G32" s="4" t="str">
        <f>IF('enter-harv-val'!$B32="","",AND(D32="ADDL",F32&lt;&gt;"Fraud"))</f>
        <v/>
      </c>
      <c r="H32" s="4" t="str">
        <f ca="1">IF('enter-harv-val'!B32="","",IF(RAND()&gt;0.75,TRUE,FALSE))</f>
        <v/>
      </c>
      <c r="I32" s="4" t="str">
        <f>IF('enter-harv-val'!B32="","",H32*E32*C32)</f>
        <v/>
      </c>
      <c r="J32" s="8" t="str">
        <f>IF('enter-harv-val'!B32="","",params!$B$2)</f>
        <v/>
      </c>
      <c r="K32" s="8" t="str">
        <f>IF('enter-harv-val'!B32="","",C32*params!$B$6*(IF(H32,(1-E32),1)))</f>
        <v/>
      </c>
      <c r="L32" s="8" t="str">
        <f>IF('enter-harv-val'!B32="","",IF(I32=1,0,IF(OR($B32="J",$B32="K",$B32="Q"),params!$B$5*E32,$B32*params!$B$3*E32)))</f>
        <v/>
      </c>
      <c r="M32" s="1" t="str">
        <f>IF('enter-harv-val'!B32="","",IF(AND(NOT((OR($B32="J",$B32="K",$B32="Q",$B32=0))),E32=0),B32*params!$B$3,""))</f>
        <v/>
      </c>
      <c r="N32" s="8" t="str">
        <f>IF('enter-harv-val'!B32="","",I32*params!$B$7)</f>
        <v/>
      </c>
      <c r="O32" s="8" t="str">
        <f>IF('enter-harv-val'!B32="","",SUM(J32:L32)-N32)</f>
        <v/>
      </c>
      <c r="P32" s="5" t="str">
        <f>IF('enter-harv-val'!B32="","",(O32&lt;params!$B$9))</f>
        <v/>
      </c>
    </row>
    <row r="33" spans="1:16" x14ac:dyDescent="0.45">
      <c r="A33" t="str">
        <f>IF('enter-harv-val'!B33="","",'enter-harv-val'!A33)</f>
        <v/>
      </c>
      <c r="B33" s="24" t="str">
        <f>IF('enter-harv-val'!B33="","",'enter-harv-val'!B33)</f>
        <v/>
      </c>
      <c r="D33" s="4" t="str">
        <f>IF('enter-harv-val'!B33="","",IF(C33=1,IF(NOT((OR($B33="J",$B33="K",$B33="Q",$B33=0))),"ADDL","NOT"),""))</f>
        <v/>
      </c>
      <c r="E33" s="12" t="str">
        <f>IF('enter-harv-val'!B33="","",1-C33)</f>
        <v/>
      </c>
      <c r="F33" s="4" t="str">
        <f>IF('enter-harv-val'!B33="","",IF(AND(C33=1,E33=1),"IllegalHarv",""))</f>
        <v/>
      </c>
      <c r="G33" s="4" t="str">
        <f>IF('enter-harv-val'!$B33="","",AND(D33="ADDL",F33&lt;&gt;"Fraud"))</f>
        <v/>
      </c>
      <c r="H33" s="4" t="str">
        <f ca="1">IF('enter-harv-val'!B33="","",IF(RAND()&gt;0.75,TRUE,FALSE))</f>
        <v/>
      </c>
      <c r="I33" s="4" t="str">
        <f>IF('enter-harv-val'!B33="","",H33*E33*C33)</f>
        <v/>
      </c>
      <c r="J33" s="8" t="str">
        <f>IF('enter-harv-val'!B33="","",params!$B$2)</f>
        <v/>
      </c>
      <c r="K33" s="8" t="str">
        <f>IF('enter-harv-val'!B33="","",C33*params!$B$6*(IF(H33,(1-E33),1)))</f>
        <v/>
      </c>
      <c r="L33" s="8" t="str">
        <f>IF('enter-harv-val'!B33="","",IF(I33=1,0,IF(OR($B33="J",$B33="K",$B33="Q"),params!$B$5*E33,$B33*params!$B$3*E33)))</f>
        <v/>
      </c>
      <c r="M33" s="1" t="str">
        <f>IF('enter-harv-val'!B33="","",IF(AND(NOT((OR($B33="J",$B33="K",$B33="Q",$B33=0))),E33=0),B33*params!$B$3,""))</f>
        <v/>
      </c>
      <c r="N33" s="8" t="str">
        <f>IF('enter-harv-val'!B33="","",I33*params!$B$7)</f>
        <v/>
      </c>
      <c r="O33" s="8" t="str">
        <f>IF('enter-harv-val'!B33="","",SUM(J33:L33)-N33)</f>
        <v/>
      </c>
      <c r="P33" s="5" t="str">
        <f>IF('enter-harv-val'!B33="","",(O33&lt;params!$B$9))</f>
        <v/>
      </c>
    </row>
    <row r="34" spans="1:16" x14ac:dyDescent="0.45">
      <c r="A34" t="str">
        <f>IF('enter-harv-val'!B34="","",'enter-harv-val'!A34)</f>
        <v/>
      </c>
      <c r="B34" s="24" t="str">
        <f>IF('enter-harv-val'!B34="","",'enter-harv-val'!B34)</f>
        <v/>
      </c>
      <c r="D34" s="4" t="str">
        <f>IF('enter-harv-val'!B34="","",IF(C34=1,IF(NOT((OR($B34="J",$B34="K",$B34="Q",$B34=0))),"ADDL","NOT"),""))</f>
        <v/>
      </c>
      <c r="E34" s="12" t="str">
        <f>IF('enter-harv-val'!B34="","",1-C34)</f>
        <v/>
      </c>
      <c r="F34" s="4" t="str">
        <f>IF('enter-harv-val'!B34="","",IF(AND(C34=1,E34=1),"IllegalHarv",""))</f>
        <v/>
      </c>
      <c r="G34" s="4" t="str">
        <f>IF('enter-harv-val'!$B34="","",AND(D34="ADDL",F34&lt;&gt;"Fraud"))</f>
        <v/>
      </c>
      <c r="H34" s="4" t="str">
        <f ca="1">IF('enter-harv-val'!B34="","",IF(RAND()&gt;0.75,TRUE,FALSE))</f>
        <v/>
      </c>
      <c r="I34" s="4" t="str">
        <f>IF('enter-harv-val'!B34="","",H34*E34*C34)</f>
        <v/>
      </c>
      <c r="J34" s="8" t="str">
        <f>IF('enter-harv-val'!B34="","",params!$B$2)</f>
        <v/>
      </c>
      <c r="K34" s="8" t="str">
        <f>IF('enter-harv-val'!B34="","",C34*params!$B$6*(IF(H34,(1-E34),1)))</f>
        <v/>
      </c>
      <c r="L34" s="8" t="str">
        <f>IF('enter-harv-val'!B34="","",IF(I34=1,0,IF(OR($B34="J",$B34="K",$B34="Q"),params!$B$5*E34,$B34*params!$B$3*E34)))</f>
        <v/>
      </c>
      <c r="M34" s="1" t="str">
        <f>IF('enter-harv-val'!B34="","",IF(AND(NOT((OR($B34="J",$B34="K",$B34="Q",$B34=0))),E34=0),B34*params!$B$3,""))</f>
        <v/>
      </c>
      <c r="N34" s="8" t="str">
        <f>IF('enter-harv-val'!B34="","",I34*params!$B$7)</f>
        <v/>
      </c>
      <c r="O34" s="8" t="str">
        <f>IF('enter-harv-val'!B34="","",SUM(J34:L34)-N34)</f>
        <v/>
      </c>
      <c r="P34" s="5" t="str">
        <f>IF('enter-harv-val'!B34="","",(O34&lt;params!$B$9))</f>
        <v/>
      </c>
    </row>
    <row r="35" spans="1:16" x14ac:dyDescent="0.45">
      <c r="A35" t="str">
        <f>IF('enter-harv-val'!B35="","",'enter-harv-val'!A35)</f>
        <v/>
      </c>
      <c r="B35" s="24" t="str">
        <f>IF('enter-harv-val'!B35="","",'enter-harv-val'!B35)</f>
        <v/>
      </c>
      <c r="D35" s="4" t="str">
        <f>IF('enter-harv-val'!B35="","",IF(C35=1,IF(NOT((OR($B35="J",$B35="K",$B35="Q",$B35=0))),"ADDL","NOT"),""))</f>
        <v/>
      </c>
      <c r="E35" s="12" t="str">
        <f>IF('enter-harv-val'!B35="","",1-C35)</f>
        <v/>
      </c>
      <c r="F35" s="4" t="str">
        <f>IF('enter-harv-val'!B35="","",IF(AND(C35=1,E35=1),"IllegalHarv",""))</f>
        <v/>
      </c>
      <c r="G35" s="4" t="str">
        <f>IF('enter-harv-val'!$B35="","",AND(D35="ADDL",F35&lt;&gt;"Fraud"))</f>
        <v/>
      </c>
      <c r="H35" s="4" t="str">
        <f ca="1">IF('enter-harv-val'!B35="","",IF(RAND()&gt;0.75,TRUE,FALSE))</f>
        <v/>
      </c>
      <c r="I35" s="4" t="str">
        <f>IF('enter-harv-val'!B35="","",H35*E35*C35)</f>
        <v/>
      </c>
      <c r="J35" s="8" t="str">
        <f>IF('enter-harv-val'!B35="","",params!$B$2)</f>
        <v/>
      </c>
      <c r="K35" s="8" t="str">
        <f>IF('enter-harv-val'!B35="","",C35*params!$B$6*(IF(H35,(1-E35),1)))</f>
        <v/>
      </c>
      <c r="L35" s="8" t="str">
        <f>IF('enter-harv-val'!B35="","",IF(I35=1,0,IF(OR($B35="J",$B35="K",$B35="Q"),params!$B$5*E35,$B35*params!$B$3*E35)))</f>
        <v/>
      </c>
      <c r="M35" s="1" t="str">
        <f>IF('enter-harv-val'!B35="","",IF(AND(NOT((OR($B35="J",$B35="K",$B35="Q",$B35=0))),E35=0),B35*params!$B$3,""))</f>
        <v/>
      </c>
      <c r="N35" s="8" t="str">
        <f>IF('enter-harv-val'!B35="","",I35*params!$B$7)</f>
        <v/>
      </c>
      <c r="O35" s="8" t="str">
        <f>IF('enter-harv-val'!B35="","",SUM(J35:L35)-N35)</f>
        <v/>
      </c>
      <c r="P35" s="5" t="str">
        <f>IF('enter-harv-val'!B35="","",(O35&lt;params!$B$9))</f>
        <v/>
      </c>
    </row>
    <row r="36" spans="1:16" x14ac:dyDescent="0.45">
      <c r="A36" t="str">
        <f>IF('enter-harv-val'!B36="","",'enter-harv-val'!A36)</f>
        <v/>
      </c>
      <c r="B36" s="24" t="str">
        <f>IF('enter-harv-val'!B36="","",'enter-harv-val'!B36)</f>
        <v/>
      </c>
      <c r="D36" s="4" t="str">
        <f>IF('enter-harv-val'!B36="","",IF(C36=1,IF(NOT((OR($B36="J",$B36="K",$B36="Q",$B36=0))),"ADDL","NOT"),""))</f>
        <v/>
      </c>
      <c r="E36" s="12" t="str">
        <f>IF('enter-harv-val'!B36="","",1-C36)</f>
        <v/>
      </c>
      <c r="F36" s="4" t="str">
        <f>IF('enter-harv-val'!B36="","",IF(AND(C36=1,E36=1),"IllegalHarv",""))</f>
        <v/>
      </c>
      <c r="G36" s="4" t="str">
        <f>IF('enter-harv-val'!$B36="","",AND(D36="ADDL",F36&lt;&gt;"Fraud"))</f>
        <v/>
      </c>
      <c r="H36" s="4" t="str">
        <f ca="1">IF('enter-harv-val'!B36="","",IF(RAND()&gt;0.75,TRUE,FALSE))</f>
        <v/>
      </c>
      <c r="I36" s="4" t="str">
        <f>IF('enter-harv-val'!B36="","",H36*E36*C36)</f>
        <v/>
      </c>
      <c r="J36" s="8" t="str">
        <f>IF('enter-harv-val'!B36="","",params!$B$2)</f>
        <v/>
      </c>
      <c r="K36" s="8" t="str">
        <f>IF('enter-harv-val'!B36="","",C36*params!$B$6*(IF(H36,(1-E36),1)))</f>
        <v/>
      </c>
      <c r="L36" s="8" t="str">
        <f>IF('enter-harv-val'!B36="","",IF(I36=1,0,IF(OR($B36="J",$B36="K",$B36="Q"),params!$B$5*E36,$B36*params!$B$3*E36)))</f>
        <v/>
      </c>
      <c r="M36" s="1" t="str">
        <f>IF('enter-harv-val'!B36="","",IF(AND(NOT((OR($B36="J",$B36="K",$B36="Q",$B36=0))),E36=0),B36*params!$B$3,""))</f>
        <v/>
      </c>
      <c r="N36" s="8" t="str">
        <f>IF('enter-harv-val'!B36="","",I36*params!$B$7)</f>
        <v/>
      </c>
      <c r="O36" s="8" t="str">
        <f>IF('enter-harv-val'!B36="","",SUM(J36:L36)-N36)</f>
        <v/>
      </c>
      <c r="P36" s="5" t="str">
        <f>IF('enter-harv-val'!B36="","",(O36&lt;params!$B$9))</f>
        <v/>
      </c>
    </row>
    <row r="37" spans="1:16" x14ac:dyDescent="0.45">
      <c r="A37" t="str">
        <f>IF('enter-harv-val'!B37="","",'enter-harv-val'!A37)</f>
        <v/>
      </c>
      <c r="B37" s="24" t="str">
        <f>IF('enter-harv-val'!B37="","",'enter-harv-val'!B37)</f>
        <v/>
      </c>
      <c r="D37" s="4" t="str">
        <f>IF('enter-harv-val'!B37="","",IF(C37=1,IF(NOT((OR($B37="J",$B37="K",$B37="Q",$B37=0))),"ADDL","NOT"),""))</f>
        <v/>
      </c>
      <c r="E37" s="12" t="str">
        <f>IF('enter-harv-val'!B37="","",1-C37)</f>
        <v/>
      </c>
      <c r="F37" s="4" t="str">
        <f>IF('enter-harv-val'!B37="","",IF(AND(C37=1,E37=1),"IllegalHarv",""))</f>
        <v/>
      </c>
      <c r="G37" s="4" t="str">
        <f>IF('enter-harv-val'!$B37="","",AND(D37="ADDL",F37&lt;&gt;"Fraud"))</f>
        <v/>
      </c>
      <c r="H37" s="4" t="str">
        <f ca="1">IF('enter-harv-val'!B37="","",IF(RAND()&gt;0.75,TRUE,FALSE))</f>
        <v/>
      </c>
      <c r="I37" s="4" t="str">
        <f>IF('enter-harv-val'!B37="","",H37*E37*C37)</f>
        <v/>
      </c>
      <c r="J37" s="8" t="str">
        <f>IF('enter-harv-val'!B37="","",params!$B$2)</f>
        <v/>
      </c>
      <c r="K37" s="8" t="str">
        <f>IF('enter-harv-val'!B37="","",C37*params!$B$6*(IF(H37,(1-E37),1)))</f>
        <v/>
      </c>
      <c r="L37" s="8" t="str">
        <f>IF('enter-harv-val'!B37="","",IF(I37=1,0,IF(OR($B37="J",$B37="K",$B37="Q"),params!$B$5*E37,$B37*params!$B$3*E37)))</f>
        <v/>
      </c>
      <c r="M37" s="1" t="str">
        <f>IF('enter-harv-val'!B37="","",IF(AND(NOT((OR($B37="J",$B37="K",$B37="Q",$B37=0))),E37=0),B37*params!$B$3,""))</f>
        <v/>
      </c>
      <c r="N37" s="8" t="str">
        <f>IF('enter-harv-val'!B37="","",I37*params!$B$7)</f>
        <v/>
      </c>
      <c r="O37" s="8" t="str">
        <f>IF('enter-harv-val'!B37="","",SUM(J37:L37)-N37)</f>
        <v/>
      </c>
      <c r="P37" s="5" t="str">
        <f>IF('enter-harv-val'!B37="","",(O37&lt;params!$B$9))</f>
        <v/>
      </c>
    </row>
    <row r="38" spans="1:16" x14ac:dyDescent="0.45">
      <c r="A38" t="str">
        <f>IF('enter-harv-val'!B38="","",'enter-harv-val'!A38)</f>
        <v/>
      </c>
      <c r="B38" s="24" t="str">
        <f>IF('enter-harv-val'!B38="","",'enter-harv-val'!B38)</f>
        <v/>
      </c>
      <c r="D38" s="4" t="str">
        <f>IF('enter-harv-val'!B38="","",IF(C38=1,IF(NOT((OR($B38="J",$B38="K",$B38="Q",$B38=0))),"ADDL","NOT"),""))</f>
        <v/>
      </c>
      <c r="E38" s="12" t="str">
        <f>IF('enter-harv-val'!B38="","",1-C38)</f>
        <v/>
      </c>
      <c r="F38" s="4" t="str">
        <f>IF('enter-harv-val'!B38="","",IF(AND(C38=1,E38=1),"IllegalHarv",""))</f>
        <v/>
      </c>
      <c r="G38" s="4" t="str">
        <f>IF('enter-harv-val'!$B38="","",AND(D38="ADDL",F38&lt;&gt;"Fraud"))</f>
        <v/>
      </c>
      <c r="H38" s="4" t="str">
        <f ca="1">IF('enter-harv-val'!B38="","",IF(RAND()&gt;0.75,TRUE,FALSE))</f>
        <v/>
      </c>
      <c r="I38" s="4" t="str">
        <f>IF('enter-harv-val'!B38="","",H38*E38*C38)</f>
        <v/>
      </c>
      <c r="J38" s="8" t="str">
        <f>IF('enter-harv-val'!B38="","",params!$B$2)</f>
        <v/>
      </c>
      <c r="K38" s="8" t="str">
        <f>IF('enter-harv-val'!B38="","",C38*params!$B$6*(IF(H38,(1-E38),1)))</f>
        <v/>
      </c>
      <c r="L38" s="8" t="str">
        <f>IF('enter-harv-val'!B38="","",IF(I38=1,0,IF(OR($B38="J",$B38="K",$B38="Q"),params!$B$5*E38,$B38*params!$B$3*E38)))</f>
        <v/>
      </c>
      <c r="M38" s="1" t="str">
        <f>IF('enter-harv-val'!B38="","",IF(AND(NOT((OR($B38="J",$B38="K",$B38="Q",$B38=0))),E38=0),B38*params!$B$3,""))</f>
        <v/>
      </c>
      <c r="N38" s="8" t="str">
        <f>IF('enter-harv-val'!B38="","",I38*params!$B$7)</f>
        <v/>
      </c>
      <c r="O38" s="8" t="str">
        <f>IF('enter-harv-val'!B38="","",SUM(J38:L38)-N38)</f>
        <v/>
      </c>
      <c r="P38" s="5" t="str">
        <f>IF('enter-harv-val'!B38="","",(O38&lt;params!$B$9))</f>
        <v/>
      </c>
    </row>
    <row r="39" spans="1:16" x14ac:dyDescent="0.45">
      <c r="A39" t="str">
        <f>IF('enter-harv-val'!B39="","",'enter-harv-val'!A39)</f>
        <v/>
      </c>
      <c r="B39" s="24" t="str">
        <f>IF('enter-harv-val'!B39="","",'enter-harv-val'!B39)</f>
        <v/>
      </c>
      <c r="D39" s="4" t="str">
        <f>IF('enter-harv-val'!B39="","",IF(C39=1,IF(NOT((OR($B39="J",$B39="K",$B39="Q",$B39=0))),"ADDL","NOT"),""))</f>
        <v/>
      </c>
      <c r="E39" s="12" t="str">
        <f>IF('enter-harv-val'!B39="","",1-C39)</f>
        <v/>
      </c>
      <c r="F39" s="4" t="str">
        <f>IF('enter-harv-val'!B39="","",IF(AND(C39=1,E39=1),"IllegalHarv",""))</f>
        <v/>
      </c>
      <c r="G39" s="4" t="str">
        <f>IF('enter-harv-val'!$B39="","",AND(D39="ADDL",F39&lt;&gt;"Fraud"))</f>
        <v/>
      </c>
      <c r="H39" s="4" t="str">
        <f ca="1">IF('enter-harv-val'!B39="","",IF(RAND()&gt;0.75,TRUE,FALSE))</f>
        <v/>
      </c>
      <c r="I39" s="4" t="str">
        <f>IF('enter-harv-val'!B39="","",H39*E39*C39)</f>
        <v/>
      </c>
      <c r="J39" s="8" t="str">
        <f>IF('enter-harv-val'!B39="","",params!$B$2)</f>
        <v/>
      </c>
      <c r="K39" s="8" t="str">
        <f>IF('enter-harv-val'!B39="","",C39*params!$B$6*(IF(H39,(1-E39),1)))</f>
        <v/>
      </c>
      <c r="L39" s="8" t="str">
        <f>IF('enter-harv-val'!B39="","",IF(I39=1,0,IF(OR($B39="J",$B39="K",$B39="Q"),params!$B$5*E39,$B39*params!$B$3*E39)))</f>
        <v/>
      </c>
      <c r="M39" s="1" t="str">
        <f>IF('enter-harv-val'!B39="","",IF(AND(NOT((OR($B39="J",$B39="K",$B39="Q",$B39=0))),E39=0),B39*params!$B$3,""))</f>
        <v/>
      </c>
      <c r="N39" s="8" t="str">
        <f>IF('enter-harv-val'!B39="","",I39*params!$B$7)</f>
        <v/>
      </c>
      <c r="O39" s="8" t="str">
        <f>IF('enter-harv-val'!B39="","",SUM(J39:L39)-N39)</f>
        <v/>
      </c>
      <c r="P39" s="5" t="str">
        <f>IF('enter-harv-val'!B39="","",(O39&lt;params!$B$9))</f>
        <v/>
      </c>
    </row>
    <row r="40" spans="1:16" x14ac:dyDescent="0.45">
      <c r="A40" t="str">
        <f>IF('enter-harv-val'!B40="","",'enter-harv-val'!A40)</f>
        <v/>
      </c>
      <c r="B40" s="24" t="str">
        <f>IF('enter-harv-val'!B40="","",'enter-harv-val'!B40)</f>
        <v/>
      </c>
      <c r="D40" s="4" t="str">
        <f>IF('enter-harv-val'!B40="","",IF(C40=1,IF(NOT((OR($B40="J",$B40="K",$B40="Q",$B40=0))),"ADDL","NOT"),""))</f>
        <v/>
      </c>
      <c r="E40" s="12" t="str">
        <f>IF('enter-harv-val'!B40="","",1-C40)</f>
        <v/>
      </c>
      <c r="F40" s="4" t="str">
        <f>IF('enter-harv-val'!B40="","",IF(AND(C40=1,E40=1),"IllegalHarv",""))</f>
        <v/>
      </c>
      <c r="G40" s="4" t="str">
        <f>IF('enter-harv-val'!$B40="","",AND(D40="ADDL",F40&lt;&gt;"Fraud"))</f>
        <v/>
      </c>
      <c r="H40" s="4" t="str">
        <f ca="1">IF('enter-harv-val'!B40="","",IF(RAND()&gt;0.75,TRUE,FALSE))</f>
        <v/>
      </c>
      <c r="I40" s="4" t="str">
        <f>IF('enter-harv-val'!B40="","",H40*E40*C40)</f>
        <v/>
      </c>
      <c r="J40" s="8" t="str">
        <f>IF('enter-harv-val'!B40="","",params!$B$2)</f>
        <v/>
      </c>
      <c r="K40" s="8" t="str">
        <f>IF('enter-harv-val'!B40="","",C40*params!$B$6*(IF(H40,(1-E40),1)))</f>
        <v/>
      </c>
      <c r="L40" s="8" t="str">
        <f>IF('enter-harv-val'!B40="","",IF(I40=1,0,IF(OR($B40="J",$B40="K",$B40="Q"),params!$B$5*E40,$B40*params!$B$3*E40)))</f>
        <v/>
      </c>
      <c r="M40" s="1" t="str">
        <f>IF('enter-harv-val'!B40="","",IF(AND(NOT((OR($B40="J",$B40="K",$B40="Q",$B40=0))),E40=0),B40*params!$B$3,""))</f>
        <v/>
      </c>
      <c r="N40" s="8" t="str">
        <f>IF('enter-harv-val'!B40="","",I40*params!$B$7)</f>
        <v/>
      </c>
      <c r="O40" s="8" t="str">
        <f>IF('enter-harv-val'!B40="","",SUM(J40:L40)-N40)</f>
        <v/>
      </c>
      <c r="P40" s="5" t="str">
        <f>IF('enter-harv-val'!B40="","",(O40&lt;params!$B$9))</f>
        <v/>
      </c>
    </row>
    <row r="41" spans="1:16" x14ac:dyDescent="0.45">
      <c r="A41" t="str">
        <f>IF('enter-harv-val'!B41="","",'enter-harv-val'!A41)</f>
        <v/>
      </c>
      <c r="B41" s="24" t="str">
        <f>IF('enter-harv-val'!B41="","",'enter-harv-val'!B41)</f>
        <v/>
      </c>
      <c r="D41" s="4" t="str">
        <f>IF('enter-harv-val'!B41="","",IF(C41=1,IF(NOT((OR($B41="J",$B41="K",$B41="Q",$B41=0))),"ADDL","NOT"),""))</f>
        <v/>
      </c>
      <c r="E41" s="12" t="str">
        <f>IF('enter-harv-val'!B41="","",1-C41)</f>
        <v/>
      </c>
      <c r="F41" s="4" t="str">
        <f>IF('enter-harv-val'!B41="","",IF(AND(C41=1,E41=1),"IllegalHarv",""))</f>
        <v/>
      </c>
      <c r="G41" s="4" t="str">
        <f>IF('enter-harv-val'!$B41="","",AND(D41="ADDL",F41&lt;&gt;"Fraud"))</f>
        <v/>
      </c>
      <c r="H41" s="4" t="str">
        <f ca="1">IF('enter-harv-val'!B41="","",IF(RAND()&gt;0.75,TRUE,FALSE))</f>
        <v/>
      </c>
      <c r="I41" s="4" t="str">
        <f>IF('enter-harv-val'!B41="","",H41*E41*C41)</f>
        <v/>
      </c>
      <c r="J41" s="8" t="str">
        <f>IF('enter-harv-val'!B41="","",params!$B$2)</f>
        <v/>
      </c>
      <c r="K41" s="8" t="str">
        <f>IF('enter-harv-val'!B41="","",C41*params!$B$6*(IF(H41,(1-E41),1)))</f>
        <v/>
      </c>
      <c r="L41" s="8" t="str">
        <f>IF('enter-harv-val'!B41="","",IF(I41=1,0,IF(OR($B41="J",$B41="K",$B41="Q"),params!$B$5*E41,$B41*params!$B$3*E41)))</f>
        <v/>
      </c>
      <c r="M41" s="1" t="str">
        <f>IF('enter-harv-val'!B41="","",IF(AND(NOT((OR($B41="J",$B41="K",$B41="Q",$B41=0))),E41=0),B41*params!$B$3,""))</f>
        <v/>
      </c>
      <c r="N41" s="8" t="str">
        <f>IF('enter-harv-val'!B41="","",I41*params!$B$7)</f>
        <v/>
      </c>
      <c r="O41" s="8" t="str">
        <f>IF('enter-harv-val'!B41="","",SUM(J41:L41)-N41)</f>
        <v/>
      </c>
      <c r="P41" s="5" t="str">
        <f>IF('enter-harv-val'!B41="","",(O41&lt;params!$B$9))</f>
        <v/>
      </c>
    </row>
    <row r="42" spans="1:16" x14ac:dyDescent="0.45">
      <c r="A42" t="str">
        <f>IF('enter-harv-val'!B42="","",'enter-harv-val'!A42)</f>
        <v/>
      </c>
      <c r="B42" s="24" t="str">
        <f>IF('enter-harv-val'!B42="","",'enter-harv-val'!B42)</f>
        <v/>
      </c>
      <c r="D42" s="4" t="str">
        <f>IF('enter-harv-val'!B42="","",IF(C42=1,IF(NOT((OR($B42="J",$B42="K",$B42="Q",$B42=0))),"ADDL","NOT"),""))</f>
        <v/>
      </c>
      <c r="E42" s="12" t="str">
        <f>IF('enter-harv-val'!B42="","",1-C42)</f>
        <v/>
      </c>
      <c r="F42" s="4" t="str">
        <f>IF('enter-harv-val'!B42="","",IF(AND(C42=1,E42=1),"IllegalHarv",""))</f>
        <v/>
      </c>
      <c r="G42" s="4" t="str">
        <f>IF('enter-harv-val'!$B42="","",AND(D42="ADDL",F42&lt;&gt;"Fraud"))</f>
        <v/>
      </c>
      <c r="H42" s="4" t="str">
        <f ca="1">IF('enter-harv-val'!B42="","",IF(RAND()&gt;0.75,TRUE,FALSE))</f>
        <v/>
      </c>
      <c r="I42" s="4" t="str">
        <f>IF('enter-harv-val'!B42="","",H42*E42*C42)</f>
        <v/>
      </c>
      <c r="J42" s="8" t="str">
        <f>IF('enter-harv-val'!B42="","",params!$B$2)</f>
        <v/>
      </c>
      <c r="K42" s="8" t="str">
        <f>IF('enter-harv-val'!B42="","",C42*params!$B$6*(IF(H42,(1-E42),1)))</f>
        <v/>
      </c>
      <c r="L42" s="8" t="str">
        <f>IF('enter-harv-val'!B42="","",IF(I42=1,0,IF(OR($B42="J",$B42="K",$B42="Q"),params!$B$5*E42,$B42*params!$B$3*E42)))</f>
        <v/>
      </c>
      <c r="M42" s="1" t="str">
        <f>IF('enter-harv-val'!B42="","",IF(AND(NOT((OR($B42="J",$B42="K",$B42="Q",$B42=0))),E42=0),B42*params!$B$3,""))</f>
        <v/>
      </c>
      <c r="N42" s="8" t="str">
        <f>IF('enter-harv-val'!B42="","",I42*params!$B$7)</f>
        <v/>
      </c>
      <c r="O42" s="8" t="str">
        <f>IF('enter-harv-val'!B42="","",SUM(J42:L42)-N42)</f>
        <v/>
      </c>
      <c r="P42" s="5" t="str">
        <f>IF('enter-harv-val'!B42="","",(O42&lt;params!$B$9))</f>
        <v/>
      </c>
    </row>
    <row r="43" spans="1:16" x14ac:dyDescent="0.45">
      <c r="A43" t="str">
        <f>IF('enter-harv-val'!B43="","",'enter-harv-val'!A43)</f>
        <v/>
      </c>
      <c r="B43" s="24" t="str">
        <f>IF('enter-harv-val'!B43="","",'enter-harv-val'!B43)</f>
        <v/>
      </c>
      <c r="D43" s="4" t="str">
        <f>IF('enter-harv-val'!B43="","",IF(C43=1,IF(NOT((OR($B43="J",$B43="K",$B43="Q",$B43=0))),"ADDL","NOT"),""))</f>
        <v/>
      </c>
      <c r="E43" s="12" t="str">
        <f>IF('enter-harv-val'!B43="","",1-C43)</f>
        <v/>
      </c>
      <c r="F43" s="4" t="str">
        <f>IF('enter-harv-val'!B43="","",IF(AND(C43=1,E43=1),"IllegalHarv",""))</f>
        <v/>
      </c>
      <c r="G43" s="4" t="str">
        <f>IF('enter-harv-val'!$B43="","",AND(D43="ADDL",F43&lt;&gt;"Fraud"))</f>
        <v/>
      </c>
      <c r="H43" s="4" t="str">
        <f ca="1">IF('enter-harv-val'!B43="","",IF(RAND()&gt;0.75,TRUE,FALSE))</f>
        <v/>
      </c>
      <c r="I43" s="4" t="str">
        <f>IF('enter-harv-val'!B43="","",H43*E43*C43)</f>
        <v/>
      </c>
      <c r="J43" s="8" t="str">
        <f>IF('enter-harv-val'!B43="","",params!$B$2)</f>
        <v/>
      </c>
      <c r="K43" s="8" t="str">
        <f>IF('enter-harv-val'!B43="","",C43*params!$B$6*(IF(H43,(1-E43),1)))</f>
        <v/>
      </c>
      <c r="L43" s="8" t="str">
        <f>IF('enter-harv-val'!B43="","",IF(I43=1,0,IF(OR($B43="J",$B43="K",$B43="Q"),params!$B$5*E43,$B43*params!$B$3*E43)))</f>
        <v/>
      </c>
      <c r="M43" s="1" t="str">
        <f>IF('enter-harv-val'!B43="","",IF(AND(NOT((OR($B43="J",$B43="K",$B43="Q",$B43=0))),E43=0),B43*params!$B$3,""))</f>
        <v/>
      </c>
      <c r="N43" s="8" t="str">
        <f>IF('enter-harv-val'!B43="","",I43*params!$B$7)</f>
        <v/>
      </c>
      <c r="O43" s="8" t="str">
        <f>IF('enter-harv-val'!B43="","",SUM(J43:L43)-N43)</f>
        <v/>
      </c>
      <c r="P43" s="5" t="str">
        <f>IF('enter-harv-val'!B43="","",(O43&lt;params!$B$9))</f>
        <v/>
      </c>
    </row>
    <row r="44" spans="1:16" x14ac:dyDescent="0.45">
      <c r="A44" t="str">
        <f>IF('enter-harv-val'!B44="","",'enter-harv-val'!A44)</f>
        <v/>
      </c>
      <c r="B44" s="24" t="str">
        <f>IF('enter-harv-val'!B44="","",'enter-harv-val'!B44)</f>
        <v/>
      </c>
      <c r="D44" s="4" t="str">
        <f>IF('enter-harv-val'!B44="","",IF(C44=1,IF(NOT((OR($B44="J",$B44="K",$B44="Q",$B44=0))),"ADDL","NOT"),""))</f>
        <v/>
      </c>
      <c r="E44" s="12" t="str">
        <f>IF('enter-harv-val'!B44="","",1-C44)</f>
        <v/>
      </c>
      <c r="F44" s="4" t="str">
        <f>IF('enter-harv-val'!B44="","",IF(AND(C44=1,E44=1),"IllegalHarv",""))</f>
        <v/>
      </c>
      <c r="G44" s="4" t="str">
        <f>IF('enter-harv-val'!$B44="","",AND(D44="ADDL",F44&lt;&gt;"Fraud"))</f>
        <v/>
      </c>
      <c r="H44" s="4" t="str">
        <f ca="1">IF('enter-harv-val'!B44="","",IF(RAND()&gt;0.75,TRUE,FALSE))</f>
        <v/>
      </c>
      <c r="I44" s="4" t="str">
        <f>IF('enter-harv-val'!B44="","",H44*E44*C44)</f>
        <v/>
      </c>
      <c r="J44" s="8" t="str">
        <f>IF('enter-harv-val'!B44="","",params!$B$2)</f>
        <v/>
      </c>
      <c r="K44" s="8" t="str">
        <f>IF('enter-harv-val'!B44="","",C44*params!$B$6*(IF(H44,(1-E44),1)))</f>
        <v/>
      </c>
      <c r="L44" s="8" t="str">
        <f>IF('enter-harv-val'!B44="","",IF(I44=1,0,IF(OR($B44="J",$B44="K",$B44="Q"),params!$B$5*E44,$B44*params!$B$3*E44)))</f>
        <v/>
      </c>
      <c r="M44" s="1" t="str">
        <f>IF('enter-harv-val'!B44="","",IF(AND(NOT((OR($B44="J",$B44="K",$B44="Q",$B44=0))),E44=0),B44*params!$B$3,""))</f>
        <v/>
      </c>
      <c r="N44" s="8" t="str">
        <f>IF('enter-harv-val'!B44="","",I44*params!$B$7)</f>
        <v/>
      </c>
      <c r="O44" s="8" t="str">
        <f>IF('enter-harv-val'!B44="","",SUM(J44:L44)-N44)</f>
        <v/>
      </c>
      <c r="P44" s="5" t="str">
        <f>IF('enter-harv-val'!B44="","",(O44&lt;params!$B$9))</f>
        <v/>
      </c>
    </row>
    <row r="45" spans="1:16" x14ac:dyDescent="0.45">
      <c r="A45" t="str">
        <f>IF('enter-harv-val'!B45="","",'enter-harv-val'!A45)</f>
        <v/>
      </c>
      <c r="B45" s="24" t="str">
        <f>IF('enter-harv-val'!B45="","",'enter-harv-val'!B45)</f>
        <v/>
      </c>
      <c r="D45" s="4" t="str">
        <f>IF('enter-harv-val'!B45="","",IF(C45=1,IF(NOT((OR($B45="J",$B45="K",$B45="Q",$B45=0))),"ADDL","NOT"),""))</f>
        <v/>
      </c>
      <c r="E45" s="12" t="str">
        <f>IF('enter-harv-val'!B45="","",1-C45)</f>
        <v/>
      </c>
      <c r="F45" s="4" t="str">
        <f>IF('enter-harv-val'!B45="","",IF(AND(C45=1,E45=1),"IllegalHarv",""))</f>
        <v/>
      </c>
      <c r="G45" s="4" t="str">
        <f>IF('enter-harv-val'!$B45="","",AND(D45="ADDL",F45&lt;&gt;"Fraud"))</f>
        <v/>
      </c>
      <c r="H45" s="4" t="str">
        <f ca="1">IF('enter-harv-val'!B45="","",IF(RAND()&gt;0.75,TRUE,FALSE))</f>
        <v/>
      </c>
      <c r="I45" s="4" t="str">
        <f>IF('enter-harv-val'!B45="","",H45*E45*C45)</f>
        <v/>
      </c>
      <c r="J45" s="8" t="str">
        <f>IF('enter-harv-val'!B45="","",params!$B$2)</f>
        <v/>
      </c>
      <c r="K45" s="8" t="str">
        <f>IF('enter-harv-val'!B45="","",C45*params!$B$6*(IF(H45,(1-E45),1)))</f>
        <v/>
      </c>
      <c r="L45" s="8" t="str">
        <f>IF('enter-harv-val'!B45="","",IF(I45=1,0,IF(OR($B45="J",$B45="K",$B45="Q"),params!$B$5*E45,$B45*params!$B$3*E45)))</f>
        <v/>
      </c>
      <c r="M45" s="1" t="str">
        <f>IF('enter-harv-val'!B45="","",IF(AND(NOT((OR($B45="J",$B45="K",$B45="Q",$B45=0))),E45=0),B45*params!$B$3,""))</f>
        <v/>
      </c>
      <c r="N45" s="8" t="str">
        <f>IF('enter-harv-val'!B45="","",I45*params!$B$7)</f>
        <v/>
      </c>
      <c r="O45" s="8" t="str">
        <f>IF('enter-harv-val'!B45="","",SUM(J45:L45)-N45)</f>
        <v/>
      </c>
      <c r="P45" s="5" t="str">
        <f>IF('enter-harv-val'!B45="","",(O45&lt;params!$B$9))</f>
        <v/>
      </c>
    </row>
    <row r="46" spans="1:16" x14ac:dyDescent="0.45">
      <c r="A46" t="str">
        <f>IF('enter-harv-val'!B46="","",'enter-harv-val'!A46)</f>
        <v/>
      </c>
      <c r="B46" s="24" t="str">
        <f>IF('enter-harv-val'!B46="","",'enter-harv-val'!B46)</f>
        <v/>
      </c>
      <c r="D46" s="4" t="str">
        <f>IF('enter-harv-val'!B46="","",IF(C46=1,IF(NOT((OR($B46="J",$B46="K",$B46="Q",$B46=0))),"ADDL","NOT"),""))</f>
        <v/>
      </c>
      <c r="E46" s="12" t="str">
        <f>IF('enter-harv-val'!B46="","",1-C46)</f>
        <v/>
      </c>
      <c r="F46" s="4" t="str">
        <f>IF('enter-harv-val'!B46="","",IF(AND(C46=1,E46=1),"IllegalHarv",""))</f>
        <v/>
      </c>
      <c r="G46" s="4" t="str">
        <f>IF('enter-harv-val'!$B46="","",AND(D46="ADDL",F46&lt;&gt;"Fraud"))</f>
        <v/>
      </c>
      <c r="H46" s="4" t="str">
        <f ca="1">IF('enter-harv-val'!B46="","",IF(RAND()&gt;0.75,TRUE,FALSE))</f>
        <v/>
      </c>
      <c r="I46" s="4" t="str">
        <f>IF('enter-harv-val'!B46="","",H46*E46*C46)</f>
        <v/>
      </c>
      <c r="J46" s="8" t="str">
        <f>IF('enter-harv-val'!B46="","",params!$B$2)</f>
        <v/>
      </c>
      <c r="K46" s="8" t="str">
        <f>IF('enter-harv-val'!B46="","",C46*params!$B$6*(IF(H46,(1-E46),1)))</f>
        <v/>
      </c>
      <c r="L46" s="8" t="str">
        <f>IF('enter-harv-val'!B46="","",IF(I46=1,0,IF(OR($B46="J",$B46="K",$B46="Q"),params!$B$5*E46,$B46*params!$B$3*E46)))</f>
        <v/>
      </c>
      <c r="M46" s="1" t="str">
        <f>IF('enter-harv-val'!B46="","",IF(AND(NOT((OR($B46="J",$B46="K",$B46="Q",$B46=0))),E46=0),B46*params!$B$3,""))</f>
        <v/>
      </c>
      <c r="N46" s="8" t="str">
        <f>IF('enter-harv-val'!B46="","",I46*params!$B$7)</f>
        <v/>
      </c>
      <c r="O46" s="8" t="str">
        <f>IF('enter-harv-val'!B46="","",SUM(J46:L46)-N46)</f>
        <v/>
      </c>
      <c r="P46" s="5" t="str">
        <f>IF('enter-harv-val'!B46="","",(O46&lt;params!$B$9))</f>
        <v/>
      </c>
    </row>
    <row r="47" spans="1:16" x14ac:dyDescent="0.45">
      <c r="A47" t="str">
        <f>IF('enter-harv-val'!B47="","",'enter-harv-val'!A47)</f>
        <v/>
      </c>
      <c r="B47" s="24" t="str">
        <f>IF('enter-harv-val'!B47="","",'enter-harv-val'!B47)</f>
        <v/>
      </c>
      <c r="D47" s="4" t="str">
        <f>IF('enter-harv-val'!B47="","",IF(C47=1,IF(NOT((OR($B47="J",$B47="K",$B47="Q",$B47=0))),"ADDL","NOT"),""))</f>
        <v/>
      </c>
      <c r="E47" s="12" t="str">
        <f>IF('enter-harv-val'!B47="","",1-C47)</f>
        <v/>
      </c>
      <c r="F47" s="4" t="str">
        <f>IF('enter-harv-val'!B47="","",IF(AND(C47=1,E47=1),"IllegalHarv",""))</f>
        <v/>
      </c>
      <c r="G47" s="4" t="str">
        <f>IF('enter-harv-val'!$B47="","",AND(D47="ADDL",F47&lt;&gt;"Fraud"))</f>
        <v/>
      </c>
      <c r="H47" s="4" t="str">
        <f ca="1">IF('enter-harv-val'!B47="","",IF(RAND()&gt;0.75,TRUE,FALSE))</f>
        <v/>
      </c>
      <c r="I47" s="4" t="str">
        <f>IF('enter-harv-val'!B47="","",H47*E47*C47)</f>
        <v/>
      </c>
      <c r="J47" s="8" t="str">
        <f>IF('enter-harv-val'!B47="","",params!$B$2)</f>
        <v/>
      </c>
      <c r="K47" s="8" t="str">
        <f>IF('enter-harv-val'!B47="","",C47*params!$B$6*(IF(H47,(1-E47),1)))</f>
        <v/>
      </c>
      <c r="L47" s="8" t="str">
        <f>IF('enter-harv-val'!B47="","",IF(I47=1,0,IF(OR($B47="J",$B47="K",$B47="Q"),params!$B$5*E47,$B47*params!$B$3*E47)))</f>
        <v/>
      </c>
      <c r="M47" s="1" t="str">
        <f>IF('enter-harv-val'!B47="","",IF(AND(NOT((OR($B47="J",$B47="K",$B47="Q",$B47=0))),E47=0),B47*params!$B$3,""))</f>
        <v/>
      </c>
      <c r="N47" s="8" t="str">
        <f>IF('enter-harv-val'!B47="","",I47*params!$B$7)</f>
        <v/>
      </c>
      <c r="O47" s="8" t="str">
        <f>IF('enter-harv-val'!B47="","",SUM(J47:L47)-N47)</f>
        <v/>
      </c>
      <c r="P47" s="5" t="str">
        <f>IF('enter-harv-val'!B47="","",(O47&lt;params!$B$9))</f>
        <v/>
      </c>
    </row>
    <row r="48" spans="1:16" x14ac:dyDescent="0.45">
      <c r="A48" t="str">
        <f>IF('enter-harv-val'!B48="","",'enter-harv-val'!A48)</f>
        <v/>
      </c>
      <c r="B48" s="24" t="str">
        <f>IF('enter-harv-val'!B48="","",'enter-harv-val'!B48)</f>
        <v/>
      </c>
      <c r="D48" s="4" t="str">
        <f>IF('enter-harv-val'!B48="","",IF(C48=1,IF(NOT((OR($B48="J",$B48="K",$B48="Q",$B48=0))),"ADDL","NOT"),""))</f>
        <v/>
      </c>
      <c r="E48" s="12" t="str">
        <f>IF('enter-harv-val'!B48="","",1-C48)</f>
        <v/>
      </c>
      <c r="F48" s="4" t="str">
        <f>IF('enter-harv-val'!B48="","",IF(AND(C48=1,E48=1),"IllegalHarv",""))</f>
        <v/>
      </c>
      <c r="G48" s="4" t="str">
        <f>IF('enter-harv-val'!$B48="","",AND(D48="ADDL",F48&lt;&gt;"Fraud"))</f>
        <v/>
      </c>
      <c r="H48" s="4" t="str">
        <f ca="1">IF('enter-harv-val'!B48="","",IF(RAND()&gt;0.75,TRUE,FALSE))</f>
        <v/>
      </c>
      <c r="I48" s="4" t="str">
        <f>IF('enter-harv-val'!B48="","",H48*E48*C48)</f>
        <v/>
      </c>
      <c r="J48" s="8" t="str">
        <f>IF('enter-harv-val'!B48="","",params!$B$2)</f>
        <v/>
      </c>
      <c r="K48" s="8" t="str">
        <f>IF('enter-harv-val'!B48="","",C48*params!$B$6*(IF(H48,(1-E48),1)))</f>
        <v/>
      </c>
      <c r="L48" s="8" t="str">
        <f>IF('enter-harv-val'!B48="","",IF(I48=1,0,IF(OR($B48="J",$B48="K",$B48="Q"),params!$B$5*E48,$B48*params!$B$3*E48)))</f>
        <v/>
      </c>
      <c r="M48" s="1" t="str">
        <f>IF('enter-harv-val'!B48="","",IF(AND(NOT((OR($B48="J",$B48="K",$B48="Q",$B48=0))),E48=0),B48*params!$B$3,""))</f>
        <v/>
      </c>
      <c r="N48" s="8" t="str">
        <f>IF('enter-harv-val'!B48="","",I48*params!$B$7)</f>
        <v/>
      </c>
      <c r="O48" s="8" t="str">
        <f>IF('enter-harv-val'!B48="","",SUM(J48:L48)-N48)</f>
        <v/>
      </c>
      <c r="P48" s="5" t="str">
        <f>IF('enter-harv-val'!B48="","",(O48&lt;params!$B$9))</f>
        <v/>
      </c>
    </row>
    <row r="49" spans="1:16" x14ac:dyDescent="0.45">
      <c r="A49" t="str">
        <f>IF('enter-harv-val'!B49="","",'enter-harv-val'!A49)</f>
        <v/>
      </c>
      <c r="B49" s="24" t="str">
        <f>IF('enter-harv-val'!B49="","",'enter-harv-val'!B49)</f>
        <v/>
      </c>
      <c r="D49" s="4" t="str">
        <f>IF('enter-harv-val'!B49="","",IF(C49=1,IF(NOT((OR($B49="J",$B49="K",$B49="Q",$B49=0))),"ADDL","NOT"),""))</f>
        <v/>
      </c>
      <c r="E49" s="12" t="str">
        <f>IF('enter-harv-val'!B49="","",1-C49)</f>
        <v/>
      </c>
      <c r="F49" s="4" t="str">
        <f>IF('enter-harv-val'!B49="","",IF(AND(C49=1,E49=1),"IllegalHarv",""))</f>
        <v/>
      </c>
      <c r="G49" s="4" t="str">
        <f>IF('enter-harv-val'!$B49="","",AND(D49="ADDL",F49&lt;&gt;"Fraud"))</f>
        <v/>
      </c>
      <c r="H49" s="4" t="str">
        <f ca="1">IF('enter-harv-val'!B49="","",IF(RAND()&gt;0.75,TRUE,FALSE))</f>
        <v/>
      </c>
      <c r="I49" s="4" t="str">
        <f>IF('enter-harv-val'!B49="","",H49*E49*C49)</f>
        <v/>
      </c>
      <c r="J49" s="8" t="str">
        <f>IF('enter-harv-val'!B49="","",params!$B$2)</f>
        <v/>
      </c>
      <c r="K49" s="8" t="str">
        <f>IF('enter-harv-val'!B49="","",C49*params!$B$6*(IF(H49,(1-E49),1)))</f>
        <v/>
      </c>
      <c r="L49" s="8" t="str">
        <f>IF('enter-harv-val'!B49="","",IF(I49=1,0,IF(OR($B49="J",$B49="K",$B49="Q"),params!$B$5*E49,$B49*params!$B$3*E49)))</f>
        <v/>
      </c>
      <c r="M49" s="1" t="str">
        <f>IF('enter-harv-val'!B49="","",IF(AND(NOT((OR($B49="J",$B49="K",$B49="Q",$B49=0))),E49=0),B49*params!$B$3,""))</f>
        <v/>
      </c>
      <c r="N49" s="8" t="str">
        <f>IF('enter-harv-val'!B49="","",I49*params!$B$7)</f>
        <v/>
      </c>
      <c r="O49" s="8" t="str">
        <f>IF('enter-harv-val'!B49="","",SUM(J49:L49)-N49)</f>
        <v/>
      </c>
      <c r="P49" s="5" t="str">
        <f>IF('enter-harv-val'!B49="","",(O49&lt;params!$B$9))</f>
        <v/>
      </c>
    </row>
    <row r="50" spans="1:16" x14ac:dyDescent="0.45">
      <c r="A50" t="str">
        <f>IF('enter-harv-val'!B50="","",'enter-harv-val'!A50)</f>
        <v/>
      </c>
      <c r="B50" s="24" t="str">
        <f>IF('enter-harv-val'!B50="","",'enter-harv-val'!B50)</f>
        <v/>
      </c>
      <c r="D50" s="4" t="str">
        <f>IF('enter-harv-val'!B50="","",IF(C50=1,IF(NOT((OR($B50="J",$B50="K",$B50="Q",$B50=0))),"ADDL","NOT"),""))</f>
        <v/>
      </c>
      <c r="E50" s="12" t="str">
        <f>IF('enter-harv-val'!B50="","",1-C50)</f>
        <v/>
      </c>
      <c r="F50" s="4" t="str">
        <f>IF('enter-harv-val'!B50="","",IF(AND(C50=1,E50=1),"IllegalHarv",""))</f>
        <v/>
      </c>
      <c r="G50" s="4" t="str">
        <f>IF('enter-harv-val'!$B50="","",AND(D50="ADDL",F50&lt;&gt;"Fraud"))</f>
        <v/>
      </c>
      <c r="H50" s="4" t="str">
        <f ca="1">IF('enter-harv-val'!B50="","",IF(RAND()&gt;0.75,TRUE,FALSE))</f>
        <v/>
      </c>
      <c r="I50" s="4" t="str">
        <f>IF('enter-harv-val'!B50="","",H50*E50*C50)</f>
        <v/>
      </c>
      <c r="J50" s="8" t="str">
        <f>IF('enter-harv-val'!B50="","",params!$B$2)</f>
        <v/>
      </c>
      <c r="K50" s="8" t="str">
        <f>IF('enter-harv-val'!B50="","",C50*params!$B$6*(IF(H50,(1-E50),1)))</f>
        <v/>
      </c>
      <c r="L50" s="8" t="str">
        <f>IF('enter-harv-val'!B50="","",IF(I50=1,0,IF(OR($B50="J",$B50="K",$B50="Q"),params!$B$5*E50,$B50*params!$B$3*E50)))</f>
        <v/>
      </c>
      <c r="M50" s="1" t="str">
        <f>IF('enter-harv-val'!B50="","",IF(AND(NOT((OR($B50="J",$B50="K",$B50="Q",$B50=0))),E50=0),B50*params!$B$3,""))</f>
        <v/>
      </c>
      <c r="N50" s="8" t="str">
        <f>IF('enter-harv-val'!B50="","",I50*params!$B$7)</f>
        <v/>
      </c>
      <c r="O50" s="8" t="str">
        <f>IF('enter-harv-val'!B50="","",SUM(J50:L50)-N50)</f>
        <v/>
      </c>
      <c r="P50" s="5" t="str">
        <f>IF('enter-harv-val'!B50="","",(O50&lt;params!$B$9))</f>
        <v/>
      </c>
    </row>
    <row r="51" spans="1:16" x14ac:dyDescent="0.45">
      <c r="A51" t="str">
        <f>IF('enter-harv-val'!B51="","",'enter-harv-val'!A51)</f>
        <v/>
      </c>
      <c r="B51" s="24" t="str">
        <f>IF('enter-harv-val'!B51="","",'enter-harv-val'!B51)</f>
        <v/>
      </c>
      <c r="D51" s="4" t="str">
        <f>IF('enter-harv-val'!B51="","",IF(C51=1,IF(NOT((OR($B51="J",$B51="K",$B51="Q",$B51=0))),"ADDL","NOT"),""))</f>
        <v/>
      </c>
      <c r="E51" s="12" t="str">
        <f>IF('enter-harv-val'!B51="","",1-C51)</f>
        <v/>
      </c>
      <c r="F51" s="4" t="str">
        <f>IF('enter-harv-val'!B51="","",IF(AND(C51=1,E51=1),"IllegalHarv",""))</f>
        <v/>
      </c>
      <c r="G51" s="4" t="str">
        <f>IF('enter-harv-val'!$B51="","",AND(D51="ADDL",F51&lt;&gt;"Fraud"))</f>
        <v/>
      </c>
      <c r="H51" s="4" t="str">
        <f ca="1">IF('enter-harv-val'!B51="","",IF(RAND()&gt;0.75,TRUE,FALSE))</f>
        <v/>
      </c>
      <c r="I51" s="4" t="str">
        <f>IF('enter-harv-val'!B51="","",H51*E51*C51)</f>
        <v/>
      </c>
      <c r="J51" s="8" t="str">
        <f>IF('enter-harv-val'!B51="","",params!$B$2)</f>
        <v/>
      </c>
      <c r="K51" s="8" t="str">
        <f>IF('enter-harv-val'!B51="","",C51*params!$B$6*(IF(H51,(1-E51),1)))</f>
        <v/>
      </c>
      <c r="L51" s="8" t="str">
        <f>IF('enter-harv-val'!B51="","",IF(I51=1,0,IF(OR($B51="J",$B51="K",$B51="Q"),params!$B$5*E51,$B51*params!$B$3*E51)))</f>
        <v/>
      </c>
      <c r="M51" s="1" t="str">
        <f>IF('enter-harv-val'!B51="","",IF(AND(NOT((OR($B51="J",$B51="K",$B51="Q",$B51=0))),E51=0),B51*params!$B$3,""))</f>
        <v/>
      </c>
      <c r="N51" s="8" t="str">
        <f>IF('enter-harv-val'!B51="","",I51*params!$B$7)</f>
        <v/>
      </c>
      <c r="O51" s="8" t="str">
        <f>IF('enter-harv-val'!B51="","",SUM(J51:L51)-N51)</f>
        <v/>
      </c>
      <c r="P51" s="5" t="str">
        <f>IF('enter-harv-val'!B51="","",(O51&lt;params!$B$9))</f>
        <v/>
      </c>
    </row>
    <row r="52" spans="1:16" x14ac:dyDescent="0.45">
      <c r="A52" t="str">
        <f>IF('enter-harv-val'!B52="","",'enter-harv-val'!A52)</f>
        <v/>
      </c>
      <c r="B52" s="24" t="str">
        <f>IF('enter-harv-val'!B52="","",'enter-harv-val'!B52)</f>
        <v/>
      </c>
      <c r="D52" s="4" t="str">
        <f>IF('enter-harv-val'!B52="","",IF(C52=1,IF(NOT((OR($B52="J",$B52="K",$B52="Q",$B52=0))),"ADDL","NOT"),""))</f>
        <v/>
      </c>
      <c r="E52" s="12" t="str">
        <f>IF('enter-harv-val'!B52="","",1-C52)</f>
        <v/>
      </c>
      <c r="F52" s="4" t="str">
        <f>IF('enter-harv-val'!B52="","",IF(AND(C52=1,E52=1),"IllegalHarv",""))</f>
        <v/>
      </c>
      <c r="G52" s="4" t="str">
        <f>IF('enter-harv-val'!$B52="","",AND(D52="ADDL",F52&lt;&gt;"Fraud"))</f>
        <v/>
      </c>
      <c r="H52" s="4" t="str">
        <f ca="1">IF('enter-harv-val'!B52="","",IF(RAND()&gt;0.75,TRUE,FALSE))</f>
        <v/>
      </c>
      <c r="I52" s="4" t="str">
        <f>IF('enter-harv-val'!B52="","",H52*E52*C52)</f>
        <v/>
      </c>
      <c r="J52" s="8" t="str">
        <f>IF('enter-harv-val'!B52="","",params!$B$2)</f>
        <v/>
      </c>
      <c r="K52" s="8" t="str">
        <f>IF('enter-harv-val'!B52="","",C52*params!$B$6*(IF(H52,(1-E52),1)))</f>
        <v/>
      </c>
      <c r="L52" s="8" t="str">
        <f>IF('enter-harv-val'!B52="","",IF(I52=1,0,IF(OR($B52="J",$B52="K",$B52="Q"),params!$B$5*E52,$B52*params!$B$3*E52)))</f>
        <v/>
      </c>
      <c r="M52" s="1" t="str">
        <f>IF('enter-harv-val'!B52="","",IF(AND(NOT((OR($B52="J",$B52="K",$B52="Q",$B52=0))),E52=0),B52*params!$B$3,""))</f>
        <v/>
      </c>
      <c r="N52" s="8" t="str">
        <f>IF('enter-harv-val'!B52="","",I52*params!$B$7)</f>
        <v/>
      </c>
      <c r="O52" s="8" t="str">
        <f>IF('enter-harv-val'!B52="","",SUM(J52:L52)-N52)</f>
        <v/>
      </c>
      <c r="P52" s="5" t="str">
        <f>IF('enter-harv-val'!B52="","",(O52&lt;params!$B$9))</f>
        <v/>
      </c>
    </row>
    <row r="53" spans="1:16" x14ac:dyDescent="0.45">
      <c r="A53" t="str">
        <f>IF('enter-harv-val'!B53="","",'enter-harv-val'!A53)</f>
        <v/>
      </c>
      <c r="B53" s="24" t="str">
        <f>IF('enter-harv-val'!B53="","",'enter-harv-val'!B53)</f>
        <v/>
      </c>
      <c r="D53" s="4" t="str">
        <f>IF('enter-harv-val'!B53="","",IF(C53=1,IF(NOT((OR($B53="J",$B53="K",$B53="Q",$B53=0))),"ADDL","NOT"),""))</f>
        <v/>
      </c>
      <c r="E53" s="12" t="str">
        <f>IF('enter-harv-val'!B53="","",1-C53)</f>
        <v/>
      </c>
      <c r="F53" s="4" t="str">
        <f>IF('enter-harv-val'!B53="","",IF(AND(C53=1,E53=1),"IllegalHarv",""))</f>
        <v/>
      </c>
      <c r="G53" s="4" t="str">
        <f>IF('enter-harv-val'!$B53="","",AND(D53="ADDL",F53&lt;&gt;"Fraud"))</f>
        <v/>
      </c>
      <c r="H53" s="4" t="str">
        <f ca="1">IF('enter-harv-val'!B53="","",IF(RAND()&gt;0.75,TRUE,FALSE))</f>
        <v/>
      </c>
      <c r="I53" s="4" t="str">
        <f>IF('enter-harv-val'!B53="","",H53*E53*C53)</f>
        <v/>
      </c>
      <c r="J53" s="8" t="str">
        <f>IF('enter-harv-val'!B53="","",params!$B$2)</f>
        <v/>
      </c>
      <c r="K53" s="8" t="str">
        <f>IF('enter-harv-val'!B53="","",C53*params!$B$6*(IF(H53,(1-E53),1)))</f>
        <v/>
      </c>
      <c r="L53" s="8" t="str">
        <f>IF('enter-harv-val'!B53="","",IF(I53=1,0,IF(OR($B53="J",$B53="K",$B53="Q"),params!$B$5*E53,$B53*params!$B$3*E53)))</f>
        <v/>
      </c>
      <c r="M53" s="1" t="str">
        <f>IF('enter-harv-val'!B53="","",IF(AND(NOT((OR($B53="J",$B53="K",$B53="Q",$B53=0))),E53=0),B53*params!$B$3,""))</f>
        <v/>
      </c>
      <c r="N53" s="8" t="str">
        <f>IF('enter-harv-val'!B53="","",I53*params!$B$7)</f>
        <v/>
      </c>
      <c r="O53" s="8" t="str">
        <f>IF('enter-harv-val'!B53="","",SUM(J53:L53)-N53)</f>
        <v/>
      </c>
      <c r="P53" s="5" t="str">
        <f>IF('enter-harv-val'!B53="","",(O53&lt;params!$B$9))</f>
        <v/>
      </c>
    </row>
    <row r="54" spans="1:16" x14ac:dyDescent="0.45">
      <c r="A54" t="str">
        <f>IF('enter-harv-val'!B54="","",'enter-harv-val'!A54)</f>
        <v/>
      </c>
      <c r="B54" s="24" t="str">
        <f>IF('enter-harv-val'!B54="","",'enter-harv-val'!B54)</f>
        <v/>
      </c>
      <c r="D54" s="4" t="str">
        <f>IF('enter-harv-val'!B54="","",IF(C54=1,IF(NOT((OR($B54="J",$B54="K",$B54="Q",$B54=0))),"ADDL","NOT"),""))</f>
        <v/>
      </c>
      <c r="E54" s="12" t="str">
        <f>IF('enter-harv-val'!B54="","",1-C54)</f>
        <v/>
      </c>
      <c r="F54" s="4" t="str">
        <f>IF('enter-harv-val'!B54="","",IF(AND(C54=1,E54=1),"IllegalHarv",""))</f>
        <v/>
      </c>
      <c r="G54" s="4" t="str">
        <f>IF('enter-harv-val'!$B54="","",AND(D54="ADDL",F54&lt;&gt;"Fraud"))</f>
        <v/>
      </c>
      <c r="H54" s="4" t="str">
        <f ca="1">IF('enter-harv-val'!B54="","",IF(RAND()&gt;0.75,TRUE,FALSE))</f>
        <v/>
      </c>
      <c r="I54" s="4" t="str">
        <f>IF('enter-harv-val'!B54="","",H54*E54*C54)</f>
        <v/>
      </c>
      <c r="J54" s="8" t="str">
        <f>IF('enter-harv-val'!B54="","",params!$B$2)</f>
        <v/>
      </c>
      <c r="K54" s="8" t="str">
        <f>IF('enter-harv-val'!B54="","",C54*params!$B$6*(IF(H54,(1-E54),1)))</f>
        <v/>
      </c>
      <c r="L54" s="8" t="str">
        <f>IF('enter-harv-val'!B54="","",IF(I54=1,0,IF(OR($B54="J",$B54="K",$B54="Q"),params!$B$5*E54,$B54*params!$B$3*E54)))</f>
        <v/>
      </c>
      <c r="M54" s="1" t="str">
        <f>IF('enter-harv-val'!B54="","",IF(AND(NOT((OR($B54="J",$B54="K",$B54="Q",$B54=0))),E54=0),B54*params!$B$3,""))</f>
        <v/>
      </c>
      <c r="N54" s="8" t="str">
        <f>IF('enter-harv-val'!B54="","",I54*params!$B$7)</f>
        <v/>
      </c>
      <c r="O54" s="8" t="str">
        <f>IF('enter-harv-val'!B54="","",SUM(J54:L54)-N54)</f>
        <v/>
      </c>
      <c r="P54" s="5" t="str">
        <f>IF('enter-harv-val'!B54="","",(O54&lt;params!$B$9))</f>
        <v/>
      </c>
    </row>
    <row r="55" spans="1:16" x14ac:dyDescent="0.45">
      <c r="A55" t="str">
        <f>IF('enter-harv-val'!B55="","",'enter-harv-val'!A55)</f>
        <v/>
      </c>
      <c r="B55" s="24" t="str">
        <f>IF('enter-harv-val'!B55="","",'enter-harv-val'!B55)</f>
        <v/>
      </c>
      <c r="D55" s="4" t="str">
        <f>IF('enter-harv-val'!B55="","",IF(C55=1,IF(NOT((OR($B55="J",$B55="K",$B55="Q",$B55=0))),"ADDL","NOT"),""))</f>
        <v/>
      </c>
      <c r="E55" s="12" t="str">
        <f>IF('enter-harv-val'!B55="","",1-C55)</f>
        <v/>
      </c>
      <c r="F55" s="4" t="str">
        <f>IF('enter-harv-val'!B55="","",IF(AND(C55=1,E55=1),"IllegalHarv",""))</f>
        <v/>
      </c>
      <c r="G55" s="4" t="str">
        <f>IF('enter-harv-val'!$B55="","",AND(D55="ADDL",F55&lt;&gt;"Fraud"))</f>
        <v/>
      </c>
      <c r="H55" s="4" t="str">
        <f ca="1">IF('enter-harv-val'!B55="","",IF(RAND()&gt;0.75,TRUE,FALSE))</f>
        <v/>
      </c>
      <c r="I55" s="4" t="str">
        <f>IF('enter-harv-val'!B55="","",H55*E55*C55)</f>
        <v/>
      </c>
      <c r="J55" s="8" t="str">
        <f>IF('enter-harv-val'!B55="","",params!$B$2)</f>
        <v/>
      </c>
      <c r="K55" s="8" t="str">
        <f>IF('enter-harv-val'!B55="","",C55*params!$B$6*(IF(H55,(1-E55),1)))</f>
        <v/>
      </c>
      <c r="L55" s="8" t="str">
        <f>IF('enter-harv-val'!B55="","",IF(I55=1,0,IF(OR($B55="J",$B55="K",$B55="Q"),params!$B$5*E55,$B55*params!$B$3*E55)))</f>
        <v/>
      </c>
      <c r="M55" s="1" t="str">
        <f>IF('enter-harv-val'!B55="","",IF(AND(NOT((OR($B55="J",$B55="K",$B55="Q",$B55=0))),E55=0),B55*params!$B$3,""))</f>
        <v/>
      </c>
      <c r="N55" s="8" t="str">
        <f>IF('enter-harv-val'!B55="","",I55*params!$B$7)</f>
        <v/>
      </c>
      <c r="O55" s="8" t="str">
        <f>IF('enter-harv-val'!B55="","",SUM(J55:L55)-N55)</f>
        <v/>
      </c>
      <c r="P55" s="5" t="str">
        <f>IF('enter-harv-val'!B55="","",(O55&lt;params!$B$9))</f>
        <v/>
      </c>
    </row>
    <row r="56" spans="1:16" x14ac:dyDescent="0.45">
      <c r="A56" t="str">
        <f>IF('enter-harv-val'!B56="","",'enter-harv-val'!A56)</f>
        <v/>
      </c>
      <c r="B56" s="24" t="str">
        <f>IF('enter-harv-val'!B56="","",'enter-harv-val'!B56)</f>
        <v/>
      </c>
      <c r="D56" s="4" t="str">
        <f>IF('enter-harv-val'!B56="","",IF(C56=1,IF(NOT((OR($B56="J",$B56="K",$B56="Q",$B56=0))),"ADDL","NOT"),""))</f>
        <v/>
      </c>
      <c r="E56" s="12" t="str">
        <f>IF('enter-harv-val'!B56="","",1-C56)</f>
        <v/>
      </c>
      <c r="F56" s="4" t="str">
        <f>IF('enter-harv-val'!B56="","",IF(AND(C56=1,E56=1),"IllegalHarv",""))</f>
        <v/>
      </c>
      <c r="G56" s="4" t="str">
        <f>IF('enter-harv-val'!$B56="","",AND(D56="ADDL",F56&lt;&gt;"Fraud"))</f>
        <v/>
      </c>
      <c r="H56" s="4" t="str">
        <f ca="1">IF('enter-harv-val'!B56="","",IF(RAND()&gt;0.75,TRUE,FALSE))</f>
        <v/>
      </c>
      <c r="I56" s="4" t="str">
        <f>IF('enter-harv-val'!B56="","",H56*E56*C56)</f>
        <v/>
      </c>
      <c r="J56" s="8" t="str">
        <f>IF('enter-harv-val'!B56="","",params!$B$2)</f>
        <v/>
      </c>
      <c r="K56" s="8" t="str">
        <f>IF('enter-harv-val'!B56="","",C56*params!$B$6*(IF(H56,(1-E56),1)))</f>
        <v/>
      </c>
      <c r="L56" s="8" t="str">
        <f>IF('enter-harv-val'!B56="","",IF(I56=1,0,IF(OR($B56="J",$B56="K",$B56="Q"),params!$B$5*E56,$B56*params!$B$3*E56)))</f>
        <v/>
      </c>
      <c r="M56" s="1" t="str">
        <f>IF('enter-harv-val'!B56="","",IF(AND(NOT((OR($B56="J",$B56="K",$B56="Q",$B56=0))),E56=0),B56*params!$B$3,""))</f>
        <v/>
      </c>
      <c r="N56" s="8" t="str">
        <f>IF('enter-harv-val'!B56="","",I56*params!$B$7)</f>
        <v/>
      </c>
      <c r="O56" s="8" t="str">
        <f>IF('enter-harv-val'!B56="","",SUM(J56:L56)-N56)</f>
        <v/>
      </c>
      <c r="P56" s="5" t="str">
        <f>IF('enter-harv-val'!B56="","",(O56&lt;params!$B$9))</f>
        <v/>
      </c>
    </row>
    <row r="57" spans="1:16" x14ac:dyDescent="0.45">
      <c r="A57" t="str">
        <f>IF('enter-harv-val'!B57="","",'enter-harv-val'!A57)</f>
        <v/>
      </c>
      <c r="B57" s="24" t="str">
        <f>IF('enter-harv-val'!B57="","",'enter-harv-val'!B57)</f>
        <v/>
      </c>
      <c r="D57" s="4" t="str">
        <f>IF('enter-harv-val'!B57="","",IF(C57=1,IF(NOT((OR($B57="J",$B57="K",$B57="Q",$B57=0))),"ADDL","NOT"),""))</f>
        <v/>
      </c>
      <c r="E57" s="12" t="str">
        <f>IF('enter-harv-val'!B57="","",1-C57)</f>
        <v/>
      </c>
      <c r="F57" s="4" t="str">
        <f>IF('enter-harv-val'!B57="","",IF(AND(C57=1,E57=1),"IllegalHarv",""))</f>
        <v/>
      </c>
      <c r="G57" s="4" t="str">
        <f>IF('enter-harv-val'!$B57="","",AND(D57="ADDL",F57&lt;&gt;"Fraud"))</f>
        <v/>
      </c>
      <c r="H57" s="4" t="str">
        <f ca="1">IF('enter-harv-val'!B57="","",IF(RAND()&gt;0.75,TRUE,FALSE))</f>
        <v/>
      </c>
      <c r="I57" s="4" t="str">
        <f>IF('enter-harv-val'!B57="","",H57*E57*C57)</f>
        <v/>
      </c>
      <c r="J57" s="8" t="str">
        <f>IF('enter-harv-val'!B57="","",params!$B$2)</f>
        <v/>
      </c>
      <c r="K57" s="8" t="str">
        <f>IF('enter-harv-val'!B57="","",C57*params!$B$6*(IF(H57,(1-E57),1)))</f>
        <v/>
      </c>
      <c r="L57" s="8" t="str">
        <f>IF('enter-harv-val'!B57="","",IF(I57=1,0,IF(OR($B57="J",$B57="K",$B57="Q"),params!$B$5*E57,$B57*params!$B$3*E57)))</f>
        <v/>
      </c>
      <c r="M57" s="1" t="str">
        <f>IF('enter-harv-val'!B57="","",IF(AND(NOT((OR($B57="J",$B57="K",$B57="Q",$B57=0))),E57=0),B57*params!$B$3,""))</f>
        <v/>
      </c>
      <c r="N57" s="8" t="str">
        <f>IF('enter-harv-val'!B57="","",I57*params!$B$7)</f>
        <v/>
      </c>
      <c r="O57" s="8" t="str">
        <f>IF('enter-harv-val'!B57="","",SUM(J57:L57)-N57)</f>
        <v/>
      </c>
      <c r="P57" s="5" t="str">
        <f>IF('enter-harv-val'!B57="","",(O57&lt;params!$B$9))</f>
        <v/>
      </c>
    </row>
    <row r="58" spans="1:16" x14ac:dyDescent="0.45">
      <c r="A58" t="str">
        <f>IF('enter-harv-val'!B58="","",'enter-harv-val'!A58)</f>
        <v/>
      </c>
      <c r="B58" s="24" t="str">
        <f>IF('enter-harv-val'!B58="","",'enter-harv-val'!B58)</f>
        <v/>
      </c>
      <c r="D58" s="4" t="str">
        <f>IF('enter-harv-val'!B58="","",IF(C58=1,IF(NOT((OR($B58="J",$B58="K",$B58="Q",$B58=0))),"ADDL","NOT"),""))</f>
        <v/>
      </c>
      <c r="E58" s="12" t="str">
        <f>IF('enter-harv-val'!B58="","",1-C58)</f>
        <v/>
      </c>
      <c r="F58" s="4" t="str">
        <f>IF('enter-harv-val'!B58="","",IF(AND(C58=1,E58=1),"IllegalHarv",""))</f>
        <v/>
      </c>
      <c r="G58" s="4" t="str">
        <f>IF('enter-harv-val'!$B58="","",AND(D58="ADDL",F58&lt;&gt;"Fraud"))</f>
        <v/>
      </c>
      <c r="H58" s="4" t="str">
        <f ca="1">IF('enter-harv-val'!B58="","",IF(RAND()&gt;0.75,TRUE,FALSE))</f>
        <v/>
      </c>
      <c r="I58" s="4" t="str">
        <f>IF('enter-harv-val'!B58="","",H58*E58*C58)</f>
        <v/>
      </c>
      <c r="J58" s="8" t="str">
        <f>IF('enter-harv-val'!B58="","",params!$B$2)</f>
        <v/>
      </c>
      <c r="K58" s="8" t="str">
        <f>IF('enter-harv-val'!B58="","",C58*params!$B$6*(IF(H58,(1-E58),1)))</f>
        <v/>
      </c>
      <c r="L58" s="8" t="str">
        <f>IF('enter-harv-val'!B58="","",IF(I58=1,0,IF(OR($B58="J",$B58="K",$B58="Q"),params!$B$5*E58,$B58*params!$B$3*E58)))</f>
        <v/>
      </c>
      <c r="M58" s="1" t="str">
        <f>IF('enter-harv-val'!B58="","",IF(AND(NOT((OR($B58="J",$B58="K",$B58="Q",$B58=0))),E58=0),B58*params!$B$3,""))</f>
        <v/>
      </c>
      <c r="N58" s="8" t="str">
        <f>IF('enter-harv-val'!B58="","",I58*params!$B$7)</f>
        <v/>
      </c>
      <c r="O58" s="8" t="str">
        <f>IF('enter-harv-val'!B58="","",SUM(J58:L58)-N58)</f>
        <v/>
      </c>
      <c r="P58" s="5" t="str">
        <f>IF('enter-harv-val'!B58="","",(O58&lt;params!$B$9))</f>
        <v/>
      </c>
    </row>
    <row r="59" spans="1:16" x14ac:dyDescent="0.45">
      <c r="A59" t="str">
        <f>IF('enter-harv-val'!B59="","",'enter-harv-val'!A59)</f>
        <v/>
      </c>
      <c r="B59" s="24" t="str">
        <f>IF('enter-harv-val'!B59="","",'enter-harv-val'!B59)</f>
        <v/>
      </c>
      <c r="D59" s="4" t="str">
        <f>IF('enter-harv-val'!B59="","",IF(C59=1,IF(NOT((OR($B59="J",$B59="K",$B59="Q",$B59=0))),"ADDL","NOT"),""))</f>
        <v/>
      </c>
      <c r="E59" s="12" t="str">
        <f>IF('enter-harv-val'!B59="","",1-C59)</f>
        <v/>
      </c>
      <c r="F59" s="4" t="str">
        <f>IF('enter-harv-val'!B59="","",IF(AND(C59=1,E59=1),"IllegalHarv",""))</f>
        <v/>
      </c>
      <c r="G59" s="4" t="str">
        <f>IF('enter-harv-val'!$B59="","",AND(D59="ADDL",F59&lt;&gt;"Fraud"))</f>
        <v/>
      </c>
      <c r="H59" s="4" t="str">
        <f ca="1">IF('enter-harv-val'!B59="","",IF(RAND()&gt;0.75,TRUE,FALSE))</f>
        <v/>
      </c>
      <c r="I59" s="4" t="str">
        <f>IF('enter-harv-val'!B59="","",H59*E59*C59)</f>
        <v/>
      </c>
      <c r="J59" s="8" t="str">
        <f>IF('enter-harv-val'!B59="","",params!$B$2)</f>
        <v/>
      </c>
      <c r="K59" s="8" t="str">
        <f>IF('enter-harv-val'!B59="","",C59*params!$B$6*(IF(H59,(1-E59),1)))</f>
        <v/>
      </c>
      <c r="L59" s="8" t="str">
        <f>IF('enter-harv-val'!B59="","",IF(I59=1,0,IF(OR($B59="J",$B59="K",$B59="Q"),params!$B$5*E59,$B59*params!$B$3*E59)))</f>
        <v/>
      </c>
      <c r="M59" s="1" t="str">
        <f>IF('enter-harv-val'!B59="","",IF(AND(NOT((OR($B59="J",$B59="K",$B59="Q",$B59=0))),E59=0),B59*params!$B$3,""))</f>
        <v/>
      </c>
      <c r="N59" s="8" t="str">
        <f>IF('enter-harv-val'!B59="","",I59*params!$B$7)</f>
        <v/>
      </c>
      <c r="O59" s="8" t="str">
        <f>IF('enter-harv-val'!B59="","",SUM(J59:L59)-N59)</f>
        <v/>
      </c>
      <c r="P59" s="5" t="str">
        <f>IF('enter-harv-val'!B59="","",(O59&lt;params!$B$9))</f>
        <v/>
      </c>
    </row>
    <row r="60" spans="1:16" x14ac:dyDescent="0.45">
      <c r="A60" t="str">
        <f>IF('enter-harv-val'!B60="","",'enter-harv-val'!A60)</f>
        <v/>
      </c>
      <c r="B60" s="24" t="str">
        <f>IF('enter-harv-val'!B60="","",'enter-harv-val'!B60)</f>
        <v/>
      </c>
      <c r="D60" s="4" t="str">
        <f>IF('enter-harv-val'!B60="","",IF(C60=1,IF(NOT((OR($B60="J",$B60="K",$B60="Q",$B60=0))),"ADDL","NOT"),""))</f>
        <v/>
      </c>
      <c r="E60" s="12" t="str">
        <f>IF('enter-harv-val'!B60="","",1-C60)</f>
        <v/>
      </c>
      <c r="F60" s="4" t="str">
        <f>IF('enter-harv-val'!B60="","",IF(AND(C60=1,E60=1),"IllegalHarv",""))</f>
        <v/>
      </c>
      <c r="G60" s="4" t="str">
        <f>IF('enter-harv-val'!$B60="","",AND(D60="ADDL",F60&lt;&gt;"Fraud"))</f>
        <v/>
      </c>
      <c r="H60" s="4" t="str">
        <f ca="1">IF('enter-harv-val'!B60="","",IF(RAND()&gt;0.75,TRUE,FALSE))</f>
        <v/>
      </c>
      <c r="I60" s="4" t="str">
        <f>IF('enter-harv-val'!B60="","",H60*E60*C60)</f>
        <v/>
      </c>
      <c r="J60" s="8" t="str">
        <f>IF('enter-harv-val'!B60="","",params!$B$2)</f>
        <v/>
      </c>
      <c r="K60" s="8" t="str">
        <f>IF('enter-harv-val'!B60="","",C60*params!$B$6*(IF(H60,(1-E60),1)))</f>
        <v/>
      </c>
      <c r="L60" s="8" t="str">
        <f>IF('enter-harv-val'!B60="","",IF(I60=1,0,IF(OR($B60="J",$B60="K",$B60="Q"),params!$B$5*E60,$B60*params!$B$3*E60)))</f>
        <v/>
      </c>
      <c r="M60" s="1" t="str">
        <f>IF('enter-harv-val'!B60="","",IF(AND(NOT((OR($B60="J",$B60="K",$B60="Q",$B60=0))),E60=0),B60*params!$B$3,""))</f>
        <v/>
      </c>
      <c r="N60" s="8" t="str">
        <f>IF('enter-harv-val'!B60="","",I60*params!$B$7)</f>
        <v/>
      </c>
      <c r="O60" s="8" t="str">
        <f>IF('enter-harv-val'!B60="","",SUM(J60:L60)-N60)</f>
        <v/>
      </c>
      <c r="P60" s="5" t="str">
        <f>IF('enter-harv-val'!B60="","",(O60&lt;params!$B$9))</f>
        <v/>
      </c>
    </row>
    <row r="61" spans="1:16" x14ac:dyDescent="0.45">
      <c r="A61" t="str">
        <f>IF('enter-harv-val'!B61="","",'enter-harv-val'!A61)</f>
        <v/>
      </c>
      <c r="B61" s="24" t="str">
        <f>IF('enter-harv-val'!B61="","",'enter-harv-val'!B61)</f>
        <v/>
      </c>
      <c r="D61" s="4" t="str">
        <f>IF('enter-harv-val'!B61="","",IF(C61=1,IF(NOT((OR($B61="J",$B61="K",$B61="Q",$B61=0))),"ADDL","NOT"),""))</f>
        <v/>
      </c>
      <c r="E61" s="12" t="str">
        <f>IF('enter-harv-val'!B61="","",1-C61)</f>
        <v/>
      </c>
      <c r="F61" s="4" t="str">
        <f>IF('enter-harv-val'!B61="","",IF(AND(C61=1,E61=1),"IllegalHarv",""))</f>
        <v/>
      </c>
      <c r="G61" s="4" t="str">
        <f>IF('enter-harv-val'!$B61="","",AND(D61="ADDL",F61&lt;&gt;"Fraud"))</f>
        <v/>
      </c>
      <c r="H61" s="4" t="str">
        <f ca="1">IF('enter-harv-val'!B61="","",IF(RAND()&gt;0.75,TRUE,FALSE))</f>
        <v/>
      </c>
      <c r="I61" s="4" t="str">
        <f>IF('enter-harv-val'!B61="","",H61*E61*C61)</f>
        <v/>
      </c>
      <c r="J61" s="8" t="str">
        <f>IF('enter-harv-val'!B61="","",params!$B$2)</f>
        <v/>
      </c>
      <c r="K61" s="8" t="str">
        <f>IF('enter-harv-val'!B61="","",C61*params!$B$6*(IF(H61,(1-E61),1)))</f>
        <v/>
      </c>
      <c r="L61" s="8" t="str">
        <f>IF('enter-harv-val'!B61="","",IF(I61=1,0,IF(OR($B61="J",$B61="K",$B61="Q"),params!$B$5*E61,$B61*params!$B$3*E61)))</f>
        <v/>
      </c>
      <c r="M61" s="1" t="str">
        <f>IF('enter-harv-val'!B61="","",IF(AND(NOT((OR($B61="J",$B61="K",$B61="Q",$B61=0))),E61=0),B61*params!$B$3,""))</f>
        <v/>
      </c>
      <c r="N61" s="8" t="str">
        <f>IF('enter-harv-val'!B61="","",I61*params!$B$7)</f>
        <v/>
      </c>
      <c r="O61" s="8" t="str">
        <f>IF('enter-harv-val'!B61="","",SUM(J61:L61)-N61)</f>
        <v/>
      </c>
      <c r="P61" s="5" t="str">
        <f>IF('enter-harv-val'!B61="","",(O61&lt;params!$B$9))</f>
        <v/>
      </c>
    </row>
    <row r="62" spans="1:16" x14ac:dyDescent="0.45">
      <c r="A62" t="str">
        <f>IF('enter-harv-val'!B62="","",'enter-harv-val'!A62)</f>
        <v/>
      </c>
      <c r="B62" s="24" t="str">
        <f>IF('enter-harv-val'!B62="","",'enter-harv-val'!B62)</f>
        <v/>
      </c>
      <c r="D62" s="4" t="str">
        <f>IF('enter-harv-val'!B62="","",IF(C62=1,IF(NOT((OR($B62="J",$B62="K",$B62="Q",$B62=0))),"ADDL","NOT"),""))</f>
        <v/>
      </c>
      <c r="E62" s="12" t="str">
        <f>IF('enter-harv-val'!B62="","",1-C62)</f>
        <v/>
      </c>
      <c r="F62" s="4" t="str">
        <f>IF('enter-harv-val'!B62="","",IF(AND(C62=1,E62=1),"IllegalHarv",""))</f>
        <v/>
      </c>
      <c r="G62" s="4" t="str">
        <f>IF('enter-harv-val'!$B62="","",AND(D62="ADDL",F62&lt;&gt;"Fraud"))</f>
        <v/>
      </c>
      <c r="H62" s="4" t="str">
        <f ca="1">IF('enter-harv-val'!B62="","",IF(RAND()&gt;0.75,TRUE,FALSE))</f>
        <v/>
      </c>
      <c r="I62" s="4" t="str">
        <f>IF('enter-harv-val'!B62="","",H62*E62*C62)</f>
        <v/>
      </c>
      <c r="J62" s="8" t="str">
        <f>IF('enter-harv-val'!B62="","",params!$B$2)</f>
        <v/>
      </c>
      <c r="K62" s="8" t="str">
        <f>IF('enter-harv-val'!B62="","",C62*params!$B$6*(IF(H62,(1-E62),1)))</f>
        <v/>
      </c>
      <c r="L62" s="8" t="str">
        <f>IF('enter-harv-val'!B62="","",IF(I62=1,0,IF(OR($B62="J",$B62="K",$B62="Q"),params!$B$5*E62,$B62*params!$B$3*E62)))</f>
        <v/>
      </c>
      <c r="M62" s="1" t="str">
        <f>IF('enter-harv-val'!B62="","",IF(AND(NOT((OR($B62="J",$B62="K",$B62="Q",$B62=0))),E62=0),B62*params!$B$3,""))</f>
        <v/>
      </c>
      <c r="N62" s="8" t="str">
        <f>IF('enter-harv-val'!B62="","",I62*params!$B$7)</f>
        <v/>
      </c>
      <c r="O62" s="8" t="str">
        <f>IF('enter-harv-val'!B62="","",SUM(J62:L62)-N62)</f>
        <v/>
      </c>
      <c r="P62" s="5" t="str">
        <f>IF('enter-harv-val'!B62="","",(O62&lt;params!$B$9))</f>
        <v/>
      </c>
    </row>
    <row r="63" spans="1:16" x14ac:dyDescent="0.45">
      <c r="A63" t="str">
        <f>IF('enter-harv-val'!B63="","",'enter-harv-val'!A63)</f>
        <v/>
      </c>
      <c r="B63" s="24" t="str">
        <f>IF('enter-harv-val'!B63="","",'enter-harv-val'!B63)</f>
        <v/>
      </c>
      <c r="D63" s="4" t="str">
        <f>IF('enter-harv-val'!B63="","",IF(C63=1,IF(NOT((OR($B63="J",$B63="K",$B63="Q",$B63=0))),"ADDL","NOT"),""))</f>
        <v/>
      </c>
      <c r="E63" s="12" t="str">
        <f>IF('enter-harv-val'!B63="","",1-C63)</f>
        <v/>
      </c>
      <c r="F63" s="4" t="str">
        <f>IF('enter-harv-val'!B63="","",IF(AND(C63=1,E63=1),"IllegalHarv",""))</f>
        <v/>
      </c>
      <c r="G63" s="4" t="str">
        <f>IF('enter-harv-val'!$B63="","",AND(D63="ADDL",F63&lt;&gt;"Fraud"))</f>
        <v/>
      </c>
      <c r="H63" s="4" t="str">
        <f ca="1">IF('enter-harv-val'!B63="","",IF(RAND()&gt;0.75,TRUE,FALSE))</f>
        <v/>
      </c>
      <c r="I63" s="4" t="str">
        <f>IF('enter-harv-val'!B63="","",H63*E63*C63)</f>
        <v/>
      </c>
      <c r="J63" s="8" t="str">
        <f>IF('enter-harv-val'!B63="","",params!$B$2)</f>
        <v/>
      </c>
      <c r="K63" s="8" t="str">
        <f>IF('enter-harv-val'!B63="","",C63*params!$B$6*(IF(H63,(1-E63),1)))</f>
        <v/>
      </c>
      <c r="L63" s="8" t="str">
        <f>IF('enter-harv-val'!B63="","",IF(I63=1,0,IF(OR($B63="J",$B63="K",$B63="Q"),params!$B$5*E63,$B63*params!$B$3*E63)))</f>
        <v/>
      </c>
      <c r="M63" s="1" t="str">
        <f>IF('enter-harv-val'!B63="","",IF(AND(NOT((OR($B63="J",$B63="K",$B63="Q",$B63=0))),E63=0),B63*params!$B$3,""))</f>
        <v/>
      </c>
      <c r="N63" s="8" t="str">
        <f>IF('enter-harv-val'!B63="","",I63*params!$B$7)</f>
        <v/>
      </c>
      <c r="O63" s="8" t="str">
        <f>IF('enter-harv-val'!B63="","",SUM(J63:L63)-N63)</f>
        <v/>
      </c>
      <c r="P63" s="5" t="str">
        <f>IF('enter-harv-val'!B63="","",(O63&lt;params!$B$9))</f>
        <v/>
      </c>
    </row>
    <row r="64" spans="1:16" x14ac:dyDescent="0.45">
      <c r="A64" t="str">
        <f>IF('enter-harv-val'!B64="","",'enter-harv-val'!A64)</f>
        <v/>
      </c>
      <c r="B64" s="24" t="str">
        <f>IF('enter-harv-val'!B64="","",'enter-harv-val'!B64)</f>
        <v/>
      </c>
      <c r="D64" s="4" t="str">
        <f>IF('enter-harv-val'!B64="","",IF(C64=1,IF(NOT((OR($B64="J",$B64="K",$B64="Q",$B64=0))),"ADDL","NOT"),""))</f>
        <v/>
      </c>
      <c r="E64" s="12" t="str">
        <f>IF('enter-harv-val'!B64="","",1-C64)</f>
        <v/>
      </c>
      <c r="F64" s="4" t="str">
        <f>IF('enter-harv-val'!B64="","",IF(AND(C64=1,E64=1),"IllegalHarv",""))</f>
        <v/>
      </c>
      <c r="G64" s="4" t="str">
        <f>IF('enter-harv-val'!$B64="","",AND(D64="ADDL",F64&lt;&gt;"Fraud"))</f>
        <v/>
      </c>
      <c r="H64" s="4" t="str">
        <f ca="1">IF('enter-harv-val'!B64="","",IF(RAND()&gt;0.75,TRUE,FALSE))</f>
        <v/>
      </c>
      <c r="I64" s="4" t="str">
        <f>IF('enter-harv-val'!B64="","",H64*E64*C64)</f>
        <v/>
      </c>
      <c r="J64" s="8" t="str">
        <f>IF('enter-harv-val'!B64="","",params!$B$2)</f>
        <v/>
      </c>
      <c r="K64" s="8" t="str">
        <f>IF('enter-harv-val'!B64="","",C64*params!$B$6*(IF(H64,(1-E64),1)))</f>
        <v/>
      </c>
      <c r="L64" s="8" t="str">
        <f>IF('enter-harv-val'!B64="","",IF(I64=1,0,IF(OR($B64="J",$B64="K",$B64="Q"),params!$B$5*E64,$B64*params!$B$3*E64)))</f>
        <v/>
      </c>
      <c r="M64" s="1" t="str">
        <f>IF('enter-harv-val'!B64="","",IF(AND(NOT((OR($B64="J",$B64="K",$B64="Q",$B64=0))),E64=0),B64*params!$B$3,""))</f>
        <v/>
      </c>
      <c r="N64" s="8" t="str">
        <f>IF('enter-harv-val'!B64="","",I64*params!$B$7)</f>
        <v/>
      </c>
      <c r="O64" s="8" t="str">
        <f>IF('enter-harv-val'!B64="","",SUM(J64:L64)-N64)</f>
        <v/>
      </c>
      <c r="P64" s="5" t="str">
        <f>IF('enter-harv-val'!B64="","",(O64&lt;params!$B$9))</f>
        <v/>
      </c>
    </row>
    <row r="65" spans="1:16" x14ac:dyDescent="0.45">
      <c r="A65" t="str">
        <f>IF('enter-harv-val'!B65="","",'enter-harv-val'!A65)</f>
        <v/>
      </c>
      <c r="B65" s="24" t="str">
        <f>IF('enter-harv-val'!B65="","",'enter-harv-val'!B65)</f>
        <v/>
      </c>
      <c r="D65" s="4" t="str">
        <f>IF('enter-harv-val'!B65="","",IF(C65=1,IF(NOT((OR($B65="J",$B65="K",$B65="Q",$B65=0))),"ADDL","NOT"),""))</f>
        <v/>
      </c>
      <c r="E65" s="12" t="str">
        <f>IF('enter-harv-val'!B65="","",1-C65)</f>
        <v/>
      </c>
      <c r="F65" s="4" t="str">
        <f>IF('enter-harv-val'!B65="","",IF(AND(C65=1,E65=1),"IllegalHarv",""))</f>
        <v/>
      </c>
      <c r="G65" s="4" t="str">
        <f>IF('enter-harv-val'!$B65="","",AND(D65="ADDL",F65&lt;&gt;"Fraud"))</f>
        <v/>
      </c>
      <c r="H65" s="4" t="str">
        <f ca="1">IF('enter-harv-val'!B65="","",IF(RAND()&gt;0.75,TRUE,FALSE))</f>
        <v/>
      </c>
      <c r="I65" s="4" t="str">
        <f>IF('enter-harv-val'!B65="","",H65*E65*C65)</f>
        <v/>
      </c>
      <c r="J65" s="8" t="str">
        <f>IF('enter-harv-val'!B65="","",params!$B$2)</f>
        <v/>
      </c>
      <c r="K65" s="8" t="str">
        <f>IF('enter-harv-val'!B65="","",C65*params!$B$6*(IF(H65,(1-E65),1)))</f>
        <v/>
      </c>
      <c r="L65" s="8" t="str">
        <f>IF('enter-harv-val'!B65="","",IF(I65=1,0,IF(OR($B65="J",$B65="K",$B65="Q"),params!$B$5*E65,$B65*params!$B$3*E65)))</f>
        <v/>
      </c>
      <c r="M65" s="1" t="str">
        <f>IF('enter-harv-val'!B65="","",IF(AND(NOT((OR($B65="J",$B65="K",$B65="Q",$B65=0))),E65=0),B65*params!$B$3,""))</f>
        <v/>
      </c>
      <c r="N65" s="8" t="str">
        <f>IF('enter-harv-val'!B65="","",I65*params!$B$7)</f>
        <v/>
      </c>
      <c r="O65" s="8" t="str">
        <f>IF('enter-harv-val'!B65="","",SUM(J65:L65)-N65)</f>
        <v/>
      </c>
      <c r="P65" s="5" t="str">
        <f>IF('enter-harv-val'!B65="","",(O65&lt;params!$B$9))</f>
        <v/>
      </c>
    </row>
    <row r="66" spans="1:16" x14ac:dyDescent="0.45">
      <c r="A66" t="str">
        <f>IF('enter-harv-val'!B66="","",'enter-harv-val'!A66)</f>
        <v/>
      </c>
      <c r="B66" s="24" t="str">
        <f>IF('enter-harv-val'!B66="","",'enter-harv-val'!B66)</f>
        <v/>
      </c>
      <c r="D66" s="4" t="str">
        <f>IF('enter-harv-val'!B66="","",IF(C66=1,IF(NOT((OR($B66="J",$B66="K",$B66="Q",$B66=0))),"ADDL","NOT"),""))</f>
        <v/>
      </c>
      <c r="E66" s="12" t="str">
        <f>IF('enter-harv-val'!B66="","",1-C66)</f>
        <v/>
      </c>
      <c r="F66" s="4" t="str">
        <f>IF('enter-harv-val'!B66="","",IF(AND(C66=1,E66=1),"IllegalHarv",""))</f>
        <v/>
      </c>
      <c r="G66" s="4" t="str">
        <f>IF('enter-harv-val'!$B66="","",AND(D66="ADDL",F66&lt;&gt;"Fraud"))</f>
        <v/>
      </c>
      <c r="H66" s="4" t="str">
        <f ca="1">IF('enter-harv-val'!B66="","",IF(RAND()&gt;0.75,TRUE,FALSE))</f>
        <v/>
      </c>
      <c r="I66" s="4" t="str">
        <f>IF('enter-harv-val'!B66="","",H66*E66*C66)</f>
        <v/>
      </c>
      <c r="J66" s="8" t="str">
        <f>IF('enter-harv-val'!B66="","",params!$B$2)</f>
        <v/>
      </c>
      <c r="K66" s="8" t="str">
        <f>IF('enter-harv-val'!B66="","",C66*params!$B$6*(IF(H66,(1-E66),1)))</f>
        <v/>
      </c>
      <c r="L66" s="8" t="str">
        <f>IF('enter-harv-val'!B66="","",IF(I66=1,0,IF(OR($B66="J",$B66="K",$B66="Q"),params!$B$5*E66,$B66*params!$B$3*E66)))</f>
        <v/>
      </c>
      <c r="M66" s="1" t="str">
        <f>IF('enter-harv-val'!B66="","",IF(AND(NOT((OR($B66="J",$B66="K",$B66="Q",$B66=0))),E66=0),B66*params!$B$3,""))</f>
        <v/>
      </c>
      <c r="N66" s="8" t="str">
        <f>IF('enter-harv-val'!B66="","",I66*params!$B$7)</f>
        <v/>
      </c>
      <c r="O66" s="8" t="str">
        <f>IF('enter-harv-val'!B66="","",SUM(J66:L66)-N66)</f>
        <v/>
      </c>
      <c r="P66" s="5" t="str">
        <f>IF('enter-harv-val'!B66="","",(O66&lt;params!$B$9))</f>
        <v/>
      </c>
    </row>
    <row r="67" spans="1:16" x14ac:dyDescent="0.45">
      <c r="A67" t="str">
        <f>IF('enter-harv-val'!B67="","",'enter-harv-val'!A67)</f>
        <v/>
      </c>
      <c r="B67" s="24" t="str">
        <f>IF('enter-harv-val'!B67="","",'enter-harv-val'!B67)</f>
        <v/>
      </c>
      <c r="D67" s="4" t="str">
        <f>IF('enter-harv-val'!B67="","",IF(C67=1,IF(NOT((OR($B67="J",$B67="K",$B67="Q",$B67=0))),"ADDL","NOT"),""))</f>
        <v/>
      </c>
      <c r="E67" s="12" t="str">
        <f>IF('enter-harv-val'!B67="","",1-C67)</f>
        <v/>
      </c>
      <c r="F67" s="4" t="str">
        <f>IF('enter-harv-val'!B67="","",IF(AND(C67=1,E67=1),"IllegalHarv",""))</f>
        <v/>
      </c>
      <c r="G67" s="4" t="str">
        <f>IF('enter-harv-val'!$B67="","",AND(D67="ADDL",F67&lt;&gt;"Fraud"))</f>
        <v/>
      </c>
      <c r="H67" s="4" t="str">
        <f ca="1">IF('enter-harv-val'!B67="","",IF(RAND()&gt;0.75,TRUE,FALSE))</f>
        <v/>
      </c>
      <c r="I67" s="4" t="str">
        <f>IF('enter-harv-val'!B67="","",H67*E67*C67)</f>
        <v/>
      </c>
      <c r="J67" s="8" t="str">
        <f>IF('enter-harv-val'!B67="","",params!$B$2)</f>
        <v/>
      </c>
      <c r="K67" s="8" t="str">
        <f>IF('enter-harv-val'!B67="","",C67*params!$B$6*(IF(H67,(1-E67),1)))</f>
        <v/>
      </c>
      <c r="L67" s="8" t="str">
        <f>IF('enter-harv-val'!B67="","",IF(I67=1,0,IF(OR($B67="J",$B67="K",$B67="Q"),params!$B$5*E67,$B67*params!$B$3*E67)))</f>
        <v/>
      </c>
      <c r="M67" s="1" t="str">
        <f>IF('enter-harv-val'!B67="","",IF(AND(NOT((OR($B67="J",$B67="K",$B67="Q",$B67=0))),E67=0),B67*params!$B$3,""))</f>
        <v/>
      </c>
      <c r="N67" s="8" t="str">
        <f>IF('enter-harv-val'!B67="","",I67*params!$B$7)</f>
        <v/>
      </c>
      <c r="O67" s="8" t="str">
        <f>IF('enter-harv-val'!B67="","",SUM(J67:L67)-N67)</f>
        <v/>
      </c>
      <c r="P67" s="5" t="str">
        <f>IF('enter-harv-val'!B67="","",(O67&lt;params!$B$9))</f>
        <v/>
      </c>
    </row>
    <row r="68" spans="1:16" x14ac:dyDescent="0.45">
      <c r="A68" t="str">
        <f>IF('enter-harv-val'!B68="","",'enter-harv-val'!A68)</f>
        <v/>
      </c>
      <c r="B68" s="24" t="str">
        <f>IF('enter-harv-val'!B68="","",'enter-harv-val'!B68)</f>
        <v/>
      </c>
      <c r="D68" s="4" t="str">
        <f>IF('enter-harv-val'!B68="","",IF(C68=1,IF(NOT((OR($B68="J",$B68="K",$B68="Q",$B68=0))),"ADDL","NOT"),""))</f>
        <v/>
      </c>
      <c r="E68" s="12" t="str">
        <f>IF('enter-harv-val'!B68="","",1-C68)</f>
        <v/>
      </c>
      <c r="F68" s="4" t="str">
        <f>IF('enter-harv-val'!B68="","",IF(AND(C68=1,E68=1),"IllegalHarv",""))</f>
        <v/>
      </c>
      <c r="G68" s="4" t="str">
        <f>IF('enter-harv-val'!$B68="","",AND(D68="ADDL",F68&lt;&gt;"Fraud"))</f>
        <v/>
      </c>
      <c r="H68" s="4" t="str">
        <f ca="1">IF('enter-harv-val'!B68="","",IF(RAND()&gt;0.75,TRUE,FALSE))</f>
        <v/>
      </c>
      <c r="I68" s="4" t="str">
        <f>IF('enter-harv-val'!B68="","",H68*E68*C68)</f>
        <v/>
      </c>
      <c r="J68" s="8" t="str">
        <f>IF('enter-harv-val'!B68="","",params!$B$2)</f>
        <v/>
      </c>
      <c r="K68" s="8" t="str">
        <f>IF('enter-harv-val'!B68="","",C68*params!$B$6*(IF(H68,(1-E68),1)))</f>
        <v/>
      </c>
      <c r="L68" s="8" t="str">
        <f>IF('enter-harv-val'!B68="","",IF(I68=1,0,IF(OR($B68="J",$B68="K",$B68="Q"),params!$B$5*E68,$B68*params!$B$3*E68)))</f>
        <v/>
      </c>
      <c r="M68" s="1" t="str">
        <f>IF('enter-harv-val'!B68="","",IF(AND(NOT((OR($B68="J",$B68="K",$B68="Q",$B68=0))),E68=0),B68*params!$B$3,""))</f>
        <v/>
      </c>
      <c r="N68" s="8" t="str">
        <f>IF('enter-harv-val'!B68="","",I68*params!$B$7)</f>
        <v/>
      </c>
      <c r="O68" s="8" t="str">
        <f>IF('enter-harv-val'!B68="","",SUM(J68:L68)-N68)</f>
        <v/>
      </c>
      <c r="P68" s="5" t="str">
        <f>IF('enter-harv-val'!B68="","",(O68&lt;params!$B$9))</f>
        <v/>
      </c>
    </row>
    <row r="69" spans="1:16" x14ac:dyDescent="0.45">
      <c r="A69" t="str">
        <f>IF('enter-harv-val'!B69="","",'enter-harv-val'!A69)</f>
        <v/>
      </c>
      <c r="B69" s="24" t="str">
        <f>IF('enter-harv-val'!B69="","",'enter-harv-val'!B69)</f>
        <v/>
      </c>
      <c r="D69" s="4" t="str">
        <f>IF('enter-harv-val'!B69="","",IF(C69=1,IF(NOT((OR($B69="J",$B69="K",$B69="Q",$B69=0))),"ADDL","NOT"),""))</f>
        <v/>
      </c>
      <c r="E69" s="12" t="str">
        <f>IF('enter-harv-val'!B69="","",1-C69)</f>
        <v/>
      </c>
      <c r="F69" s="4" t="str">
        <f>IF('enter-harv-val'!B69="","",IF(AND(C69=1,E69=1),"IllegalHarv",""))</f>
        <v/>
      </c>
      <c r="G69" s="4" t="str">
        <f>IF('enter-harv-val'!$B69="","",AND(D69="ADDL",F69&lt;&gt;"Fraud"))</f>
        <v/>
      </c>
      <c r="H69" s="4" t="str">
        <f ca="1">IF('enter-harv-val'!B69="","",IF(RAND()&gt;0.75,TRUE,FALSE))</f>
        <v/>
      </c>
      <c r="I69" s="4" t="str">
        <f>IF('enter-harv-val'!B69="","",H69*E69*C69)</f>
        <v/>
      </c>
      <c r="J69" s="8" t="str">
        <f>IF('enter-harv-val'!B69="","",params!$B$2)</f>
        <v/>
      </c>
      <c r="K69" s="8" t="str">
        <f>IF('enter-harv-val'!B69="","",C69*params!$B$6*(IF(H69,(1-E69),1)))</f>
        <v/>
      </c>
      <c r="L69" s="8" t="str">
        <f>IF('enter-harv-val'!B69="","",IF(I69=1,0,IF(OR($B69="J",$B69="K",$B69="Q"),params!$B$5*E69,$B69*params!$B$3*E69)))</f>
        <v/>
      </c>
      <c r="M69" s="1" t="str">
        <f>IF('enter-harv-val'!B69="","",IF(AND(NOT((OR($B69="J",$B69="K",$B69="Q",$B69=0))),E69=0),B69*params!$B$3,""))</f>
        <v/>
      </c>
      <c r="N69" s="8" t="str">
        <f>IF('enter-harv-val'!B69="","",I69*params!$B$7)</f>
        <v/>
      </c>
      <c r="O69" s="8" t="str">
        <f>IF('enter-harv-val'!B69="","",SUM(J69:L69)-N69)</f>
        <v/>
      </c>
      <c r="P69" s="5" t="str">
        <f>IF('enter-harv-val'!B69="","",(O69&lt;params!$B$9))</f>
        <v/>
      </c>
    </row>
    <row r="70" spans="1:16" x14ac:dyDescent="0.45">
      <c r="A70" t="str">
        <f>IF('enter-harv-val'!B70="","",'enter-harv-val'!A70)</f>
        <v/>
      </c>
      <c r="B70" s="24" t="str">
        <f>IF('enter-harv-val'!B70="","",'enter-harv-val'!B70)</f>
        <v/>
      </c>
      <c r="D70" s="4" t="str">
        <f>IF('enter-harv-val'!B70="","",IF(C70=1,IF(NOT((OR($B70="J",$B70="K",$B70="Q",$B70=0))),"ADDL","NOT"),""))</f>
        <v/>
      </c>
      <c r="E70" s="12" t="str">
        <f>IF('enter-harv-val'!B70="","",1-C70)</f>
        <v/>
      </c>
      <c r="F70" s="4" t="str">
        <f>IF('enter-harv-val'!B70="","",IF(AND(C70=1,E70=1),"IllegalHarv",""))</f>
        <v/>
      </c>
      <c r="G70" s="4" t="str">
        <f>IF('enter-harv-val'!$B70="","",AND(D70="ADDL",F70&lt;&gt;"Fraud"))</f>
        <v/>
      </c>
      <c r="H70" s="4" t="str">
        <f ca="1">IF('enter-harv-val'!B70="","",IF(RAND()&gt;0.75,TRUE,FALSE))</f>
        <v/>
      </c>
      <c r="I70" s="4" t="str">
        <f>IF('enter-harv-val'!B70="","",H70*E70*C70)</f>
        <v/>
      </c>
      <c r="J70" s="8" t="str">
        <f>IF('enter-harv-val'!B70="","",params!$B$2)</f>
        <v/>
      </c>
      <c r="K70" s="8" t="str">
        <f>IF('enter-harv-val'!B70="","",C70*params!$B$6*(IF(H70,(1-E70),1)))</f>
        <v/>
      </c>
      <c r="L70" s="8" t="str">
        <f>IF('enter-harv-val'!B70="","",IF(I70=1,0,IF(OR($B70="J",$B70="K",$B70="Q"),params!$B$5*E70,$B70*params!$B$3*E70)))</f>
        <v/>
      </c>
      <c r="M70" s="1" t="str">
        <f>IF('enter-harv-val'!B70="","",IF(AND(NOT((OR($B70="J",$B70="K",$B70="Q",$B70=0))),E70=0),B70*params!$B$3,""))</f>
        <v/>
      </c>
      <c r="N70" s="8" t="str">
        <f>IF('enter-harv-val'!B70="","",I70*params!$B$7)</f>
        <v/>
      </c>
      <c r="O70" s="8" t="str">
        <f>IF('enter-harv-val'!B70="","",SUM(J70:L70)-N70)</f>
        <v/>
      </c>
      <c r="P70" s="5" t="str">
        <f>IF('enter-harv-val'!B70="","",(O70&lt;params!$B$9))</f>
        <v/>
      </c>
    </row>
    <row r="71" spans="1:16" x14ac:dyDescent="0.45">
      <c r="A71" t="str">
        <f>IF('enter-harv-val'!B71="","",'enter-harv-val'!A71)</f>
        <v/>
      </c>
      <c r="B71" s="24" t="str">
        <f>IF('enter-harv-val'!B71="","",'enter-harv-val'!B71)</f>
        <v/>
      </c>
      <c r="D71" s="4" t="str">
        <f>IF('enter-harv-val'!B71="","",IF(C71=1,IF(NOT((OR($B71="J",$B71="K",$B71="Q",$B71=0))),"ADDL","NOT"),""))</f>
        <v/>
      </c>
      <c r="E71" s="12" t="str">
        <f>IF('enter-harv-val'!B71="","",1-C71)</f>
        <v/>
      </c>
      <c r="F71" s="4" t="str">
        <f>IF('enter-harv-val'!B71="","",IF(AND(C71=1,E71=1),"IllegalHarv",""))</f>
        <v/>
      </c>
      <c r="G71" s="4" t="str">
        <f>IF('enter-harv-val'!$B71="","",AND(D71="ADDL",F71&lt;&gt;"Fraud"))</f>
        <v/>
      </c>
      <c r="H71" s="4" t="str">
        <f ca="1">IF('enter-harv-val'!B71="","",IF(RAND()&gt;0.75,TRUE,FALSE))</f>
        <v/>
      </c>
      <c r="I71" s="4" t="str">
        <f>IF('enter-harv-val'!B71="","",H71*E71*C71)</f>
        <v/>
      </c>
      <c r="J71" s="8" t="str">
        <f>IF('enter-harv-val'!B71="","",params!$B$2)</f>
        <v/>
      </c>
      <c r="K71" s="8" t="str">
        <f>IF('enter-harv-val'!B71="","",C71*params!$B$6*(IF(H71,(1-E71),1)))</f>
        <v/>
      </c>
      <c r="L71" s="8" t="str">
        <f>IF('enter-harv-val'!B71="","",IF(I71=1,0,IF(OR($B71="J",$B71="K",$B71="Q"),params!$B$5*E71,$B71*params!$B$3*E71)))</f>
        <v/>
      </c>
      <c r="M71" s="1" t="str">
        <f>IF('enter-harv-val'!B71="","",IF(AND(NOT((OR($B71="J",$B71="K",$B71="Q",$B71=0))),E71=0),B71*params!$B$3,""))</f>
        <v/>
      </c>
      <c r="N71" s="8" t="str">
        <f>IF('enter-harv-val'!B71="","",I71*params!$B$7)</f>
        <v/>
      </c>
      <c r="O71" s="8" t="str">
        <f>IF('enter-harv-val'!B71="","",SUM(J71:L71)-N71)</f>
        <v/>
      </c>
      <c r="P71" s="5" t="str">
        <f>IF('enter-harv-val'!B71="","",(O71&lt;params!$B$9))</f>
        <v/>
      </c>
    </row>
    <row r="72" spans="1:16" x14ac:dyDescent="0.45">
      <c r="A72" t="str">
        <f>IF('enter-harv-val'!B72="","",'enter-harv-val'!A72)</f>
        <v/>
      </c>
      <c r="B72" s="24" t="str">
        <f>IF('enter-harv-val'!B72="","",'enter-harv-val'!B72)</f>
        <v/>
      </c>
      <c r="D72" s="4" t="str">
        <f>IF('enter-harv-val'!B72="","",IF(C72=1,IF(NOT((OR($B72="J",$B72="K",$B72="Q",$B72=0))),"ADDL","NOT"),""))</f>
        <v/>
      </c>
      <c r="E72" s="12" t="str">
        <f>IF('enter-harv-val'!B72="","",1-C72)</f>
        <v/>
      </c>
      <c r="F72" s="4" t="str">
        <f>IF('enter-harv-val'!B72="","",IF(AND(C72=1,E72=1),"IllegalHarv",""))</f>
        <v/>
      </c>
      <c r="G72" s="4" t="str">
        <f>IF('enter-harv-val'!$B72="","",AND(D72="ADDL",F72&lt;&gt;"Fraud"))</f>
        <v/>
      </c>
      <c r="H72" s="4" t="str">
        <f ca="1">IF('enter-harv-val'!B72="","",IF(RAND()&gt;0.75,TRUE,FALSE))</f>
        <v/>
      </c>
      <c r="I72" s="4" t="str">
        <f>IF('enter-harv-val'!B72="","",H72*E72*C72)</f>
        <v/>
      </c>
      <c r="J72" s="8" t="str">
        <f>IF('enter-harv-val'!B72="","",params!$B$2)</f>
        <v/>
      </c>
      <c r="K72" s="8" t="str">
        <f>IF('enter-harv-val'!B72="","",C72*params!$B$6*(IF(H72,(1-E72),1)))</f>
        <v/>
      </c>
      <c r="L72" s="8" t="str">
        <f>IF('enter-harv-val'!B72="","",IF(I72=1,0,IF(OR($B72="J",$B72="K",$B72="Q"),params!$B$5*E72,$B72*params!$B$3*E72)))</f>
        <v/>
      </c>
      <c r="M72" s="1" t="str">
        <f>IF('enter-harv-val'!B72="","",IF(AND(NOT((OR($B72="J",$B72="K",$B72="Q",$B72=0))),E72=0),B72*params!$B$3,""))</f>
        <v/>
      </c>
      <c r="N72" s="8" t="str">
        <f>IF('enter-harv-val'!B72="","",I72*params!$B$7)</f>
        <v/>
      </c>
      <c r="O72" s="8" t="str">
        <f>IF('enter-harv-val'!B72="","",SUM(J72:L72)-N72)</f>
        <v/>
      </c>
      <c r="P72" s="5" t="str">
        <f>IF('enter-harv-val'!B72="","",(O72&lt;params!$B$9))</f>
        <v/>
      </c>
    </row>
    <row r="73" spans="1:16" x14ac:dyDescent="0.45">
      <c r="A73" t="str">
        <f>IF('enter-harv-val'!B73="","",'enter-harv-val'!A73)</f>
        <v/>
      </c>
      <c r="B73" s="24" t="str">
        <f>IF('enter-harv-val'!B73="","",'enter-harv-val'!B73)</f>
        <v/>
      </c>
      <c r="D73" s="4" t="str">
        <f>IF('enter-harv-val'!B73="","",IF(C73=1,IF(NOT((OR($B73="J",$B73="K",$B73="Q",$B73=0))),"ADDL","NOT"),""))</f>
        <v/>
      </c>
      <c r="E73" s="12" t="str">
        <f>IF('enter-harv-val'!B73="","",1-C73)</f>
        <v/>
      </c>
      <c r="F73" s="4" t="str">
        <f>IF('enter-harv-val'!B73="","",IF(AND(C73=1,E73=1),"IllegalHarv",""))</f>
        <v/>
      </c>
      <c r="G73" s="4" t="str">
        <f>IF('enter-harv-val'!$B73="","",AND(D73="ADDL",F73&lt;&gt;"Fraud"))</f>
        <v/>
      </c>
      <c r="H73" s="4" t="str">
        <f ca="1">IF('enter-harv-val'!B73="","",IF(RAND()&gt;0.75,TRUE,FALSE))</f>
        <v/>
      </c>
      <c r="I73" s="4" t="str">
        <f>IF('enter-harv-val'!B73="","",H73*E73*C73)</f>
        <v/>
      </c>
      <c r="J73" s="8" t="str">
        <f>IF('enter-harv-val'!B73="","",params!$B$2)</f>
        <v/>
      </c>
      <c r="K73" s="8" t="str">
        <f>IF('enter-harv-val'!B73="","",C73*params!$B$6*(IF(H73,(1-E73),1)))</f>
        <v/>
      </c>
      <c r="L73" s="8" t="str">
        <f>IF('enter-harv-val'!B73="","",IF(I73=1,0,IF(OR($B73="J",$B73="K",$B73="Q"),params!$B$5*E73,$B73*params!$B$3*E73)))</f>
        <v/>
      </c>
      <c r="M73" s="1" t="str">
        <f>IF('enter-harv-val'!B73="","",IF(AND(NOT((OR($B73="J",$B73="K",$B73="Q",$B73=0))),E73=0),B73*params!$B$3,""))</f>
        <v/>
      </c>
      <c r="N73" s="8" t="str">
        <f>IF('enter-harv-val'!B73="","",I73*params!$B$7)</f>
        <v/>
      </c>
      <c r="O73" s="8" t="str">
        <f>IF('enter-harv-val'!B73="","",SUM(J73:L73)-N73)</f>
        <v/>
      </c>
      <c r="P73" s="5" t="str">
        <f>IF('enter-harv-val'!B73="","",(O73&lt;params!$B$9))</f>
        <v/>
      </c>
    </row>
    <row r="74" spans="1:16" x14ac:dyDescent="0.45">
      <c r="A74" t="str">
        <f>IF('enter-harv-val'!B74="","",'enter-harv-val'!A74)</f>
        <v/>
      </c>
      <c r="B74" s="24" t="str">
        <f>IF('enter-harv-val'!B74="","",'enter-harv-val'!B74)</f>
        <v/>
      </c>
      <c r="D74" s="4" t="str">
        <f>IF('enter-harv-val'!B74="","",IF(C74=1,IF(NOT((OR($B74="J",$B74="K",$B74="Q",$B74=0))),"ADDL","NOT"),""))</f>
        <v/>
      </c>
      <c r="E74" s="12" t="str">
        <f>IF('enter-harv-val'!B74="","",1-C74)</f>
        <v/>
      </c>
      <c r="F74" s="4" t="str">
        <f>IF('enter-harv-val'!B74="","",IF(AND(C74=1,E74=1),"IllegalHarv",""))</f>
        <v/>
      </c>
      <c r="G74" s="4" t="str">
        <f>IF('enter-harv-val'!$B74="","",AND(D74="ADDL",F74&lt;&gt;"Fraud"))</f>
        <v/>
      </c>
      <c r="H74" s="4" t="str">
        <f ca="1">IF('enter-harv-val'!B74="","",IF(RAND()&gt;0.75,TRUE,FALSE))</f>
        <v/>
      </c>
      <c r="I74" s="4" t="str">
        <f>IF('enter-harv-val'!B74="","",H74*E74*C74)</f>
        <v/>
      </c>
      <c r="J74" s="8" t="str">
        <f>IF('enter-harv-val'!B74="","",params!$B$2)</f>
        <v/>
      </c>
      <c r="K74" s="8" t="str">
        <f>IF('enter-harv-val'!B74="","",C74*params!$B$6*(IF(H74,(1-E74),1)))</f>
        <v/>
      </c>
      <c r="L74" s="8" t="str">
        <f>IF('enter-harv-val'!B74="","",IF(I74=1,0,IF(OR($B74="J",$B74="K",$B74="Q"),params!$B$5*E74,$B74*params!$B$3*E74)))</f>
        <v/>
      </c>
      <c r="M74" s="1" t="str">
        <f>IF('enter-harv-val'!B74="","",IF(AND(NOT((OR($B74="J",$B74="K",$B74="Q",$B74=0))),E74=0),B74*params!$B$3,""))</f>
        <v/>
      </c>
      <c r="N74" s="8" t="str">
        <f>IF('enter-harv-val'!B74="","",I74*params!$B$7)</f>
        <v/>
      </c>
      <c r="O74" s="8" t="str">
        <f>IF('enter-harv-val'!B74="","",SUM(J74:L74)-N74)</f>
        <v/>
      </c>
      <c r="P74" s="5" t="str">
        <f>IF('enter-harv-val'!B74="","",(O74&lt;params!$B$9))</f>
        <v/>
      </c>
    </row>
    <row r="75" spans="1:16" x14ac:dyDescent="0.45">
      <c r="A75" t="str">
        <f>IF('enter-harv-val'!B75="","",'enter-harv-val'!A75)</f>
        <v/>
      </c>
      <c r="B75" s="24" t="str">
        <f>IF('enter-harv-val'!B75="","",'enter-harv-val'!B75)</f>
        <v/>
      </c>
      <c r="D75" s="4" t="str">
        <f>IF('enter-harv-val'!B75="","",IF(C75=1,IF(NOT((OR($B75="J",$B75="K",$B75="Q",$B75=0))),"ADDL","NOT"),""))</f>
        <v/>
      </c>
      <c r="E75" s="12" t="str">
        <f>IF('enter-harv-val'!B75="","",1-C75)</f>
        <v/>
      </c>
      <c r="F75" s="4" t="str">
        <f>IF('enter-harv-val'!B75="","",IF(AND(C75=1,E75=1),"IllegalHarv",""))</f>
        <v/>
      </c>
      <c r="G75" s="4" t="str">
        <f>IF('enter-harv-val'!$B75="","",AND(D75="ADDL",F75&lt;&gt;"Fraud"))</f>
        <v/>
      </c>
      <c r="H75" s="4" t="str">
        <f ca="1">IF('enter-harv-val'!B75="","",IF(RAND()&gt;0.75,TRUE,FALSE))</f>
        <v/>
      </c>
      <c r="I75" s="4" t="str">
        <f>IF('enter-harv-val'!B75="","",H75*E75*C75)</f>
        <v/>
      </c>
      <c r="J75" s="8" t="str">
        <f>IF('enter-harv-val'!B75="","",params!$B$2)</f>
        <v/>
      </c>
      <c r="K75" s="8" t="str">
        <f>IF('enter-harv-val'!B75="","",C75*params!$B$6*(IF(H75,(1-E75),1)))</f>
        <v/>
      </c>
      <c r="L75" s="8" t="str">
        <f>IF('enter-harv-val'!B75="","",IF(I75=1,0,IF(OR($B75="J",$B75="K",$B75="Q"),params!$B$5*E75,$B75*params!$B$3*E75)))</f>
        <v/>
      </c>
      <c r="M75" s="1" t="str">
        <f>IF('enter-harv-val'!B75="","",IF(AND(NOT((OR($B75="J",$B75="K",$B75="Q",$B75=0))),E75=0),B75*params!$B$3,""))</f>
        <v/>
      </c>
      <c r="N75" s="8" t="str">
        <f>IF('enter-harv-val'!B75="","",I75*params!$B$7)</f>
        <v/>
      </c>
      <c r="O75" s="8" t="str">
        <f>IF('enter-harv-val'!B75="","",SUM(J75:L75)-N75)</f>
        <v/>
      </c>
      <c r="P75" s="5" t="str">
        <f>IF('enter-harv-val'!B75="","",(O75&lt;params!$B$9))</f>
        <v/>
      </c>
    </row>
    <row r="76" spans="1:16" x14ac:dyDescent="0.45">
      <c r="A76" t="str">
        <f>IF('enter-harv-val'!B76="","",'enter-harv-val'!A76)</f>
        <v/>
      </c>
      <c r="B76" s="24" t="str">
        <f>IF('enter-harv-val'!B76="","",'enter-harv-val'!B76)</f>
        <v/>
      </c>
      <c r="D76" s="4" t="str">
        <f>IF('enter-harv-val'!B76="","",IF(C76=1,IF(NOT((OR($B76="J",$B76="K",$B76="Q",$B76=0))),"ADDL","NOT"),""))</f>
        <v/>
      </c>
      <c r="E76" s="12" t="str">
        <f>IF('enter-harv-val'!B76="","",1-C76)</f>
        <v/>
      </c>
      <c r="F76" s="4" t="str">
        <f>IF('enter-harv-val'!B76="","",IF(AND(C76=1,E76=1),"IllegalHarv",""))</f>
        <v/>
      </c>
      <c r="G76" s="4" t="str">
        <f>IF('enter-harv-val'!$B76="","",AND(D76="ADDL",F76&lt;&gt;"Fraud"))</f>
        <v/>
      </c>
      <c r="H76" s="4" t="str">
        <f ca="1">IF('enter-harv-val'!B76="","",IF(RAND()&gt;0.75,TRUE,FALSE))</f>
        <v/>
      </c>
      <c r="I76" s="4" t="str">
        <f>IF('enter-harv-val'!B76="","",H76*E76*C76)</f>
        <v/>
      </c>
      <c r="J76" s="8" t="str">
        <f>IF('enter-harv-val'!B76="","",params!$B$2)</f>
        <v/>
      </c>
      <c r="K76" s="8" t="str">
        <f>IF('enter-harv-val'!B76="","",C76*params!$B$6*(IF(H76,(1-E76),1)))</f>
        <v/>
      </c>
      <c r="L76" s="8" t="str">
        <f>IF('enter-harv-val'!B76="","",IF(I76=1,0,IF(OR($B76="J",$B76="K",$B76="Q"),params!$B$5*E76,$B76*params!$B$3*E76)))</f>
        <v/>
      </c>
      <c r="M76" s="1" t="str">
        <f>IF('enter-harv-val'!B76="","",IF(AND(NOT((OR($B76="J",$B76="K",$B76="Q",$B76=0))),E76=0),B76*params!$B$3,""))</f>
        <v/>
      </c>
      <c r="N76" s="8" t="str">
        <f>IF('enter-harv-val'!B76="","",I76*params!$B$7)</f>
        <v/>
      </c>
      <c r="O76" s="8" t="str">
        <f>IF('enter-harv-val'!B76="","",SUM(J76:L76)-N76)</f>
        <v/>
      </c>
      <c r="P76" s="5" t="str">
        <f>IF('enter-harv-val'!B76="","",(O76&lt;params!$B$9))</f>
        <v/>
      </c>
    </row>
    <row r="77" spans="1:16" x14ac:dyDescent="0.45">
      <c r="A77" t="str">
        <f>IF('enter-harv-val'!B77="","",'enter-harv-val'!A77)</f>
        <v/>
      </c>
      <c r="B77" s="24" t="str">
        <f>IF('enter-harv-val'!B77="","",'enter-harv-val'!B77)</f>
        <v/>
      </c>
      <c r="D77" s="4" t="str">
        <f>IF('enter-harv-val'!B77="","",IF(C77=1,IF(NOT((OR($B77="J",$B77="K",$B77="Q",$B77=0))),"ADDL","NOT"),""))</f>
        <v/>
      </c>
      <c r="E77" s="12" t="str">
        <f>IF('enter-harv-val'!B77="","",1-C77)</f>
        <v/>
      </c>
      <c r="F77" s="4" t="str">
        <f>IF('enter-harv-val'!B77="","",IF(AND(C77=1,E77=1),"IllegalHarv",""))</f>
        <v/>
      </c>
      <c r="G77" s="4" t="str">
        <f>IF('enter-harv-val'!$B77="","",AND(D77="ADDL",F77&lt;&gt;"Fraud"))</f>
        <v/>
      </c>
      <c r="H77" s="4" t="str">
        <f ca="1">IF('enter-harv-val'!B77="","",IF(RAND()&gt;0.75,TRUE,FALSE))</f>
        <v/>
      </c>
      <c r="I77" s="4" t="str">
        <f>IF('enter-harv-val'!B77="","",H77*E77*C77)</f>
        <v/>
      </c>
      <c r="J77" s="8" t="str">
        <f>IF('enter-harv-val'!B77="","",params!$B$2)</f>
        <v/>
      </c>
      <c r="K77" s="8" t="str">
        <f>IF('enter-harv-val'!B77="","",C77*params!$B$6*(IF(H77,(1-E77),1)))</f>
        <v/>
      </c>
      <c r="L77" s="8" t="str">
        <f>IF('enter-harv-val'!B77="","",IF(I77=1,0,IF(OR($B77="J",$B77="K",$B77="Q"),params!$B$5*E77,$B77*params!$B$3*E77)))</f>
        <v/>
      </c>
      <c r="M77" s="1" t="str">
        <f>IF('enter-harv-val'!B77="","",IF(AND(NOT((OR($B77="J",$B77="K",$B77="Q",$B77=0))),E77=0),B77*params!$B$3,""))</f>
        <v/>
      </c>
      <c r="N77" s="8" t="str">
        <f>IF('enter-harv-val'!B77="","",I77*params!$B$7)</f>
        <v/>
      </c>
      <c r="O77" s="8" t="str">
        <f>IF('enter-harv-val'!B77="","",SUM(J77:L77)-N77)</f>
        <v/>
      </c>
      <c r="P77" s="5" t="str">
        <f>IF('enter-harv-val'!B77="","",(O77&lt;params!$B$9))</f>
        <v/>
      </c>
    </row>
    <row r="78" spans="1:16" x14ac:dyDescent="0.45">
      <c r="A78" t="str">
        <f>IF('enter-harv-val'!B78="","",'enter-harv-val'!A78)</f>
        <v/>
      </c>
      <c r="B78" s="24" t="str">
        <f>IF('enter-harv-val'!B78="","",'enter-harv-val'!B78)</f>
        <v/>
      </c>
      <c r="D78" s="4" t="str">
        <f>IF('enter-harv-val'!B78="","",IF(C78=1,IF(NOT((OR($B78="J",$B78="K",$B78="Q",$B78=0))),"ADDL","NOT"),""))</f>
        <v/>
      </c>
      <c r="E78" s="12" t="str">
        <f>IF('enter-harv-val'!B78="","",1-C78)</f>
        <v/>
      </c>
      <c r="F78" s="4" t="str">
        <f>IF('enter-harv-val'!B78="","",IF(AND(C78=1,E78=1),"IllegalHarv",""))</f>
        <v/>
      </c>
      <c r="G78" s="4" t="str">
        <f>IF('enter-harv-val'!$B78="","",AND(D78="ADDL",F78&lt;&gt;"Fraud"))</f>
        <v/>
      </c>
      <c r="H78" s="4" t="str">
        <f ca="1">IF('enter-harv-val'!B78="","",IF(RAND()&gt;0.75,TRUE,FALSE))</f>
        <v/>
      </c>
      <c r="I78" s="4" t="str">
        <f>IF('enter-harv-val'!B78="","",H78*E78*C78)</f>
        <v/>
      </c>
      <c r="J78" s="8" t="str">
        <f>IF('enter-harv-val'!B78="","",params!$B$2)</f>
        <v/>
      </c>
      <c r="K78" s="8" t="str">
        <f>IF('enter-harv-val'!B78="","",C78*params!$B$6*(IF(H78,(1-E78),1)))</f>
        <v/>
      </c>
      <c r="L78" s="8" t="str">
        <f>IF('enter-harv-val'!B78="","",IF(I78=1,0,IF(OR($B78="J",$B78="K",$B78="Q"),params!$B$5*E78,$B78*params!$B$3*E78)))</f>
        <v/>
      </c>
      <c r="M78" s="1" t="str">
        <f>IF('enter-harv-val'!B78="","",IF(AND(NOT((OR($B78="J",$B78="K",$B78="Q",$B78=0))),E78=0),B78*params!$B$3,""))</f>
        <v/>
      </c>
      <c r="N78" s="8" t="str">
        <f>IF('enter-harv-val'!B78="","",I78*params!$B$7)</f>
        <v/>
      </c>
      <c r="O78" s="8" t="str">
        <f>IF('enter-harv-val'!B78="","",SUM(J78:L78)-N78)</f>
        <v/>
      </c>
      <c r="P78" s="5" t="str">
        <f>IF('enter-harv-val'!B78="","",(O78&lt;params!$B$9))</f>
        <v/>
      </c>
    </row>
    <row r="79" spans="1:16" x14ac:dyDescent="0.45">
      <c r="A79" t="str">
        <f>IF('enter-harv-val'!B79="","",'enter-harv-val'!A79)</f>
        <v/>
      </c>
      <c r="B79" s="24" t="str">
        <f>IF('enter-harv-val'!B79="","",'enter-harv-val'!B79)</f>
        <v/>
      </c>
      <c r="D79" s="4" t="str">
        <f>IF('enter-harv-val'!B79="","",IF(C79=1,IF(NOT((OR($B79="J",$B79="K",$B79="Q",$B79=0))),"ADDL","NOT"),""))</f>
        <v/>
      </c>
      <c r="E79" s="12" t="str">
        <f>IF('enter-harv-val'!B79="","",1-C79)</f>
        <v/>
      </c>
      <c r="F79" s="4" t="str">
        <f>IF('enter-harv-val'!B79="","",IF(AND(C79=1,E79=1),"IllegalHarv",""))</f>
        <v/>
      </c>
      <c r="G79" s="4" t="str">
        <f>IF('enter-harv-val'!$B79="","",AND(D79="ADDL",F79&lt;&gt;"Fraud"))</f>
        <v/>
      </c>
      <c r="H79" s="4" t="str">
        <f ca="1">IF('enter-harv-val'!B79="","",IF(RAND()&gt;0.75,TRUE,FALSE))</f>
        <v/>
      </c>
      <c r="I79" s="4" t="str">
        <f>IF('enter-harv-val'!B79="","",H79*E79*C79)</f>
        <v/>
      </c>
      <c r="J79" s="8" t="str">
        <f>IF('enter-harv-val'!B79="","",params!$B$2)</f>
        <v/>
      </c>
      <c r="K79" s="8" t="str">
        <f>IF('enter-harv-val'!B79="","",C79*params!$B$6*(IF(H79,(1-E79),1)))</f>
        <v/>
      </c>
      <c r="L79" s="8" t="str">
        <f>IF('enter-harv-val'!B79="","",IF(I79=1,0,IF(OR($B79="J",$B79="K",$B79="Q"),params!$B$5*E79,$B79*params!$B$3*E79)))</f>
        <v/>
      </c>
      <c r="M79" s="1" t="str">
        <f>IF('enter-harv-val'!B79="","",IF(AND(NOT((OR($B79="J",$B79="K",$B79="Q",$B79=0))),E79=0),B79*params!$B$3,""))</f>
        <v/>
      </c>
      <c r="N79" s="8" t="str">
        <f>IF('enter-harv-val'!B79="","",I79*params!$B$7)</f>
        <v/>
      </c>
      <c r="O79" s="8" t="str">
        <f>IF('enter-harv-val'!B79="","",SUM(J79:L79)-N79)</f>
        <v/>
      </c>
      <c r="P79" s="5" t="str">
        <f>IF('enter-harv-val'!B79="","",(O79&lt;params!$B$9))</f>
        <v/>
      </c>
    </row>
    <row r="80" spans="1:16" x14ac:dyDescent="0.45">
      <c r="A80" t="str">
        <f>IF('enter-harv-val'!B80="","",'enter-harv-val'!A80)</f>
        <v/>
      </c>
      <c r="B80" s="24" t="str">
        <f>IF('enter-harv-val'!B80="","",'enter-harv-val'!B80)</f>
        <v/>
      </c>
      <c r="D80" s="4" t="str">
        <f>IF('enter-harv-val'!B80="","",IF(C80=1,IF(NOT((OR($B80="J",$B80="K",$B80="Q",$B80=0))),"ADDL","NOT"),""))</f>
        <v/>
      </c>
      <c r="E80" s="12" t="str">
        <f>IF('enter-harv-val'!B80="","",1-C80)</f>
        <v/>
      </c>
      <c r="F80" s="4" t="str">
        <f>IF('enter-harv-val'!B80="","",IF(AND(C80=1,E80=1),"IllegalHarv",""))</f>
        <v/>
      </c>
      <c r="G80" s="4" t="str">
        <f>IF('enter-harv-val'!$B80="","",AND(D80="ADDL",F80&lt;&gt;"Fraud"))</f>
        <v/>
      </c>
      <c r="H80" s="4" t="str">
        <f ca="1">IF('enter-harv-val'!B80="","",IF(RAND()&gt;0.75,TRUE,FALSE))</f>
        <v/>
      </c>
      <c r="I80" s="4" t="str">
        <f>IF('enter-harv-val'!B80="","",H80*E80*C80)</f>
        <v/>
      </c>
      <c r="J80" s="8" t="str">
        <f>IF('enter-harv-val'!B80="","",params!$B$2)</f>
        <v/>
      </c>
      <c r="K80" s="8" t="str">
        <f>IF('enter-harv-val'!B80="","",C80*params!$B$6*(IF(H80,(1-E80),1)))</f>
        <v/>
      </c>
      <c r="L80" s="8" t="str">
        <f>IF('enter-harv-val'!B80="","",IF(I80=1,0,IF(OR($B80="J",$B80="K",$B80="Q"),params!$B$5*E80,$B80*params!$B$3*E80)))</f>
        <v/>
      </c>
      <c r="M80" s="1" t="str">
        <f>IF('enter-harv-val'!B80="","",IF(AND(NOT((OR($B80="J",$B80="K",$B80="Q",$B80=0))),E80=0),B80*params!$B$3,""))</f>
        <v/>
      </c>
      <c r="N80" s="8" t="str">
        <f>IF('enter-harv-val'!B80="","",I80*params!$B$7)</f>
        <v/>
      </c>
      <c r="O80" s="8" t="str">
        <f>IF('enter-harv-val'!B80="","",SUM(J80:L80)-N80)</f>
        <v/>
      </c>
      <c r="P80" s="5" t="str">
        <f>IF('enter-harv-val'!B80="","",(O80&lt;params!$B$9))</f>
        <v/>
      </c>
    </row>
    <row r="81" spans="1:16" x14ac:dyDescent="0.45">
      <c r="A81" t="str">
        <f>IF('enter-harv-val'!B81="","",'enter-harv-val'!A81)</f>
        <v/>
      </c>
      <c r="B81" s="24" t="str">
        <f>IF('enter-harv-val'!B81="","",'enter-harv-val'!B81)</f>
        <v/>
      </c>
      <c r="D81" s="4" t="str">
        <f>IF('enter-harv-val'!B81="","",IF(C81=1,IF(NOT((OR($B81="J",$B81="K",$B81="Q",$B81=0))),"ADDL","NOT"),""))</f>
        <v/>
      </c>
      <c r="E81" s="12" t="str">
        <f>IF('enter-harv-val'!B81="","",1-C81)</f>
        <v/>
      </c>
      <c r="F81" s="4" t="str">
        <f>IF('enter-harv-val'!B81="","",IF(AND(C81=1,E81=1),"IllegalHarv",""))</f>
        <v/>
      </c>
      <c r="G81" s="4" t="str">
        <f>IF('enter-harv-val'!$B81="","",AND(D81="ADDL",F81&lt;&gt;"Fraud"))</f>
        <v/>
      </c>
      <c r="H81" s="4" t="str">
        <f ca="1">IF('enter-harv-val'!B81="","",IF(RAND()&gt;0.75,TRUE,FALSE))</f>
        <v/>
      </c>
      <c r="I81" s="4" t="str">
        <f>IF('enter-harv-val'!B81="","",H81*E81*C81)</f>
        <v/>
      </c>
      <c r="J81" s="8" t="str">
        <f>IF('enter-harv-val'!B81="","",params!$B$2)</f>
        <v/>
      </c>
      <c r="K81" s="8" t="str">
        <f>IF('enter-harv-val'!B81="","",C81*params!$B$6*(IF(H81,(1-E81),1)))</f>
        <v/>
      </c>
      <c r="L81" s="8" t="str">
        <f>IF('enter-harv-val'!B81="","",IF(I81=1,0,IF(OR($B81="J",$B81="K",$B81="Q"),params!$B$5*E81,$B81*params!$B$3*E81)))</f>
        <v/>
      </c>
      <c r="M81" s="1" t="str">
        <f>IF('enter-harv-val'!B81="","",IF(AND(NOT((OR($B81="J",$B81="K",$B81="Q",$B81=0))),E81=0),B81*params!$B$3,""))</f>
        <v/>
      </c>
      <c r="N81" s="8" t="str">
        <f>IF('enter-harv-val'!B81="","",I81*params!$B$7)</f>
        <v/>
      </c>
      <c r="O81" s="8" t="str">
        <f>IF('enter-harv-val'!B81="","",SUM(J81:L81)-N81)</f>
        <v/>
      </c>
      <c r="P81" s="5" t="str">
        <f>IF('enter-harv-val'!B81="","",(O81&lt;params!$B$9))</f>
        <v/>
      </c>
    </row>
    <row r="82" spans="1:16" x14ac:dyDescent="0.45">
      <c r="A82" t="str">
        <f>IF('enter-harv-val'!B82="","",'enter-harv-val'!A82)</f>
        <v/>
      </c>
      <c r="B82" s="24" t="str">
        <f>IF('enter-harv-val'!B82="","",'enter-harv-val'!B82)</f>
        <v/>
      </c>
      <c r="D82" s="4" t="str">
        <f>IF('enter-harv-val'!B82="","",IF(C82=1,IF(NOT((OR($B82="J",$B82="K",$B82="Q",$B82=0))),"ADDL","NOT"),""))</f>
        <v/>
      </c>
      <c r="E82" s="12" t="str">
        <f>IF('enter-harv-val'!B82="","",1-C82)</f>
        <v/>
      </c>
      <c r="F82" s="4" t="str">
        <f>IF('enter-harv-val'!B82="","",IF(AND(C82=1,E82=1),"IllegalHarv",""))</f>
        <v/>
      </c>
      <c r="G82" s="4" t="str">
        <f>IF('enter-harv-val'!$B82="","",AND(D82="ADDL",F82&lt;&gt;"Fraud"))</f>
        <v/>
      </c>
      <c r="H82" s="4" t="str">
        <f ca="1">IF('enter-harv-val'!B82="","",IF(RAND()&gt;0.75,TRUE,FALSE))</f>
        <v/>
      </c>
      <c r="I82" s="4" t="str">
        <f>IF('enter-harv-val'!B82="","",H82*E82*C82)</f>
        <v/>
      </c>
      <c r="J82" s="8" t="str">
        <f>IF('enter-harv-val'!B82="","",params!$B$2)</f>
        <v/>
      </c>
      <c r="K82" s="8" t="str">
        <f>IF('enter-harv-val'!B82="","",C82*params!$B$6*(IF(H82,(1-E82),1)))</f>
        <v/>
      </c>
      <c r="L82" s="8" t="str">
        <f>IF('enter-harv-val'!B82="","",IF(I82=1,0,IF(OR($B82="J",$B82="K",$B82="Q"),params!$B$5*E82,$B82*params!$B$3*E82)))</f>
        <v/>
      </c>
      <c r="M82" s="1" t="str">
        <f>IF('enter-harv-val'!B82="","",IF(AND(NOT((OR($B82="J",$B82="K",$B82="Q",$B82=0))),E82=0),B82*params!$B$3,""))</f>
        <v/>
      </c>
      <c r="N82" s="8" t="str">
        <f>IF('enter-harv-val'!B82="","",I82*params!$B$7)</f>
        <v/>
      </c>
      <c r="O82" s="8" t="str">
        <f>IF('enter-harv-val'!B82="","",SUM(J82:L82)-N82)</f>
        <v/>
      </c>
      <c r="P82" s="5" t="str">
        <f>IF('enter-harv-val'!B82="","",(O82&lt;params!$B$9))</f>
        <v/>
      </c>
    </row>
    <row r="83" spans="1:16" x14ac:dyDescent="0.45">
      <c r="A83" t="str">
        <f>IF('enter-harv-val'!B83="","",'enter-harv-val'!A83)</f>
        <v/>
      </c>
      <c r="B83" s="24" t="str">
        <f>IF('enter-harv-val'!B83="","",'enter-harv-val'!B83)</f>
        <v/>
      </c>
      <c r="D83" s="4" t="str">
        <f>IF('enter-harv-val'!B83="","",IF(C83=1,IF(NOT((OR($B83="J",$B83="K",$B83="Q",$B83=0))),"ADDL","NOT"),""))</f>
        <v/>
      </c>
      <c r="E83" s="12" t="str">
        <f>IF('enter-harv-val'!B83="","",1-C83)</f>
        <v/>
      </c>
      <c r="F83" s="4" t="str">
        <f>IF('enter-harv-val'!B83="","",IF(AND(C83=1,E83=1),"IllegalHarv",""))</f>
        <v/>
      </c>
      <c r="G83" s="4" t="str">
        <f>IF('enter-harv-val'!$B83="","",AND(D83="ADDL",F83&lt;&gt;"Fraud"))</f>
        <v/>
      </c>
      <c r="H83" s="4" t="str">
        <f ca="1">IF('enter-harv-val'!B83="","",IF(RAND()&gt;0.75,TRUE,FALSE))</f>
        <v/>
      </c>
      <c r="I83" s="4" t="str">
        <f>IF('enter-harv-val'!B83="","",H83*E83*C83)</f>
        <v/>
      </c>
      <c r="J83" s="8" t="str">
        <f>IF('enter-harv-val'!B83="","",params!$B$2)</f>
        <v/>
      </c>
      <c r="K83" s="8" t="str">
        <f>IF('enter-harv-val'!B83="","",C83*params!$B$6*(IF(H83,(1-E83),1)))</f>
        <v/>
      </c>
      <c r="L83" s="8" t="str">
        <f>IF('enter-harv-val'!B83="","",IF(I83=1,0,IF(OR($B83="J",$B83="K",$B83="Q"),params!$B$5*E83,$B83*params!$B$3*E83)))</f>
        <v/>
      </c>
      <c r="M83" s="1" t="str">
        <f>IF('enter-harv-val'!B83="","",IF(AND(NOT((OR($B83="J",$B83="K",$B83="Q",$B83=0))),E83=0),B83*params!$B$3,""))</f>
        <v/>
      </c>
      <c r="N83" s="8" t="str">
        <f>IF('enter-harv-val'!B83="","",I83*params!$B$7)</f>
        <v/>
      </c>
      <c r="O83" s="8" t="str">
        <f>IF('enter-harv-val'!B83="","",SUM(J83:L83)-N83)</f>
        <v/>
      </c>
      <c r="P83" s="5" t="str">
        <f>IF('enter-harv-val'!B83="","",(O83&lt;params!$B$9))</f>
        <v/>
      </c>
    </row>
    <row r="84" spans="1:16" x14ac:dyDescent="0.45">
      <c r="A84" t="str">
        <f>IF('enter-harv-val'!B84="","",'enter-harv-val'!A84)</f>
        <v/>
      </c>
      <c r="B84" s="24" t="str">
        <f>IF('enter-harv-val'!B84="","",'enter-harv-val'!B84)</f>
        <v/>
      </c>
      <c r="D84" s="4" t="str">
        <f>IF('enter-harv-val'!B84="","",IF(C84=1,IF(NOT((OR($B84="J",$B84="K",$B84="Q",$B84=0))),"ADDL","NOT"),""))</f>
        <v/>
      </c>
      <c r="E84" s="12" t="str">
        <f>IF('enter-harv-val'!B84="","",1-C84)</f>
        <v/>
      </c>
      <c r="F84" s="4" t="str">
        <f>IF('enter-harv-val'!B84="","",IF(AND(C84=1,E84=1),"IllegalHarv",""))</f>
        <v/>
      </c>
      <c r="G84" s="4" t="str">
        <f>IF('enter-harv-val'!$B84="","",AND(D84="ADDL",F84&lt;&gt;"Fraud"))</f>
        <v/>
      </c>
      <c r="H84" s="4" t="str">
        <f ca="1">IF('enter-harv-val'!B84="","",IF(RAND()&gt;0.75,TRUE,FALSE))</f>
        <v/>
      </c>
      <c r="I84" s="4" t="str">
        <f>IF('enter-harv-val'!B84="","",H84*E84*C84)</f>
        <v/>
      </c>
      <c r="J84" s="8" t="str">
        <f>IF('enter-harv-val'!B84="","",params!$B$2)</f>
        <v/>
      </c>
      <c r="K84" s="8" t="str">
        <f>IF('enter-harv-val'!B84="","",C84*params!$B$6*(IF(H84,(1-E84),1)))</f>
        <v/>
      </c>
      <c r="L84" s="8" t="str">
        <f>IF('enter-harv-val'!B84="","",IF(I84=1,0,IF(OR($B84="J",$B84="K",$B84="Q"),params!$B$5*E84,$B84*params!$B$3*E84)))</f>
        <v/>
      </c>
      <c r="M84" s="1" t="str">
        <f>IF('enter-harv-val'!B84="","",IF(AND(NOT((OR($B84="J",$B84="K",$B84="Q",$B84=0))),E84=0),B84*params!$B$3,""))</f>
        <v/>
      </c>
      <c r="N84" s="8" t="str">
        <f>IF('enter-harv-val'!B84="","",I84*params!$B$7)</f>
        <v/>
      </c>
      <c r="O84" s="8" t="str">
        <f>IF('enter-harv-val'!B84="","",SUM(J84:L84)-N84)</f>
        <v/>
      </c>
      <c r="P84" s="5" t="str">
        <f>IF('enter-harv-val'!B84="","",(O84&lt;params!$B$9))</f>
        <v/>
      </c>
    </row>
    <row r="85" spans="1:16" x14ac:dyDescent="0.45">
      <c r="A85" t="str">
        <f>IF('enter-harv-val'!B85="","",'enter-harv-val'!A85)</f>
        <v/>
      </c>
      <c r="B85" s="24" t="str">
        <f>IF('enter-harv-val'!B85="","",'enter-harv-val'!B85)</f>
        <v/>
      </c>
      <c r="D85" s="4" t="str">
        <f>IF('enter-harv-val'!B85="","",IF(C85=1,IF(NOT((OR($B85="J",$B85="K",$B85="Q",$B85=0))),"ADDL","NOT"),""))</f>
        <v/>
      </c>
      <c r="E85" s="12" t="str">
        <f>IF('enter-harv-val'!B85="","",1-C85)</f>
        <v/>
      </c>
      <c r="F85" s="4" t="str">
        <f>IF('enter-harv-val'!B85="","",IF(AND(C85=1,E85=1),"IllegalHarv",""))</f>
        <v/>
      </c>
      <c r="G85" s="4" t="str">
        <f>IF('enter-harv-val'!$B85="","",AND(D85="ADDL",F85&lt;&gt;"Fraud"))</f>
        <v/>
      </c>
      <c r="H85" s="4" t="str">
        <f ca="1">IF('enter-harv-val'!B85="","",IF(RAND()&gt;0.75,TRUE,FALSE))</f>
        <v/>
      </c>
      <c r="I85" s="4" t="str">
        <f>IF('enter-harv-val'!B85="","",H85*E85*C85)</f>
        <v/>
      </c>
      <c r="J85" s="8" t="str">
        <f>IF('enter-harv-val'!B85="","",params!$B$2)</f>
        <v/>
      </c>
      <c r="K85" s="8" t="str">
        <f>IF('enter-harv-val'!B85="","",C85*params!$B$6*(IF(H85,(1-E85),1)))</f>
        <v/>
      </c>
      <c r="L85" s="8" t="str">
        <f>IF('enter-harv-val'!B85="","",IF(I85=1,0,IF(OR($B85="J",$B85="K",$B85="Q"),params!$B$5*E85,$B85*params!$B$3*E85)))</f>
        <v/>
      </c>
      <c r="M85" s="1" t="str">
        <f>IF('enter-harv-val'!B85="","",IF(AND(NOT((OR($B85="J",$B85="K",$B85="Q",$B85=0))),E85=0),B85*params!$B$3,""))</f>
        <v/>
      </c>
      <c r="N85" s="8" t="str">
        <f>IF('enter-harv-val'!B85="","",I85*params!$B$7)</f>
        <v/>
      </c>
      <c r="O85" s="8" t="str">
        <f>IF('enter-harv-val'!B85="","",SUM(J85:L85)-N85)</f>
        <v/>
      </c>
      <c r="P85" s="5" t="str">
        <f>IF('enter-harv-val'!B85="","",(O85&lt;params!$B$9))</f>
        <v/>
      </c>
    </row>
    <row r="86" spans="1:16" x14ac:dyDescent="0.45">
      <c r="A86" t="str">
        <f>IF('enter-harv-val'!B86="","",'enter-harv-val'!A86)</f>
        <v/>
      </c>
      <c r="B86" s="24" t="str">
        <f>IF('enter-harv-val'!B86="","",'enter-harv-val'!B86)</f>
        <v/>
      </c>
      <c r="D86" s="4" t="str">
        <f>IF('enter-harv-val'!B86="","",IF(C86=1,IF(NOT((OR($B86="J",$B86="K",$B86="Q",$B86=0))),"ADDL","NOT"),""))</f>
        <v/>
      </c>
      <c r="E86" s="12" t="str">
        <f>IF('enter-harv-val'!B86="","",1-C86)</f>
        <v/>
      </c>
      <c r="F86" s="4" t="str">
        <f>IF('enter-harv-val'!B86="","",IF(AND(C86=1,E86=1),"IllegalHarv",""))</f>
        <v/>
      </c>
      <c r="G86" s="4" t="str">
        <f>IF('enter-harv-val'!$B86="","",AND(D86="ADDL",F86&lt;&gt;"Fraud"))</f>
        <v/>
      </c>
      <c r="H86" s="4" t="str">
        <f ca="1">IF('enter-harv-val'!B86="","",IF(RAND()&gt;0.75,TRUE,FALSE))</f>
        <v/>
      </c>
      <c r="I86" s="4" t="str">
        <f>IF('enter-harv-val'!B86="","",H86*E86*C86)</f>
        <v/>
      </c>
      <c r="J86" s="8" t="str">
        <f>IF('enter-harv-val'!B86="","",params!$B$2)</f>
        <v/>
      </c>
      <c r="K86" s="8" t="str">
        <f>IF('enter-harv-val'!B86="","",C86*params!$B$6*(IF(H86,(1-E86),1)))</f>
        <v/>
      </c>
      <c r="L86" s="8" t="str">
        <f>IF('enter-harv-val'!B86="","",IF(I86=1,0,IF(OR($B86="J",$B86="K",$B86="Q"),params!$B$5*E86,$B86*params!$B$3*E86)))</f>
        <v/>
      </c>
      <c r="M86" s="1" t="str">
        <f>IF('enter-harv-val'!B86="","",IF(AND(NOT((OR($B86="J",$B86="K",$B86="Q",$B86=0))),E86=0),B86*params!$B$3,""))</f>
        <v/>
      </c>
      <c r="N86" s="8" t="str">
        <f>IF('enter-harv-val'!B86="","",I86*params!$B$7)</f>
        <v/>
      </c>
      <c r="O86" s="8" t="str">
        <f>IF('enter-harv-val'!B86="","",SUM(J86:L86)-N86)</f>
        <v/>
      </c>
      <c r="P86" s="5" t="str">
        <f>IF('enter-harv-val'!B86="","",(O86&lt;params!$B$9))</f>
        <v/>
      </c>
    </row>
    <row r="87" spans="1:16" x14ac:dyDescent="0.45">
      <c r="A87" t="str">
        <f>IF('enter-harv-val'!B87="","",'enter-harv-val'!A87)</f>
        <v/>
      </c>
      <c r="B87" s="24" t="str">
        <f>IF('enter-harv-val'!B87="","",'enter-harv-val'!B87)</f>
        <v/>
      </c>
      <c r="D87" s="4" t="str">
        <f>IF('enter-harv-val'!B87="","",IF(C87=1,IF(NOT((OR($B87="J",$B87="K",$B87="Q",$B87=0))),"ADDL","NOT"),""))</f>
        <v/>
      </c>
      <c r="E87" s="12" t="str">
        <f>IF('enter-harv-val'!B87="","",1-C87)</f>
        <v/>
      </c>
      <c r="F87" s="4" t="str">
        <f>IF('enter-harv-val'!B87="","",IF(AND(C87=1,E87=1),"IllegalHarv",""))</f>
        <v/>
      </c>
      <c r="G87" s="4" t="str">
        <f>IF('enter-harv-val'!$B87="","",AND(D87="ADDL",F87&lt;&gt;"Fraud"))</f>
        <v/>
      </c>
      <c r="H87" s="4" t="str">
        <f ca="1">IF('enter-harv-val'!B87="","",IF(RAND()&gt;0.75,TRUE,FALSE))</f>
        <v/>
      </c>
      <c r="I87" s="4" t="str">
        <f>IF('enter-harv-val'!B87="","",H87*E87*C87)</f>
        <v/>
      </c>
      <c r="J87" s="8" t="str">
        <f>IF('enter-harv-val'!B87="","",params!$B$2)</f>
        <v/>
      </c>
      <c r="K87" s="8" t="str">
        <f>IF('enter-harv-val'!B87="","",C87*params!$B$6*(IF(H87,(1-E87),1)))</f>
        <v/>
      </c>
      <c r="L87" s="8" t="str">
        <f>IF('enter-harv-val'!B87="","",IF(I87=1,0,IF(OR($B87="J",$B87="K",$B87="Q"),params!$B$5*E87,$B87*params!$B$3*E87)))</f>
        <v/>
      </c>
      <c r="M87" s="1" t="str">
        <f>IF('enter-harv-val'!B87="","",IF(AND(NOT((OR($B87="J",$B87="K",$B87="Q",$B87=0))),E87=0),B87*params!$B$3,""))</f>
        <v/>
      </c>
      <c r="N87" s="8" t="str">
        <f>IF('enter-harv-val'!B87="","",I87*params!$B$7)</f>
        <v/>
      </c>
      <c r="O87" s="8" t="str">
        <f>IF('enter-harv-val'!B87="","",SUM(J87:L87)-N87)</f>
        <v/>
      </c>
      <c r="P87" s="5" t="str">
        <f>IF('enter-harv-val'!B87="","",(O87&lt;params!$B$9))</f>
        <v/>
      </c>
    </row>
    <row r="88" spans="1:16" x14ac:dyDescent="0.45">
      <c r="A88" t="str">
        <f>IF('enter-harv-val'!B88="","",'enter-harv-val'!A88)</f>
        <v/>
      </c>
      <c r="B88" s="24" t="str">
        <f>IF('enter-harv-val'!B88="","",'enter-harv-val'!B88)</f>
        <v/>
      </c>
      <c r="D88" s="4" t="str">
        <f>IF('enter-harv-val'!B88="","",IF(C88=1,IF(NOT((OR($B88="J",$B88="K",$B88="Q",$B88=0))),"ADDL","NOT"),""))</f>
        <v/>
      </c>
      <c r="E88" s="12" t="str">
        <f>IF('enter-harv-val'!B88="","",1-C88)</f>
        <v/>
      </c>
      <c r="F88" s="4" t="str">
        <f>IF('enter-harv-val'!B88="","",IF(AND(C88=1,E88=1),"IllegalHarv",""))</f>
        <v/>
      </c>
      <c r="G88" s="4" t="str">
        <f>IF('enter-harv-val'!$B88="","",AND(D88="ADDL",F88&lt;&gt;"Fraud"))</f>
        <v/>
      </c>
      <c r="H88" s="4" t="str">
        <f ca="1">IF('enter-harv-val'!B88="","",IF(RAND()&gt;0.75,TRUE,FALSE))</f>
        <v/>
      </c>
      <c r="I88" s="4" t="str">
        <f>IF('enter-harv-val'!B88="","",H88*E88*C88)</f>
        <v/>
      </c>
      <c r="J88" s="8" t="str">
        <f>IF('enter-harv-val'!B88="","",params!$B$2)</f>
        <v/>
      </c>
      <c r="K88" s="8" t="str">
        <f>IF('enter-harv-val'!B88="","",C88*params!$B$6*(IF(H88,(1-E88),1)))</f>
        <v/>
      </c>
      <c r="L88" s="8" t="str">
        <f>IF('enter-harv-val'!B88="","",IF(I88=1,0,IF(OR($B88="J",$B88="K",$B88="Q"),params!$B$5*E88,$B88*params!$B$3*E88)))</f>
        <v/>
      </c>
      <c r="M88" s="1" t="str">
        <f>IF('enter-harv-val'!B88="","",IF(AND(NOT((OR($B88="J",$B88="K",$B88="Q",$B88=0))),E88=0),B88*params!$B$3,""))</f>
        <v/>
      </c>
      <c r="N88" s="8" t="str">
        <f>IF('enter-harv-val'!B88="","",I88*params!$B$7)</f>
        <v/>
      </c>
      <c r="O88" s="8" t="str">
        <f>IF('enter-harv-val'!B88="","",SUM(J88:L88)-N88)</f>
        <v/>
      </c>
      <c r="P88" s="5" t="str">
        <f>IF('enter-harv-val'!B88="","",(O88&lt;params!$B$9))</f>
        <v/>
      </c>
    </row>
    <row r="89" spans="1:16" x14ac:dyDescent="0.45">
      <c r="A89" t="str">
        <f>IF('enter-harv-val'!B89="","",'enter-harv-val'!A89)</f>
        <v/>
      </c>
      <c r="B89" s="24" t="str">
        <f>IF('enter-harv-val'!B89="","",'enter-harv-val'!B89)</f>
        <v/>
      </c>
      <c r="D89" s="4" t="str">
        <f>IF('enter-harv-val'!B89="","",IF(C89=1,IF(NOT((OR($B89="J",$B89="K",$B89="Q",$B89=0))),"ADDL","NOT"),""))</f>
        <v/>
      </c>
      <c r="E89" s="12" t="str">
        <f>IF('enter-harv-val'!B89="","",1-C89)</f>
        <v/>
      </c>
      <c r="F89" s="4" t="str">
        <f>IF('enter-harv-val'!B89="","",IF(AND(C89=1,E89=1),"IllegalHarv",""))</f>
        <v/>
      </c>
      <c r="G89" s="4" t="str">
        <f>IF('enter-harv-val'!$B89="","",AND(D89="ADDL",F89&lt;&gt;"Fraud"))</f>
        <v/>
      </c>
      <c r="H89" s="4" t="str">
        <f ca="1">IF('enter-harv-val'!B89="","",IF(RAND()&gt;0.75,TRUE,FALSE))</f>
        <v/>
      </c>
      <c r="I89" s="4" t="str">
        <f>IF('enter-harv-val'!B89="","",H89*E89*C89)</f>
        <v/>
      </c>
      <c r="J89" s="8" t="str">
        <f>IF('enter-harv-val'!B89="","",params!$B$2)</f>
        <v/>
      </c>
      <c r="K89" s="8" t="str">
        <f>IF('enter-harv-val'!B89="","",C89*params!$B$6*(IF(H89,(1-E89),1)))</f>
        <v/>
      </c>
      <c r="L89" s="8" t="str">
        <f>IF('enter-harv-val'!B89="","",IF(I89=1,0,IF(OR($B89="J",$B89="K",$B89="Q"),params!$B$5*E89,$B89*params!$B$3*E89)))</f>
        <v/>
      </c>
      <c r="M89" s="1" t="str">
        <f>IF('enter-harv-val'!B89="","",IF(AND(NOT((OR($B89="J",$B89="K",$B89="Q",$B89=0))),E89=0),B89*params!$B$3,""))</f>
        <v/>
      </c>
      <c r="N89" s="8" t="str">
        <f>IF('enter-harv-val'!B89="","",I89*params!$B$7)</f>
        <v/>
      </c>
      <c r="O89" s="8" t="str">
        <f>IF('enter-harv-val'!B89="","",SUM(J89:L89)-N89)</f>
        <v/>
      </c>
      <c r="P89" s="5" t="str">
        <f>IF('enter-harv-val'!B89="","",(O89&lt;params!$B$9))</f>
        <v/>
      </c>
    </row>
    <row r="90" spans="1:16" x14ac:dyDescent="0.45">
      <c r="A90" t="str">
        <f>IF('enter-harv-val'!B90="","",'enter-harv-val'!A90)</f>
        <v/>
      </c>
      <c r="B90" s="24" t="str">
        <f>IF('enter-harv-val'!B90="","",'enter-harv-val'!B90)</f>
        <v/>
      </c>
      <c r="D90" s="4" t="str">
        <f>IF('enter-harv-val'!B90="","",IF(C90=1,IF(NOT((OR($B90="J",$B90="K",$B90="Q",$B90=0))),"ADDL","NOT"),""))</f>
        <v/>
      </c>
      <c r="E90" s="12" t="str">
        <f>IF('enter-harv-val'!B90="","",1-C90)</f>
        <v/>
      </c>
      <c r="F90" s="4" t="str">
        <f>IF('enter-harv-val'!B90="","",IF(AND(C90=1,E90=1),"IllegalHarv",""))</f>
        <v/>
      </c>
      <c r="G90" s="4" t="str">
        <f>IF('enter-harv-val'!$B90="","",AND(D90="ADDL",F90&lt;&gt;"Fraud"))</f>
        <v/>
      </c>
      <c r="H90" s="4" t="str">
        <f ca="1">IF('enter-harv-val'!B90="","",IF(RAND()&gt;0.75,TRUE,FALSE))</f>
        <v/>
      </c>
      <c r="I90" s="4" t="str">
        <f>IF('enter-harv-val'!B90="","",H90*E90*C90)</f>
        <v/>
      </c>
      <c r="J90" s="8" t="str">
        <f>IF('enter-harv-val'!B90="","",params!$B$2)</f>
        <v/>
      </c>
      <c r="K90" s="8" t="str">
        <f>IF('enter-harv-val'!B90="","",C90*params!$B$6*(IF(H90,(1-E90),1)))</f>
        <v/>
      </c>
      <c r="L90" s="8" t="str">
        <f>IF('enter-harv-val'!B90="","",IF(I90=1,0,IF(OR($B90="J",$B90="K",$B90="Q"),params!$B$5*E90,$B90*params!$B$3*E90)))</f>
        <v/>
      </c>
      <c r="M90" s="1" t="str">
        <f>IF('enter-harv-val'!B90="","",IF(AND(NOT((OR($B90="J",$B90="K",$B90="Q",$B90=0))),E90=0),B90*params!$B$3,""))</f>
        <v/>
      </c>
      <c r="N90" s="8" t="str">
        <f>IF('enter-harv-val'!B90="","",I90*params!$B$7)</f>
        <v/>
      </c>
      <c r="O90" s="8" t="str">
        <f>IF('enter-harv-val'!B90="","",SUM(J90:L90)-N90)</f>
        <v/>
      </c>
      <c r="P90" s="5" t="str">
        <f>IF('enter-harv-val'!B90="","",(O90&lt;params!$B$9))</f>
        <v/>
      </c>
    </row>
    <row r="91" spans="1:16" x14ac:dyDescent="0.45">
      <c r="A91" t="str">
        <f>IF('enter-harv-val'!B91="","",'enter-harv-val'!A91)</f>
        <v/>
      </c>
      <c r="B91" s="24" t="str">
        <f>IF('enter-harv-val'!B91="","",'enter-harv-val'!B91)</f>
        <v/>
      </c>
      <c r="D91" s="4" t="str">
        <f>IF('enter-harv-val'!B91="","",IF(C91=1,IF(NOT((OR($B91="J",$B91="K",$B91="Q",$B91=0))),"ADDL","NOT"),""))</f>
        <v/>
      </c>
      <c r="E91" s="12" t="str">
        <f>IF('enter-harv-val'!B91="","",1-C91)</f>
        <v/>
      </c>
      <c r="F91" s="4" t="str">
        <f>IF('enter-harv-val'!B91="","",IF(AND(C91=1,E91=1),"IllegalHarv",""))</f>
        <v/>
      </c>
      <c r="G91" s="4" t="str">
        <f>IF('enter-harv-val'!$B91="","",AND(D91="ADDL",F91&lt;&gt;"Fraud"))</f>
        <v/>
      </c>
      <c r="H91" s="4" t="str">
        <f ca="1">IF('enter-harv-val'!B91="","",IF(RAND()&gt;0.75,TRUE,FALSE))</f>
        <v/>
      </c>
      <c r="I91" s="4" t="str">
        <f>IF('enter-harv-val'!B91="","",H91*E91*C91)</f>
        <v/>
      </c>
      <c r="J91" s="8" t="str">
        <f>IF('enter-harv-val'!B91="","",params!$B$2)</f>
        <v/>
      </c>
      <c r="K91" s="8" t="str">
        <f>IF('enter-harv-val'!B91="","",C91*params!$B$6*(IF(H91,(1-E91),1)))</f>
        <v/>
      </c>
      <c r="L91" s="8" t="str">
        <f>IF('enter-harv-val'!B91="","",IF(I91=1,0,IF(OR($B91="J",$B91="K",$B91="Q"),params!$B$5*E91,$B91*params!$B$3*E91)))</f>
        <v/>
      </c>
      <c r="M91" s="1" t="str">
        <f>IF('enter-harv-val'!B91="","",IF(AND(NOT((OR($B91="J",$B91="K",$B91="Q",$B91=0))),E91=0),B91*params!$B$3,""))</f>
        <v/>
      </c>
      <c r="N91" s="8" t="str">
        <f>IF('enter-harv-val'!B91="","",I91*params!$B$7)</f>
        <v/>
      </c>
      <c r="O91" s="8" t="str">
        <f>IF('enter-harv-val'!B91="","",SUM(J91:L91)-N91)</f>
        <v/>
      </c>
      <c r="P91" s="5" t="str">
        <f>IF('enter-harv-val'!B91="","",(O91&lt;params!$B$9))</f>
        <v/>
      </c>
    </row>
    <row r="92" spans="1:16" x14ac:dyDescent="0.45">
      <c r="A92" t="str">
        <f>IF('enter-harv-val'!B92="","",'enter-harv-val'!A92)</f>
        <v/>
      </c>
      <c r="B92" s="24" t="str">
        <f>IF('enter-harv-val'!B92="","",'enter-harv-val'!B92)</f>
        <v/>
      </c>
      <c r="D92" s="4" t="str">
        <f>IF('enter-harv-val'!B92="","",IF(C92=1,IF(NOT((OR($B92="J",$B92="K",$B92="Q",$B92=0))),"ADDL","NOT"),""))</f>
        <v/>
      </c>
      <c r="E92" s="12" t="str">
        <f>IF('enter-harv-val'!B92="","",1-C92)</f>
        <v/>
      </c>
      <c r="F92" s="4" t="str">
        <f>IF('enter-harv-val'!B92="","",IF(AND(C92=1,E92=1),"IllegalHarv",""))</f>
        <v/>
      </c>
      <c r="G92" s="4" t="str">
        <f>IF('enter-harv-val'!$B92="","",AND(D92="ADDL",F92&lt;&gt;"Fraud"))</f>
        <v/>
      </c>
      <c r="H92" s="4" t="str">
        <f ca="1">IF('enter-harv-val'!B92="","",IF(RAND()&gt;0.75,TRUE,FALSE))</f>
        <v/>
      </c>
      <c r="I92" s="4" t="str">
        <f>IF('enter-harv-val'!B92="","",H92*E92*C92)</f>
        <v/>
      </c>
      <c r="J92" s="8" t="str">
        <f>IF('enter-harv-val'!B92="","",params!$B$2)</f>
        <v/>
      </c>
      <c r="K92" s="8" t="str">
        <f>IF('enter-harv-val'!B92="","",C92*params!$B$6*(IF(H92,(1-E92),1)))</f>
        <v/>
      </c>
      <c r="L92" s="8" t="str">
        <f>IF('enter-harv-val'!B92="","",IF(I92=1,0,IF(OR($B92="J",$B92="K",$B92="Q"),params!$B$5*E92,$B92*params!$B$3*E92)))</f>
        <v/>
      </c>
      <c r="M92" s="1" t="str">
        <f>IF('enter-harv-val'!B92="","",IF(AND(NOT((OR($B92="J",$B92="K",$B92="Q",$B92=0))),E92=0),B92*params!$B$3,""))</f>
        <v/>
      </c>
      <c r="N92" s="8" t="str">
        <f>IF('enter-harv-val'!B92="","",I92*params!$B$7)</f>
        <v/>
      </c>
      <c r="O92" s="8" t="str">
        <f>IF('enter-harv-val'!B92="","",SUM(J92:L92)-N92)</f>
        <v/>
      </c>
      <c r="P92" s="5" t="str">
        <f>IF('enter-harv-val'!B92="","",(O92&lt;params!$B$9))</f>
        <v/>
      </c>
    </row>
    <row r="93" spans="1:16" x14ac:dyDescent="0.45">
      <c r="A93" t="str">
        <f>IF('enter-harv-val'!B93="","",'enter-harv-val'!A93)</f>
        <v/>
      </c>
      <c r="B93" s="24" t="str">
        <f>IF('enter-harv-val'!B93="","",'enter-harv-val'!B93)</f>
        <v/>
      </c>
      <c r="D93" s="4" t="str">
        <f>IF('enter-harv-val'!B93="","",IF(C93=1,IF(NOT((OR($B93="J",$B93="K",$B93="Q",$B93=0))),"ADDL","NOT"),""))</f>
        <v/>
      </c>
      <c r="E93" s="12" t="str">
        <f>IF('enter-harv-val'!B93="","",1-C93)</f>
        <v/>
      </c>
      <c r="F93" s="4" t="str">
        <f>IF('enter-harv-val'!B93="","",IF(AND(C93=1,E93=1),"IllegalHarv",""))</f>
        <v/>
      </c>
      <c r="G93" s="4" t="str">
        <f>IF('enter-harv-val'!$B93="","",AND(D93="ADDL",F93&lt;&gt;"Fraud"))</f>
        <v/>
      </c>
      <c r="H93" s="4" t="str">
        <f ca="1">IF('enter-harv-val'!B93="","",IF(RAND()&gt;0.75,TRUE,FALSE))</f>
        <v/>
      </c>
      <c r="I93" s="4" t="str">
        <f>IF('enter-harv-val'!B93="","",H93*E93*C93)</f>
        <v/>
      </c>
      <c r="J93" s="8" t="str">
        <f>IF('enter-harv-val'!B93="","",params!$B$2)</f>
        <v/>
      </c>
      <c r="K93" s="8" t="str">
        <f>IF('enter-harv-val'!B93="","",C93*params!$B$6*(IF(H93,(1-E93),1)))</f>
        <v/>
      </c>
      <c r="L93" s="8" t="str">
        <f>IF('enter-harv-val'!B93="","",IF(I93=1,0,IF(OR($B93="J",$B93="K",$B93="Q"),params!$B$5*E93,$B93*params!$B$3*E93)))</f>
        <v/>
      </c>
      <c r="M93" s="1" t="str">
        <f>IF('enter-harv-val'!B93="","",IF(AND(NOT((OR($B93="J",$B93="K",$B93="Q",$B93=0))),E93=0),B93*params!$B$3,""))</f>
        <v/>
      </c>
      <c r="N93" s="8" t="str">
        <f>IF('enter-harv-val'!B93="","",I93*params!$B$7)</f>
        <v/>
      </c>
      <c r="O93" s="8" t="str">
        <f>IF('enter-harv-val'!B93="","",SUM(J93:L93)-N93)</f>
        <v/>
      </c>
      <c r="P93" s="5" t="str">
        <f>IF('enter-harv-val'!B93="","",(O93&lt;params!$B$9))</f>
        <v/>
      </c>
    </row>
    <row r="94" spans="1:16" x14ac:dyDescent="0.45">
      <c r="A94" t="str">
        <f>IF('enter-harv-val'!B94="","",'enter-harv-val'!A94)</f>
        <v/>
      </c>
      <c r="B94" s="24" t="str">
        <f>IF('enter-harv-val'!B94="","",'enter-harv-val'!B94)</f>
        <v/>
      </c>
      <c r="D94" s="4" t="str">
        <f>IF('enter-harv-val'!B94="","",IF(C94=1,IF(NOT((OR($B94="J",$B94="K",$B94="Q",$B94=0))),"ADDL","NOT"),""))</f>
        <v/>
      </c>
      <c r="E94" s="12" t="str">
        <f>IF('enter-harv-val'!B94="","",1-C94)</f>
        <v/>
      </c>
      <c r="F94" s="4" t="str">
        <f>IF('enter-harv-val'!B94="","",IF(AND(C94=1,E94=1),"IllegalHarv",""))</f>
        <v/>
      </c>
      <c r="G94" s="4" t="str">
        <f>IF('enter-harv-val'!$B94="","",AND(D94="ADDL",F94&lt;&gt;"Fraud"))</f>
        <v/>
      </c>
      <c r="H94" s="4" t="str">
        <f ca="1">IF('enter-harv-val'!B94="","",IF(RAND()&gt;0.75,TRUE,FALSE))</f>
        <v/>
      </c>
      <c r="I94" s="4" t="str">
        <f>IF('enter-harv-val'!B94="","",H94*E94*C94)</f>
        <v/>
      </c>
      <c r="J94" s="8" t="str">
        <f>IF('enter-harv-val'!B94="","",params!$B$2)</f>
        <v/>
      </c>
      <c r="K94" s="8" t="str">
        <f>IF('enter-harv-val'!B94="","",C94*params!$B$6*(IF(H94,(1-E94),1)))</f>
        <v/>
      </c>
      <c r="L94" s="8" t="str">
        <f>IF('enter-harv-val'!B94="","",IF(I94=1,0,IF(OR($B94="J",$B94="K",$B94="Q"),params!$B$5*E94,$B94*params!$B$3*E94)))</f>
        <v/>
      </c>
      <c r="M94" s="1" t="str">
        <f>IF('enter-harv-val'!B94="","",IF(AND(NOT((OR($B94="J",$B94="K",$B94="Q",$B94=0))),E94=0),B94*params!$B$3,""))</f>
        <v/>
      </c>
      <c r="N94" s="8" t="str">
        <f>IF('enter-harv-val'!B94="","",I94*params!$B$7)</f>
        <v/>
      </c>
      <c r="O94" s="8" t="str">
        <f>IF('enter-harv-val'!B94="","",SUM(J94:L94)-N94)</f>
        <v/>
      </c>
      <c r="P94" s="5" t="str">
        <f>IF('enter-harv-val'!B94="","",(O94&lt;params!$B$9))</f>
        <v/>
      </c>
    </row>
    <row r="95" spans="1:16" x14ac:dyDescent="0.45">
      <c r="A95" t="str">
        <f>IF('enter-harv-val'!B95="","",'enter-harv-val'!A95)</f>
        <v/>
      </c>
      <c r="B95" s="24" t="str">
        <f>IF('enter-harv-val'!B95="","",'enter-harv-val'!B95)</f>
        <v/>
      </c>
      <c r="D95" s="4" t="str">
        <f>IF('enter-harv-val'!B95="","",IF(C95=1,IF(NOT((OR($B95="J",$B95="K",$B95="Q",$B95=0))),"ADDL","NOT"),""))</f>
        <v/>
      </c>
      <c r="E95" s="12" t="str">
        <f>IF('enter-harv-val'!B95="","",1-C95)</f>
        <v/>
      </c>
      <c r="F95" s="4" t="str">
        <f>IF('enter-harv-val'!B95="","",IF(AND(C95=1,E95=1),"IllegalHarv",""))</f>
        <v/>
      </c>
      <c r="G95" s="4" t="str">
        <f>IF('enter-harv-val'!$B95="","",AND(D95="ADDL",F95&lt;&gt;"Fraud"))</f>
        <v/>
      </c>
      <c r="H95" s="4" t="str">
        <f ca="1">IF('enter-harv-val'!B95="","",IF(RAND()&gt;0.75,TRUE,FALSE))</f>
        <v/>
      </c>
      <c r="I95" s="4" t="str">
        <f>IF('enter-harv-val'!B95="","",H95*E95*C95)</f>
        <v/>
      </c>
      <c r="J95" s="8" t="str">
        <f>IF('enter-harv-val'!B95="","",params!$B$2)</f>
        <v/>
      </c>
      <c r="K95" s="8" t="str">
        <f>IF('enter-harv-val'!B95="","",C95*params!$B$6*(IF(H95,(1-E95),1)))</f>
        <v/>
      </c>
      <c r="L95" s="8" t="str">
        <f>IF('enter-harv-val'!B95="","",IF(I95=1,0,IF(OR($B95="J",$B95="K",$B95="Q"),params!$B$5*E95,$B95*params!$B$3*E95)))</f>
        <v/>
      </c>
      <c r="M95" s="1" t="str">
        <f>IF('enter-harv-val'!B95="","",IF(AND(NOT((OR($B95="J",$B95="K",$B95="Q",$B95=0))),E95=0),B95*params!$B$3,""))</f>
        <v/>
      </c>
      <c r="N95" s="8" t="str">
        <f>IF('enter-harv-val'!B95="","",I95*params!$B$7)</f>
        <v/>
      </c>
      <c r="O95" s="8" t="str">
        <f>IF('enter-harv-val'!B95="","",SUM(J95:L95)-N95)</f>
        <v/>
      </c>
      <c r="P95" s="5" t="str">
        <f>IF('enter-harv-val'!B95="","",(O95&lt;params!$B$9))</f>
        <v/>
      </c>
    </row>
    <row r="96" spans="1:16" x14ac:dyDescent="0.45">
      <c r="A96" t="str">
        <f>IF('enter-harv-val'!B96="","",'enter-harv-val'!A96)</f>
        <v/>
      </c>
      <c r="B96" s="24" t="str">
        <f>IF('enter-harv-val'!B96="","",'enter-harv-val'!B96)</f>
        <v/>
      </c>
      <c r="D96" s="4" t="str">
        <f>IF('enter-harv-val'!B96="","",IF(C96=1,IF(NOT((OR($B96="J",$B96="K",$B96="Q",$B96=0))),"ADDL","NOT"),""))</f>
        <v/>
      </c>
      <c r="E96" s="12" t="str">
        <f>IF('enter-harv-val'!B96="","",1-C96)</f>
        <v/>
      </c>
      <c r="F96" s="4" t="str">
        <f>IF('enter-harv-val'!B96="","",IF(AND(C96=1,E96=1),"IllegalHarv",""))</f>
        <v/>
      </c>
      <c r="G96" s="4" t="str">
        <f>IF('enter-harv-val'!$B96="","",AND(D96="ADDL",F96&lt;&gt;"Fraud"))</f>
        <v/>
      </c>
      <c r="H96" s="4" t="str">
        <f ca="1">IF('enter-harv-val'!B96="","",IF(RAND()&gt;0.75,TRUE,FALSE))</f>
        <v/>
      </c>
      <c r="I96" s="4" t="str">
        <f>IF('enter-harv-val'!B96="","",H96*E96*C96)</f>
        <v/>
      </c>
      <c r="J96" s="8" t="str">
        <f>IF('enter-harv-val'!B96="","",params!$B$2)</f>
        <v/>
      </c>
      <c r="K96" s="8" t="str">
        <f>IF('enter-harv-val'!B96="","",C96*params!$B$6*(IF(H96,(1-E96),1)))</f>
        <v/>
      </c>
      <c r="L96" s="8" t="str">
        <f>IF('enter-harv-val'!B96="","",IF(I96=1,0,IF(OR($B96="J",$B96="K",$B96="Q"),params!$B$5*E96,$B96*params!$B$3*E96)))</f>
        <v/>
      </c>
      <c r="M96" s="1" t="str">
        <f>IF('enter-harv-val'!B96="","",IF(AND(NOT((OR($B96="J",$B96="K",$B96="Q",$B96=0))),E96=0),B96*params!$B$3,""))</f>
        <v/>
      </c>
      <c r="N96" s="8" t="str">
        <f>IF('enter-harv-val'!B96="","",I96*params!$B$7)</f>
        <v/>
      </c>
      <c r="O96" s="8" t="str">
        <f>IF('enter-harv-val'!B96="","",SUM(J96:L96)-N96)</f>
        <v/>
      </c>
      <c r="P96" s="5" t="str">
        <f>IF('enter-harv-val'!B96="","",(O96&lt;params!$B$9))</f>
        <v/>
      </c>
    </row>
    <row r="97" spans="1:16" x14ac:dyDescent="0.45">
      <c r="A97" t="str">
        <f>IF('enter-harv-val'!B97="","",'enter-harv-val'!A97)</f>
        <v/>
      </c>
      <c r="B97" s="24" t="str">
        <f>IF('enter-harv-val'!B97="","",'enter-harv-val'!B97)</f>
        <v/>
      </c>
      <c r="D97" s="4" t="str">
        <f>IF('enter-harv-val'!B97="","",IF(C97=1,IF(NOT((OR($B97="J",$B97="K",$B97="Q",$B97=0))),"ADDL","NOT"),""))</f>
        <v/>
      </c>
      <c r="E97" s="12" t="str">
        <f>IF('enter-harv-val'!B97="","",1-C97)</f>
        <v/>
      </c>
      <c r="F97" s="4" t="str">
        <f>IF('enter-harv-val'!B97="","",IF(AND(C97=1,E97=1),"IllegalHarv",""))</f>
        <v/>
      </c>
      <c r="G97" s="4" t="str">
        <f>IF('enter-harv-val'!$B97="","",AND(D97="ADDL",F97&lt;&gt;"Fraud"))</f>
        <v/>
      </c>
      <c r="H97" s="4" t="str">
        <f ca="1">IF('enter-harv-val'!B97="","",IF(RAND()&gt;0.75,TRUE,FALSE))</f>
        <v/>
      </c>
      <c r="I97" s="4" t="str">
        <f>IF('enter-harv-val'!B97="","",H97*E97*C97)</f>
        <v/>
      </c>
      <c r="J97" s="8" t="str">
        <f>IF('enter-harv-val'!B97="","",params!$B$2)</f>
        <v/>
      </c>
      <c r="K97" s="8" t="str">
        <f>IF('enter-harv-val'!B97="","",C97*params!$B$6*(IF(H97,(1-E97),1)))</f>
        <v/>
      </c>
      <c r="L97" s="8" t="str">
        <f>IF('enter-harv-val'!B97="","",IF(I97=1,0,IF(OR($B97="J",$B97="K",$B97="Q"),params!$B$5*E97,$B97*params!$B$3*E97)))</f>
        <v/>
      </c>
      <c r="M97" s="1" t="str">
        <f>IF('enter-harv-val'!B97="","",IF(AND(NOT((OR($B97="J",$B97="K",$B97="Q",$B97=0))),E97=0),B97*params!$B$3,""))</f>
        <v/>
      </c>
      <c r="N97" s="8" t="str">
        <f>IF('enter-harv-val'!B97="","",I97*params!$B$7)</f>
        <v/>
      </c>
      <c r="O97" s="8" t="str">
        <f>IF('enter-harv-val'!B97="","",SUM(J97:L97)-N97)</f>
        <v/>
      </c>
      <c r="P97" s="5" t="str">
        <f>IF('enter-harv-val'!B97="","",(O97&lt;params!$B$9))</f>
        <v/>
      </c>
    </row>
    <row r="98" spans="1:16" x14ac:dyDescent="0.45">
      <c r="A98" t="str">
        <f>IF('enter-harv-val'!B98="","",'enter-harv-val'!A98)</f>
        <v/>
      </c>
      <c r="B98" s="24" t="str">
        <f>IF('enter-harv-val'!B98="","",'enter-harv-val'!B98)</f>
        <v/>
      </c>
      <c r="D98" s="4" t="str">
        <f>IF('enter-harv-val'!B98="","",IF(C98=1,IF(NOT((OR($B98="J",$B98="K",$B98="Q",$B98=0))),"ADDL","NOT"),""))</f>
        <v/>
      </c>
      <c r="E98" s="12" t="str">
        <f>IF('enter-harv-val'!B98="","",1-C98)</f>
        <v/>
      </c>
      <c r="F98" s="4" t="str">
        <f>IF('enter-harv-val'!B98="","",IF(AND(C98=1,E98=1),"IllegalHarv",""))</f>
        <v/>
      </c>
      <c r="G98" s="4" t="str">
        <f>IF('enter-harv-val'!$B98="","",AND(D98="ADDL",F98&lt;&gt;"Fraud"))</f>
        <v/>
      </c>
      <c r="H98" s="4" t="str">
        <f ca="1">IF('enter-harv-val'!B98="","",IF(RAND()&gt;0.75,TRUE,FALSE))</f>
        <v/>
      </c>
      <c r="I98" s="4" t="str">
        <f>IF('enter-harv-val'!B98="","",H98*E98*C98)</f>
        <v/>
      </c>
      <c r="J98" s="8" t="str">
        <f>IF('enter-harv-val'!B98="","",params!$B$2)</f>
        <v/>
      </c>
      <c r="K98" s="8" t="str">
        <f>IF('enter-harv-val'!B98="","",C98*params!$B$6*(IF(H98,(1-E98),1)))</f>
        <v/>
      </c>
      <c r="L98" s="8" t="str">
        <f>IF('enter-harv-val'!B98="","",IF(I98=1,0,IF(OR($B98="J",$B98="K",$B98="Q"),params!$B$5*E98,$B98*params!$B$3*E98)))</f>
        <v/>
      </c>
      <c r="M98" s="1" t="str">
        <f>IF('enter-harv-val'!B98="","",IF(AND(NOT((OR($B98="J",$B98="K",$B98="Q",$B98=0))),E98=0),B98*params!$B$3,""))</f>
        <v/>
      </c>
      <c r="N98" s="8" t="str">
        <f>IF('enter-harv-val'!B98="","",I98*params!$B$7)</f>
        <v/>
      </c>
      <c r="O98" s="8" t="str">
        <f>IF('enter-harv-val'!B98="","",SUM(J98:L98)-N98)</f>
        <v/>
      </c>
      <c r="P98" s="5" t="str">
        <f>IF('enter-harv-val'!B98="","",(O98&lt;params!$B$9))</f>
        <v/>
      </c>
    </row>
    <row r="99" spans="1:16" x14ac:dyDescent="0.45">
      <c r="A99" t="str">
        <f>IF('enter-harv-val'!B99="","",'enter-harv-val'!A99)</f>
        <v/>
      </c>
      <c r="B99" s="24" t="str">
        <f>IF('enter-harv-val'!B99="","",'enter-harv-val'!B99)</f>
        <v/>
      </c>
      <c r="D99" s="4" t="str">
        <f>IF('enter-harv-val'!B99="","",IF(C99=1,IF(NOT((OR($B99="J",$B99="K",$B99="Q",$B99=0))),"ADDL","NOT"),""))</f>
        <v/>
      </c>
      <c r="E99" s="12" t="str">
        <f>IF('enter-harv-val'!B99="","",1-C99)</f>
        <v/>
      </c>
      <c r="F99" s="4" t="str">
        <f>IF('enter-harv-val'!B99="","",IF(AND(C99=1,E99=1),"IllegalHarv",""))</f>
        <v/>
      </c>
      <c r="G99" s="4" t="str">
        <f>IF('enter-harv-val'!$B99="","",AND(D99="ADDL",F99&lt;&gt;"Fraud"))</f>
        <v/>
      </c>
      <c r="H99" s="4" t="str">
        <f ca="1">IF('enter-harv-val'!B99="","",IF(RAND()&gt;0.75,TRUE,FALSE))</f>
        <v/>
      </c>
      <c r="I99" s="4" t="str">
        <f>IF('enter-harv-val'!B99="","",H99*E99*C99)</f>
        <v/>
      </c>
      <c r="J99" s="8" t="str">
        <f>IF('enter-harv-val'!B99="","",params!$B$2)</f>
        <v/>
      </c>
      <c r="K99" s="8" t="str">
        <f>IF('enter-harv-val'!B99="","",C99*params!$B$6*(IF(H99,(1-E99),1)))</f>
        <v/>
      </c>
      <c r="L99" s="8" t="str">
        <f>IF('enter-harv-val'!B99="","",IF(I99=1,0,IF(OR($B99="J",$B99="K",$B99="Q"),params!$B$5*E99,$B99*params!$B$3*E99)))</f>
        <v/>
      </c>
      <c r="M99" s="1" t="str">
        <f>IF('enter-harv-val'!B99="","",IF(AND(NOT((OR($B99="J",$B99="K",$B99="Q",$B99=0))),E99=0),B99*params!$B$3,""))</f>
        <v/>
      </c>
      <c r="N99" s="8" t="str">
        <f>IF('enter-harv-val'!B99="","",I99*params!$B$7)</f>
        <v/>
      </c>
      <c r="O99" s="8" t="str">
        <f>IF('enter-harv-val'!B99="","",SUM(J99:L99)-N99)</f>
        <v/>
      </c>
      <c r="P99" s="5" t="str">
        <f>IF('enter-harv-val'!B99="","",(O99&lt;params!$B$9))</f>
        <v/>
      </c>
    </row>
    <row r="100" spans="1:16" x14ac:dyDescent="0.45">
      <c r="A100" t="str">
        <f>IF('enter-harv-val'!B100="","",'enter-harv-val'!A100)</f>
        <v/>
      </c>
      <c r="B100" s="24" t="str">
        <f>IF('enter-harv-val'!B100="","",'enter-harv-val'!B100)</f>
        <v/>
      </c>
      <c r="D100" s="4" t="str">
        <f>IF('enter-harv-val'!B100="","",IF(C100=1,IF(NOT((OR($B100="J",$B100="K",$B100="Q",$B100=0))),"ADDL","NOT"),""))</f>
        <v/>
      </c>
      <c r="E100" s="12" t="str">
        <f>IF('enter-harv-val'!B100="","",1-C100)</f>
        <v/>
      </c>
      <c r="F100" s="4" t="str">
        <f>IF('enter-harv-val'!B100="","",IF(AND(C100=1,E100=1),"IllegalHarv",""))</f>
        <v/>
      </c>
      <c r="G100" s="4" t="str">
        <f>IF('enter-harv-val'!$B100="","",AND(D100="ADDL",F100&lt;&gt;"Fraud"))</f>
        <v/>
      </c>
      <c r="H100" s="4" t="str">
        <f ca="1">IF('enter-harv-val'!B100="","",IF(RAND()&gt;0.75,TRUE,FALSE))</f>
        <v/>
      </c>
      <c r="I100" s="4" t="str">
        <f>IF('enter-harv-val'!B100="","",H100*E100*C100)</f>
        <v/>
      </c>
      <c r="J100" s="8" t="str">
        <f>IF('enter-harv-val'!B100="","",params!$B$2)</f>
        <v/>
      </c>
      <c r="K100" s="8" t="str">
        <f>IF('enter-harv-val'!B100="","",C100*params!$B$6*(IF(H100,(1-E100),1)))</f>
        <v/>
      </c>
      <c r="L100" s="8" t="str">
        <f>IF('enter-harv-val'!B100="","",IF(I100=1,0,IF(OR($B100="J",$B100="K",$B100="Q"),params!$B$5*E100,$B100*params!$B$3*E100)))</f>
        <v/>
      </c>
      <c r="M100" s="1" t="str">
        <f>IF('enter-harv-val'!B100="","",IF(AND(NOT((OR($B100="J",$B100="K",$B100="Q",$B100=0))),E100=0),B100*params!$B$3,""))</f>
        <v/>
      </c>
      <c r="N100" s="8" t="str">
        <f>IF('enter-harv-val'!B100="","",I100*params!$B$7)</f>
        <v/>
      </c>
      <c r="O100" s="8" t="str">
        <f>IF('enter-harv-val'!B100="","",SUM(J100:L100)-N100)</f>
        <v/>
      </c>
      <c r="P100" s="5" t="str">
        <f>IF('enter-harv-val'!B100="","",(O100&lt;params!$B$9))</f>
        <v/>
      </c>
    </row>
    <row r="101" spans="1:16" x14ac:dyDescent="0.45">
      <c r="A101" t="str">
        <f>IF('enter-harv-val'!B101="","",'enter-harv-val'!A101)</f>
        <v/>
      </c>
      <c r="B101" s="24" t="str">
        <f>IF('enter-harv-val'!B101="","",'enter-harv-val'!B101)</f>
        <v/>
      </c>
      <c r="D101" s="4" t="str">
        <f>IF('enter-harv-val'!B101="","",IF(C101=1,IF(NOT((OR($B101="J",$B101="K",$B101="Q",$B101=0))),"ADDL","NOT"),""))</f>
        <v/>
      </c>
      <c r="E101" s="12" t="str">
        <f>IF('enter-harv-val'!B101="","",1-C101)</f>
        <v/>
      </c>
      <c r="F101" s="4" t="str">
        <f>IF('enter-harv-val'!B101="","",IF(AND(C101=1,E101=1),"IllegalHarv",""))</f>
        <v/>
      </c>
      <c r="G101" s="4" t="str">
        <f>IF('enter-harv-val'!$B101="","",AND(D101="ADDL",F101&lt;&gt;"Fraud"))</f>
        <v/>
      </c>
      <c r="H101" s="4" t="str">
        <f ca="1">IF('enter-harv-val'!B101="","",IF(RAND()&gt;0.75,TRUE,FALSE))</f>
        <v/>
      </c>
      <c r="I101" s="4" t="str">
        <f>IF('enter-harv-val'!B101="","",H101*E101*C101)</f>
        <v/>
      </c>
      <c r="J101" s="8" t="str">
        <f>IF('enter-harv-val'!B101="","",params!$B$2)</f>
        <v/>
      </c>
      <c r="K101" s="8" t="str">
        <f>IF('enter-harv-val'!B101="","",C101*params!$B$6*(IF(H101,(1-E101),1)))</f>
        <v/>
      </c>
      <c r="L101" s="8" t="str">
        <f>IF('enter-harv-val'!B101="","",IF(I101=1,0,IF(OR($B101="J",$B101="K",$B101="Q"),params!$B$5*E101,$B101*params!$B$3*E101)))</f>
        <v/>
      </c>
      <c r="M101" s="1" t="str">
        <f>IF('enter-harv-val'!B101="","",IF(AND(NOT((OR($B101="J",$B101="K",$B101="Q",$B101=0))),E101=0),B101*params!$B$3,""))</f>
        <v/>
      </c>
      <c r="N101" s="8" t="str">
        <f>IF('enter-harv-val'!B101="","",I101*params!$B$7)</f>
        <v/>
      </c>
      <c r="O101" s="8" t="str">
        <f>IF('enter-harv-val'!B101="","",SUM(J101:L101)-N101)</f>
        <v/>
      </c>
      <c r="P101" s="5" t="str">
        <f>IF('enter-harv-val'!B101="","",(O101&lt;params!$B$9))</f>
        <v/>
      </c>
    </row>
  </sheetData>
  <pageMargins left="0.7" right="0.7" top="0.75" bottom="0.75" header="0.3" footer="0.3"/>
  <pageSetup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5" operator="lessThan" id="{AA1BEE0A-300A-44A7-B1C7-A5918A00AB81}">
            <xm:f>params!$B$9</xm:f>
            <x14:dxf>
              <font>
                <color rgb="FF9C0006"/>
              </font>
              <fill>
                <patternFill>
                  <bgColor rgb="FFFFC7CE"/>
                </patternFill>
              </fill>
            </x14:dxf>
          </x14:cfRule>
          <xm:sqref>O2:O101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1"/>
  <sheetViews>
    <sheetView workbookViewId="0">
      <pane xSplit="2" ySplit="1" topLeftCell="C2" activePane="bottomRight" state="frozen"/>
      <selection activeCell="F7" sqref="F7"/>
      <selection pane="topRight" activeCell="F7" sqref="F7"/>
      <selection pane="bottomLeft" activeCell="F7" sqref="F7"/>
      <selection pane="bottomRight" activeCell="C2" sqref="C2"/>
    </sheetView>
  </sheetViews>
  <sheetFormatPr defaultRowHeight="14.25" x14ac:dyDescent="0.45"/>
  <cols>
    <col min="1" max="1" width="2.6640625" bestFit="1" customWidth="1"/>
    <col min="2" max="2" width="7.46484375" bestFit="1" customWidth="1"/>
    <col min="3" max="3" width="3.59765625" style="12" bestFit="1" customWidth="1"/>
    <col min="4" max="4" width="5" style="4" bestFit="1" customWidth="1"/>
    <col min="5" max="5" width="7.73046875" style="4" bestFit="1" customWidth="1"/>
    <col min="6" max="6" width="6.3984375" style="4" bestFit="1" customWidth="1"/>
    <col min="7" max="7" width="7.6640625" style="4" bestFit="1" customWidth="1"/>
    <col min="8" max="8" width="8.3984375" style="4" bestFit="1" customWidth="1"/>
    <col min="9" max="9" width="8.46484375" style="4" bestFit="1" customWidth="1"/>
    <col min="10" max="10" width="2.46484375" customWidth="1"/>
    <col min="11" max="11" width="7.59765625" style="4" bestFit="1" customWidth="1"/>
    <col min="12" max="12" width="11.86328125" style="5" bestFit="1" customWidth="1"/>
  </cols>
  <sheetData>
    <row r="1" spans="1:12" s="13" customFormat="1" x14ac:dyDescent="0.45">
      <c r="A1" s="13" t="s">
        <v>8</v>
      </c>
      <c r="B1" s="13" t="s">
        <v>41</v>
      </c>
      <c r="C1" s="17" t="s">
        <v>81</v>
      </c>
      <c r="D1" s="15" t="s">
        <v>32</v>
      </c>
      <c r="E1" s="14" t="s">
        <v>15</v>
      </c>
      <c r="F1" s="14" t="s">
        <v>19</v>
      </c>
      <c r="G1" s="14" t="s">
        <v>16</v>
      </c>
      <c r="H1" s="14" t="s">
        <v>68</v>
      </c>
      <c r="I1" s="14" t="s">
        <v>17</v>
      </c>
      <c r="J1" s="13" t="s">
        <v>73</v>
      </c>
      <c r="K1" s="14" t="s">
        <v>9</v>
      </c>
      <c r="L1" s="16" t="s">
        <v>10</v>
      </c>
    </row>
    <row r="2" spans="1:12" x14ac:dyDescent="0.45">
      <c r="A2" t="str">
        <f>IF('enter-harv-val'!B2="","",'enter-harv-val'!A2)</f>
        <v/>
      </c>
      <c r="B2" s="24" t="str">
        <f>IF('enter-harv-val'!B2="","",'enter-harv-val'!B2)</f>
        <v/>
      </c>
      <c r="D2" s="4" t="str">
        <f>IF('enter-harv-val'!B2="","",IF(C2=1,IF(NOT((OR($B2="J",$B2="K",$B2="Q",$B2=0))),"ADDL","NOT"),""))</f>
        <v/>
      </c>
      <c r="E2" s="4" t="str">
        <f>IF('enter-harv-val'!B2="","",1-C2)</f>
        <v/>
      </c>
      <c r="F2" s="4" t="str">
        <f ca="1">IF('enter-harv-val'!B2="","",IF(RAND()&gt;0.5,TRUE,FALSE))</f>
        <v/>
      </c>
      <c r="G2" s="8" t="str">
        <f>IF('enter-harv-val'!B2="","",params!$B$2)</f>
        <v/>
      </c>
      <c r="H2" s="8" t="str">
        <f>IF('enter-harv-val'!B2="","",C2*params!$B$6)</f>
        <v/>
      </c>
      <c r="I2" s="8" t="str">
        <f>IF('enter-harv-val'!B2="","",IF(F2=FALSE,IF(OR($B2="J",$B2="K",$B2="Q"),params!$B$5*E2,$B2*params!$B$4*E2),0))</f>
        <v/>
      </c>
      <c r="J2" s="1" t="str">
        <f>IF('enter-harv-val'!B2="","",IF(AND(NOT((OR($B2="J",$B2="K",$B2="Q",$B2=0))),C2=1),B2*params!$B$3,""))</f>
        <v/>
      </c>
      <c r="K2" s="8" t="str">
        <f>IF('enter-harv-val'!B2="","",SUM(G2:I2))</f>
        <v/>
      </c>
      <c r="L2" s="5" t="str">
        <f>IF('enter-harv-val'!B2="","",(K2&lt;params!$B$9))</f>
        <v/>
      </c>
    </row>
    <row r="3" spans="1:12" x14ac:dyDescent="0.45">
      <c r="A3" t="str">
        <f>IF('enter-harv-val'!B3="","",'enter-harv-val'!A3)</f>
        <v/>
      </c>
      <c r="B3" s="24" t="str">
        <f>IF('enter-harv-val'!B3="","",'enter-harv-val'!B3)</f>
        <v/>
      </c>
      <c r="D3" s="4" t="str">
        <f>IF('enter-harv-val'!B3="","",IF(C3=1,IF(NOT((OR($B3="J",$B3="K",$B3="Q",$B3=0))),"ADDL","NOT"),""))</f>
        <v/>
      </c>
      <c r="E3" s="4" t="str">
        <f>IF('enter-harv-val'!B3="","",1-C3)</f>
        <v/>
      </c>
      <c r="F3" s="4" t="str">
        <f ca="1">IF('enter-harv-val'!B3="","",IF(RAND()&gt;0.5,TRUE,FALSE))</f>
        <v/>
      </c>
      <c r="G3" s="8" t="str">
        <f>IF('enter-harv-val'!B3="","",params!$B$2)</f>
        <v/>
      </c>
      <c r="H3" s="8" t="str">
        <f>IF('enter-harv-val'!B3="","",C3*params!$B$6)</f>
        <v/>
      </c>
      <c r="I3" s="8" t="str">
        <f>IF('enter-harv-val'!B3="","",IF(F3=FALSE,IF(OR($B3="J",$B3="K",$B3="Q"),params!$B$5*E3,$B3*params!$B$4*E3),0))</f>
        <v/>
      </c>
      <c r="J3" s="1" t="str">
        <f>IF('enter-harv-val'!B3="","",IF(AND(NOT((OR($B3="J",$B3="K",$B3="Q",$B3=0))),C3=1),B3*params!$B$3,""))</f>
        <v/>
      </c>
      <c r="K3" s="8" t="str">
        <f>IF('enter-harv-val'!B3="","",SUM(G3:I3))</f>
        <v/>
      </c>
      <c r="L3" s="5" t="str">
        <f>IF('enter-harv-val'!B3="","",(K3&lt;params!$B$9))</f>
        <v/>
      </c>
    </row>
    <row r="4" spans="1:12" x14ac:dyDescent="0.45">
      <c r="A4" t="str">
        <f>IF('enter-harv-val'!B4="","",'enter-harv-val'!A4)</f>
        <v/>
      </c>
      <c r="B4" s="24" t="str">
        <f>IF('enter-harv-val'!B4="","",'enter-harv-val'!B4)</f>
        <v/>
      </c>
      <c r="D4" s="4" t="str">
        <f>IF('enter-harv-val'!B4="","",IF(C4=1,IF(NOT((OR($B4="J",$B4="K",$B4="Q",$B4=0))),"ADDL","NOT"),""))</f>
        <v/>
      </c>
      <c r="E4" s="4" t="str">
        <f>IF('enter-harv-val'!B4="","",1-C4)</f>
        <v/>
      </c>
      <c r="F4" s="4" t="str">
        <f ca="1">IF('enter-harv-val'!B4="","",IF(RAND()&gt;0.5,TRUE,FALSE))</f>
        <v/>
      </c>
      <c r="G4" s="8" t="str">
        <f>IF('enter-harv-val'!B4="","",params!$B$2)</f>
        <v/>
      </c>
      <c r="H4" s="8" t="str">
        <f>IF('enter-harv-val'!B4="","",C4*params!$B$6)</f>
        <v/>
      </c>
      <c r="I4" s="8" t="str">
        <f>IF('enter-harv-val'!B4="","",IF(F4=FALSE,IF(OR($B4="J",$B4="K",$B4="Q"),params!$B$5*E4,$B4*params!$B$4*E4),0))</f>
        <v/>
      </c>
      <c r="J4" s="1" t="str">
        <f>IF('enter-harv-val'!B4="","",IF(AND(NOT((OR($B4="J",$B4="K",$B4="Q",$B4=0))),C4=1),B4*params!$B$3,""))</f>
        <v/>
      </c>
      <c r="K4" s="8" t="str">
        <f>IF('enter-harv-val'!B4="","",SUM(G4:I4))</f>
        <v/>
      </c>
      <c r="L4" s="5" t="str">
        <f>IF('enter-harv-val'!B4="","",(K4&lt;params!$B$9))</f>
        <v/>
      </c>
    </row>
    <row r="5" spans="1:12" x14ac:dyDescent="0.45">
      <c r="A5" t="str">
        <f>IF('enter-harv-val'!B5="","",'enter-harv-val'!A5)</f>
        <v/>
      </c>
      <c r="B5" s="24" t="str">
        <f>IF('enter-harv-val'!B5="","",'enter-harv-val'!B5)</f>
        <v/>
      </c>
      <c r="D5" s="4" t="str">
        <f>IF('enter-harv-val'!B5="","",IF(C5=1,IF(NOT((OR($B5="J",$B5="K",$B5="Q",$B5=0))),"ADDL","NOT"),""))</f>
        <v/>
      </c>
      <c r="E5" s="4" t="str">
        <f>IF('enter-harv-val'!B5="","",1-C5)</f>
        <v/>
      </c>
      <c r="F5" s="4" t="str">
        <f ca="1">IF('enter-harv-val'!B5="","",IF(RAND()&gt;0.5,TRUE,FALSE))</f>
        <v/>
      </c>
      <c r="G5" s="8" t="str">
        <f>IF('enter-harv-val'!B5="","",params!$B$2)</f>
        <v/>
      </c>
      <c r="H5" s="8" t="str">
        <f>IF('enter-harv-val'!B5="","",C5*params!$B$6)</f>
        <v/>
      </c>
      <c r="I5" s="8" t="str">
        <f>IF('enter-harv-val'!B5="","",IF(F5=FALSE,IF(OR($B5="J",$B5="K",$B5="Q"),params!$B$5*E5,$B5*params!$B$4*E5),0))</f>
        <v/>
      </c>
      <c r="J5" s="1" t="str">
        <f>IF('enter-harv-val'!B5="","",IF(AND(NOT((OR($B5="J",$B5="K",$B5="Q",$B5=0))),C5=1),B5*params!$B$3,""))</f>
        <v/>
      </c>
      <c r="K5" s="8" t="str">
        <f>IF('enter-harv-val'!B5="","",SUM(G5:I5))</f>
        <v/>
      </c>
      <c r="L5" s="5" t="str">
        <f>IF('enter-harv-val'!B5="","",(K5&lt;params!$B$9))</f>
        <v/>
      </c>
    </row>
    <row r="6" spans="1:12" x14ac:dyDescent="0.45">
      <c r="A6" t="str">
        <f>IF('enter-harv-val'!B6="","",'enter-harv-val'!A6)</f>
        <v/>
      </c>
      <c r="B6" s="24" t="str">
        <f>IF('enter-harv-val'!B6="","",'enter-harv-val'!B6)</f>
        <v/>
      </c>
      <c r="D6" s="4" t="str">
        <f>IF('enter-harv-val'!B6="","",IF(C6=1,IF(NOT((OR($B6="J",$B6="K",$B6="Q",$B6=0))),"ADDL","NOT"),""))</f>
        <v/>
      </c>
      <c r="E6" s="4" t="str">
        <f>IF('enter-harv-val'!B6="","",1-C6)</f>
        <v/>
      </c>
      <c r="F6" s="4" t="str">
        <f ca="1">IF('enter-harv-val'!B6="","",IF(RAND()&gt;0.5,TRUE,FALSE))</f>
        <v/>
      </c>
      <c r="G6" s="8" t="str">
        <f>IF('enter-harv-val'!B6="","",params!$B$2)</f>
        <v/>
      </c>
      <c r="H6" s="8" t="str">
        <f>IF('enter-harv-val'!B6="","",C6*params!$B$6)</f>
        <v/>
      </c>
      <c r="I6" s="8" t="str">
        <f>IF('enter-harv-val'!B6="","",IF(F6=FALSE,IF(OR($B6="J",$B6="K",$B6="Q"),params!$B$5*E6,$B6*params!$B$4*E6),0))</f>
        <v/>
      </c>
      <c r="J6" s="1" t="str">
        <f>IF('enter-harv-val'!B6="","",IF(AND(NOT((OR($B6="J",$B6="K",$B6="Q",$B6=0))),C6=1),B6*params!$B$3,""))</f>
        <v/>
      </c>
      <c r="K6" s="8" t="str">
        <f>IF('enter-harv-val'!B6="","",SUM(G6:I6))</f>
        <v/>
      </c>
      <c r="L6" s="5" t="str">
        <f>IF('enter-harv-val'!B6="","",(K6&lt;params!$B$9))</f>
        <v/>
      </c>
    </row>
    <row r="7" spans="1:12" x14ac:dyDescent="0.45">
      <c r="A7" t="str">
        <f>IF('enter-harv-val'!B7="","",'enter-harv-val'!A7)</f>
        <v/>
      </c>
      <c r="B7" s="24" t="str">
        <f>IF('enter-harv-val'!B7="","",'enter-harv-val'!B7)</f>
        <v/>
      </c>
      <c r="D7" s="4" t="str">
        <f>IF('enter-harv-val'!B7="","",IF(C7=1,IF(NOT((OR($B7="J",$B7="K",$B7="Q",$B7=0))),"ADDL","NOT"),""))</f>
        <v/>
      </c>
      <c r="E7" s="4" t="str">
        <f>IF('enter-harv-val'!B7="","",1-C7)</f>
        <v/>
      </c>
      <c r="F7" s="4" t="str">
        <f ca="1">IF('enter-harv-val'!B7="","",IF(RAND()&gt;0.5,TRUE,FALSE))</f>
        <v/>
      </c>
      <c r="G7" s="8" t="str">
        <f>IF('enter-harv-val'!B7="","",params!$B$2)</f>
        <v/>
      </c>
      <c r="H7" s="8" t="str">
        <f>IF('enter-harv-val'!B7="","",C7*params!$B$6)</f>
        <v/>
      </c>
      <c r="I7" s="8" t="str">
        <f>IF('enter-harv-val'!B7="","",IF(F7=FALSE,IF(OR($B7="J",$B7="K",$B7="Q"),params!$B$5*E7,$B7*params!$B$4*E7),0))</f>
        <v/>
      </c>
      <c r="J7" s="1" t="str">
        <f>IF('enter-harv-val'!B7="","",IF(AND(NOT((OR($B7="J",$B7="K",$B7="Q",$B7=0))),C7=1),B7*params!$B$3,""))</f>
        <v/>
      </c>
      <c r="K7" s="8" t="str">
        <f>IF('enter-harv-val'!B7="","",SUM(G7:I7))</f>
        <v/>
      </c>
      <c r="L7" s="5" t="str">
        <f>IF('enter-harv-val'!B7="","",(K7&lt;params!$B$9))</f>
        <v/>
      </c>
    </row>
    <row r="8" spans="1:12" x14ac:dyDescent="0.45">
      <c r="A8" t="str">
        <f>IF('enter-harv-val'!B8="","",'enter-harv-val'!A8)</f>
        <v/>
      </c>
      <c r="B8" s="24" t="str">
        <f>IF('enter-harv-val'!B8="","",'enter-harv-val'!B8)</f>
        <v/>
      </c>
      <c r="D8" s="4" t="str">
        <f>IF('enter-harv-val'!B8="","",IF(C8=1,IF(NOT((OR($B8="J",$B8="K",$B8="Q",$B8=0))),"ADDL","NOT"),""))</f>
        <v/>
      </c>
      <c r="E8" s="4" t="str">
        <f>IF('enter-harv-val'!B8="","",1-C8)</f>
        <v/>
      </c>
      <c r="F8" s="4" t="str">
        <f ca="1">IF('enter-harv-val'!B8="","",IF(RAND()&gt;0.5,TRUE,FALSE))</f>
        <v/>
      </c>
      <c r="G8" s="8" t="str">
        <f>IF('enter-harv-val'!B8="","",params!$B$2)</f>
        <v/>
      </c>
      <c r="H8" s="8" t="str">
        <f>IF('enter-harv-val'!B8="","",C8*params!$B$6)</f>
        <v/>
      </c>
      <c r="I8" s="8" t="str">
        <f>IF('enter-harv-val'!B8="","",IF(F8=FALSE,IF(OR($B8="J",$B8="K",$B8="Q"),params!$B$5*E8,$B8*params!$B$4*E8),0))</f>
        <v/>
      </c>
      <c r="J8" s="1" t="str">
        <f>IF('enter-harv-val'!B8="","",IF(AND(NOT((OR($B8="J",$B8="K",$B8="Q",$B8=0))),C8=1),B8*params!$B$3,""))</f>
        <v/>
      </c>
      <c r="K8" s="8" t="str">
        <f>IF('enter-harv-val'!B8="","",SUM(G8:I8))</f>
        <v/>
      </c>
      <c r="L8" s="5" t="str">
        <f>IF('enter-harv-val'!B8="","",(K8&lt;params!$B$9))</f>
        <v/>
      </c>
    </row>
    <row r="9" spans="1:12" x14ac:dyDescent="0.45">
      <c r="A9" t="str">
        <f>IF('enter-harv-val'!B9="","",'enter-harv-val'!A9)</f>
        <v/>
      </c>
      <c r="B9" s="24" t="str">
        <f>IF('enter-harv-val'!B9="","",'enter-harv-val'!B9)</f>
        <v/>
      </c>
      <c r="D9" s="4" t="str">
        <f>IF('enter-harv-val'!B9="","",IF(C9=1,IF(NOT((OR($B9="J",$B9="K",$B9="Q",$B9=0))),"ADDL","NOT"),""))</f>
        <v/>
      </c>
      <c r="E9" s="4" t="str">
        <f>IF('enter-harv-val'!B9="","",1-C9)</f>
        <v/>
      </c>
      <c r="F9" s="4" t="str">
        <f ca="1">IF('enter-harv-val'!B9="","",IF(RAND()&gt;0.5,TRUE,FALSE))</f>
        <v/>
      </c>
      <c r="G9" s="8" t="str">
        <f>IF('enter-harv-val'!B9="","",params!$B$2)</f>
        <v/>
      </c>
      <c r="H9" s="8" t="str">
        <f>IF('enter-harv-val'!B9="","",C9*params!$B$6)</f>
        <v/>
      </c>
      <c r="I9" s="8" t="str">
        <f>IF('enter-harv-val'!B9="","",IF(F9=FALSE,IF(OR($B9="J",$B9="K",$B9="Q"),params!$B$5*E9,$B9*params!$B$4*E9),0))</f>
        <v/>
      </c>
      <c r="J9" s="1" t="str">
        <f>IF('enter-harv-val'!B9="","",IF(AND(NOT((OR($B9="J",$B9="K",$B9="Q",$B9=0))),C9=1),B9*params!$B$3,""))</f>
        <v/>
      </c>
      <c r="K9" s="8" t="str">
        <f>IF('enter-harv-val'!B9="","",SUM(G9:I9))</f>
        <v/>
      </c>
      <c r="L9" s="5" t="str">
        <f>IF('enter-harv-val'!B9="","",(K9&lt;params!$B$9))</f>
        <v/>
      </c>
    </row>
    <row r="10" spans="1:12" x14ac:dyDescent="0.45">
      <c r="A10" t="str">
        <f>IF('enter-harv-val'!B10="","",'enter-harv-val'!A10)</f>
        <v/>
      </c>
      <c r="B10" s="24" t="str">
        <f>IF('enter-harv-val'!B10="","",'enter-harv-val'!B10)</f>
        <v/>
      </c>
      <c r="D10" s="4" t="str">
        <f>IF('enter-harv-val'!B10="","",IF(C10=1,IF(NOT((OR($B10="J",$B10="K",$B10="Q",$B10=0))),"ADDL","NOT"),""))</f>
        <v/>
      </c>
      <c r="E10" s="4" t="str">
        <f>IF('enter-harv-val'!B10="","",1-C10)</f>
        <v/>
      </c>
      <c r="F10" s="4" t="str">
        <f ca="1">IF('enter-harv-val'!B10="","",IF(RAND()&gt;0.5,TRUE,FALSE))</f>
        <v/>
      </c>
      <c r="G10" s="8" t="str">
        <f>IF('enter-harv-val'!B10="","",params!$B$2)</f>
        <v/>
      </c>
      <c r="H10" s="8" t="str">
        <f>IF('enter-harv-val'!B10="","",C10*params!$B$6)</f>
        <v/>
      </c>
      <c r="I10" s="8" t="str">
        <f>IF('enter-harv-val'!B10="","",IF(F10=FALSE,IF(OR($B10="J",$B10="K",$B10="Q"),params!$B$5*E10,$B10*params!$B$4*E10),0))</f>
        <v/>
      </c>
      <c r="J10" s="1" t="str">
        <f>IF('enter-harv-val'!B10="","",IF(AND(NOT((OR($B10="J",$B10="K",$B10="Q",$B10=0))),C10=1),B10*params!$B$3,""))</f>
        <v/>
      </c>
      <c r="K10" s="8" t="str">
        <f>IF('enter-harv-val'!B10="","",SUM(G10:I10))</f>
        <v/>
      </c>
      <c r="L10" s="5" t="str">
        <f>IF('enter-harv-val'!B10="","",(K10&lt;params!$B$9))</f>
        <v/>
      </c>
    </row>
    <row r="11" spans="1:12" x14ac:dyDescent="0.45">
      <c r="A11" t="str">
        <f>IF('enter-harv-val'!B11="","",'enter-harv-val'!A11)</f>
        <v/>
      </c>
      <c r="B11" s="24" t="str">
        <f>IF('enter-harv-val'!B11="","",'enter-harv-val'!B11)</f>
        <v/>
      </c>
      <c r="D11" s="4" t="str">
        <f>IF('enter-harv-val'!B11="","",IF(C11=1,IF(NOT((OR($B11="J",$B11="K",$B11="Q",$B11=0))),"ADDL","NOT"),""))</f>
        <v/>
      </c>
      <c r="E11" s="4" t="str">
        <f>IF('enter-harv-val'!B11="","",1-C11)</f>
        <v/>
      </c>
      <c r="F11" s="4" t="str">
        <f ca="1">IF('enter-harv-val'!B11="","",IF(RAND()&gt;0.5,TRUE,FALSE))</f>
        <v/>
      </c>
      <c r="G11" s="8" t="str">
        <f>IF('enter-harv-val'!B11="","",params!$B$2)</f>
        <v/>
      </c>
      <c r="H11" s="8" t="str">
        <f>IF('enter-harv-val'!B11="","",C11*params!$B$6)</f>
        <v/>
      </c>
      <c r="I11" s="8" t="str">
        <f>IF('enter-harv-val'!B11="","",IF(F11=FALSE,IF(OR($B11="J",$B11="K",$B11="Q"),params!$B$5*E11,$B11*params!$B$4*E11),0))</f>
        <v/>
      </c>
      <c r="J11" s="1" t="str">
        <f>IF('enter-harv-val'!B11="","",IF(AND(NOT((OR($B11="J",$B11="K",$B11="Q",$B11=0))),C11=1),B11*params!$B$3,""))</f>
        <v/>
      </c>
      <c r="K11" s="8" t="str">
        <f>IF('enter-harv-val'!B11="","",SUM(G11:I11))</f>
        <v/>
      </c>
      <c r="L11" s="5" t="str">
        <f>IF('enter-harv-val'!B11="","",(K11&lt;params!$B$9))</f>
        <v/>
      </c>
    </row>
    <row r="12" spans="1:12" x14ac:dyDescent="0.45">
      <c r="A12" t="str">
        <f>IF('enter-harv-val'!B12="","",'enter-harv-val'!A12)</f>
        <v/>
      </c>
      <c r="B12" s="24" t="str">
        <f>IF('enter-harv-val'!B12="","",'enter-harv-val'!B12)</f>
        <v/>
      </c>
      <c r="D12" s="4" t="str">
        <f>IF('enter-harv-val'!B12="","",IF(C12=1,IF(NOT((OR($B12="J",$B12="K",$B12="Q",$B12=0))),"ADDL","NOT"),""))</f>
        <v/>
      </c>
      <c r="E12" s="4" t="str">
        <f>IF('enter-harv-val'!B12="","",1-C12)</f>
        <v/>
      </c>
      <c r="F12" s="4" t="str">
        <f ca="1">IF('enter-harv-val'!B12="","",IF(RAND()&gt;0.5,TRUE,FALSE))</f>
        <v/>
      </c>
      <c r="G12" s="8" t="str">
        <f>IF('enter-harv-val'!B12="","",params!$B$2)</f>
        <v/>
      </c>
      <c r="H12" s="8" t="str">
        <f>IF('enter-harv-val'!B12="","",C12*params!$B$6)</f>
        <v/>
      </c>
      <c r="I12" s="8" t="str">
        <f>IF('enter-harv-val'!B12="","",IF(F12=FALSE,IF(OR($B12="J",$B12="K",$B12="Q"),params!$B$5*E12,$B12*params!$B$4*E12),0))</f>
        <v/>
      </c>
      <c r="J12" s="1" t="str">
        <f>IF('enter-harv-val'!B12="","",IF(AND(NOT((OR($B12="J",$B12="K",$B12="Q",$B12=0))),C12=1),B12*params!$B$3,""))</f>
        <v/>
      </c>
      <c r="K12" s="8" t="str">
        <f>IF('enter-harv-val'!B12="","",SUM(G12:I12))</f>
        <v/>
      </c>
      <c r="L12" s="5" t="str">
        <f>IF('enter-harv-val'!B12="","",(K12&lt;params!$B$9))</f>
        <v/>
      </c>
    </row>
    <row r="13" spans="1:12" x14ac:dyDescent="0.45">
      <c r="A13" t="str">
        <f>IF('enter-harv-val'!B13="","",'enter-harv-val'!A13)</f>
        <v/>
      </c>
      <c r="B13" s="24" t="str">
        <f>IF('enter-harv-val'!B13="","",'enter-harv-val'!B13)</f>
        <v/>
      </c>
      <c r="D13" s="4" t="str">
        <f>IF('enter-harv-val'!B13="","",IF(C13=1,IF(NOT((OR($B13="J",$B13="K",$B13="Q",$B13=0))),"ADDL","NOT"),""))</f>
        <v/>
      </c>
      <c r="E13" s="4" t="str">
        <f>IF('enter-harv-val'!B13="","",1-C13)</f>
        <v/>
      </c>
      <c r="F13" s="4" t="str">
        <f ca="1">IF('enter-harv-val'!B13="","",IF(RAND()&gt;0.5,TRUE,FALSE))</f>
        <v/>
      </c>
      <c r="G13" s="8" t="str">
        <f>IF('enter-harv-val'!B13="","",params!$B$2)</f>
        <v/>
      </c>
      <c r="H13" s="8" t="str">
        <f>IF('enter-harv-val'!B13="","",C13*params!$B$6)</f>
        <v/>
      </c>
      <c r="I13" s="8" t="str">
        <f>IF('enter-harv-val'!B13="","",IF(F13=FALSE,IF(OR($B13="J",$B13="K",$B13="Q"),params!$B$5*E13,$B13*params!$B$4*E13),0))</f>
        <v/>
      </c>
      <c r="J13" s="1" t="str">
        <f>IF('enter-harv-val'!B13="","",IF(AND(NOT((OR($B13="J",$B13="K",$B13="Q",$B13=0))),C13=1),B13*params!$B$3,""))</f>
        <v/>
      </c>
      <c r="K13" s="8" t="str">
        <f>IF('enter-harv-val'!B13="","",SUM(G13:I13))</f>
        <v/>
      </c>
      <c r="L13" s="5" t="str">
        <f>IF('enter-harv-val'!B13="","",(K13&lt;params!$B$9))</f>
        <v/>
      </c>
    </row>
    <row r="14" spans="1:12" x14ac:dyDescent="0.45">
      <c r="A14" t="str">
        <f>IF('enter-harv-val'!B14="","",'enter-harv-val'!A14)</f>
        <v/>
      </c>
      <c r="B14" s="24" t="str">
        <f>IF('enter-harv-val'!B14="","",'enter-harv-val'!B14)</f>
        <v/>
      </c>
      <c r="D14" s="4" t="str">
        <f>IF('enter-harv-val'!B14="","",IF(C14=1,IF(NOT((OR($B14="J",$B14="K",$B14="Q",$B14=0))),"ADDL","NOT"),""))</f>
        <v/>
      </c>
      <c r="E14" s="4" t="str">
        <f>IF('enter-harv-val'!B14="","",1-C14)</f>
        <v/>
      </c>
      <c r="F14" s="4" t="str">
        <f ca="1">IF('enter-harv-val'!B14="","",IF(RAND()&gt;0.5,TRUE,FALSE))</f>
        <v/>
      </c>
      <c r="G14" s="8" t="str">
        <f>IF('enter-harv-val'!B14="","",params!$B$2)</f>
        <v/>
      </c>
      <c r="H14" s="8" t="str">
        <f>IF('enter-harv-val'!B14="","",C14*params!$B$6)</f>
        <v/>
      </c>
      <c r="I14" s="8" t="str">
        <f>IF('enter-harv-val'!B14="","",IF(F14=FALSE,IF(OR($B14="J",$B14="K",$B14="Q"),params!$B$5*E14,$B14*params!$B$4*E14),0))</f>
        <v/>
      </c>
      <c r="J14" s="1" t="str">
        <f>IF('enter-harv-val'!B14="","",IF(AND(NOT((OR($B14="J",$B14="K",$B14="Q",$B14=0))),C14=1),B14*params!$B$3,""))</f>
        <v/>
      </c>
      <c r="K14" s="8" t="str">
        <f>IF('enter-harv-val'!B14="","",SUM(G14:I14))</f>
        <v/>
      </c>
      <c r="L14" s="5" t="str">
        <f>IF('enter-harv-val'!B14="","",(K14&lt;params!$B$9))</f>
        <v/>
      </c>
    </row>
    <row r="15" spans="1:12" x14ac:dyDescent="0.45">
      <c r="A15" t="str">
        <f>IF('enter-harv-val'!B15="","",'enter-harv-val'!A15)</f>
        <v/>
      </c>
      <c r="B15" s="24" t="str">
        <f>IF('enter-harv-val'!B15="","",'enter-harv-val'!B15)</f>
        <v/>
      </c>
      <c r="D15" s="4" t="str">
        <f>IF('enter-harv-val'!B15="","",IF(C15=1,IF(NOT((OR($B15="J",$B15="K",$B15="Q",$B15=0))),"ADDL","NOT"),""))</f>
        <v/>
      </c>
      <c r="E15" s="4" t="str">
        <f>IF('enter-harv-val'!B15="","",1-C15)</f>
        <v/>
      </c>
      <c r="F15" s="4" t="str">
        <f ca="1">IF('enter-harv-val'!B15="","",IF(RAND()&gt;0.5,TRUE,FALSE))</f>
        <v/>
      </c>
      <c r="G15" s="8" t="str">
        <f>IF('enter-harv-val'!B15="","",params!$B$2)</f>
        <v/>
      </c>
      <c r="H15" s="8" t="str">
        <f>IF('enter-harv-val'!B15="","",C15*params!$B$6)</f>
        <v/>
      </c>
      <c r="I15" s="8" t="str">
        <f>IF('enter-harv-val'!B15="","",IF(F15=FALSE,IF(OR($B15="J",$B15="K",$B15="Q"),params!$B$5*E15,$B15*params!$B$4*E15),0))</f>
        <v/>
      </c>
      <c r="J15" s="1" t="str">
        <f>IF('enter-harv-val'!B15="","",IF(AND(NOT((OR($B15="J",$B15="K",$B15="Q",$B15=0))),C15=1),B15*params!$B$3,""))</f>
        <v/>
      </c>
      <c r="K15" s="8" t="str">
        <f>IF('enter-harv-val'!B15="","",SUM(G15:I15))</f>
        <v/>
      </c>
      <c r="L15" s="5" t="str">
        <f>IF('enter-harv-val'!B15="","",(K15&lt;params!$B$9))</f>
        <v/>
      </c>
    </row>
    <row r="16" spans="1:12" x14ac:dyDescent="0.45">
      <c r="A16" t="str">
        <f>IF('enter-harv-val'!B16="","",'enter-harv-val'!A16)</f>
        <v/>
      </c>
      <c r="B16" s="24" t="str">
        <f>IF('enter-harv-val'!B16="","",'enter-harv-val'!B16)</f>
        <v/>
      </c>
      <c r="D16" s="4" t="str">
        <f>IF('enter-harv-val'!B16="","",IF(C16=1,IF(NOT((OR($B16="J",$B16="K",$B16="Q",$B16=0))),"ADDL","NOT"),""))</f>
        <v/>
      </c>
      <c r="E16" s="4" t="str">
        <f>IF('enter-harv-val'!B16="","",1-C16)</f>
        <v/>
      </c>
      <c r="F16" s="4" t="str">
        <f ca="1">IF('enter-harv-val'!B16="","",IF(RAND()&gt;0.5,TRUE,FALSE))</f>
        <v/>
      </c>
      <c r="G16" s="8" t="str">
        <f>IF('enter-harv-val'!B16="","",params!$B$2)</f>
        <v/>
      </c>
      <c r="H16" s="8" t="str">
        <f>IF('enter-harv-val'!B16="","",C16*params!$B$6)</f>
        <v/>
      </c>
      <c r="I16" s="8" t="str">
        <f>IF('enter-harv-val'!B16="","",IF(F16=FALSE,IF(OR($B16="J",$B16="K",$B16="Q"),params!$B$5*E16,$B16*params!$B$4*E16),0))</f>
        <v/>
      </c>
      <c r="J16" s="1" t="str">
        <f>IF('enter-harv-val'!B16="","",IF(AND(NOT((OR($B16="J",$B16="K",$B16="Q",$B16=0))),C16=1),B16*params!$B$3,""))</f>
        <v/>
      </c>
      <c r="K16" s="8" t="str">
        <f>IF('enter-harv-val'!B16="","",SUM(G16:I16))</f>
        <v/>
      </c>
      <c r="L16" s="5" t="str">
        <f>IF('enter-harv-val'!B16="","",(K16&lt;params!$B$9))</f>
        <v/>
      </c>
    </row>
    <row r="17" spans="1:12" x14ac:dyDescent="0.45">
      <c r="A17" t="str">
        <f>IF('enter-harv-val'!B17="","",'enter-harv-val'!A17)</f>
        <v/>
      </c>
      <c r="B17" s="24" t="str">
        <f>IF('enter-harv-val'!B17="","",'enter-harv-val'!B17)</f>
        <v/>
      </c>
      <c r="D17" s="4" t="str">
        <f>IF('enter-harv-val'!B17="","",IF(C17=1,IF(NOT((OR($B17="J",$B17="K",$B17="Q",$B17=0))),"ADDL","NOT"),""))</f>
        <v/>
      </c>
      <c r="E17" s="4" t="str">
        <f>IF('enter-harv-val'!B17="","",1-C17)</f>
        <v/>
      </c>
      <c r="F17" s="4" t="str">
        <f ca="1">IF('enter-harv-val'!B17="","",IF(RAND()&gt;0.5,TRUE,FALSE))</f>
        <v/>
      </c>
      <c r="G17" s="8" t="str">
        <f>IF('enter-harv-val'!B17="","",params!$B$2)</f>
        <v/>
      </c>
      <c r="H17" s="8" t="str">
        <f>IF('enter-harv-val'!B17="","",C17*params!$B$6)</f>
        <v/>
      </c>
      <c r="I17" s="8" t="str">
        <f>IF('enter-harv-val'!B17="","",IF(F17=FALSE,IF(OR($B17="J",$B17="K",$B17="Q"),params!$B$5*E17,$B17*params!$B$4*E17),0))</f>
        <v/>
      </c>
      <c r="J17" s="1" t="str">
        <f>IF('enter-harv-val'!B17="","",IF(AND(NOT((OR($B17="J",$B17="K",$B17="Q",$B17=0))),C17=1),B17*params!$B$3,""))</f>
        <v/>
      </c>
      <c r="K17" s="8" t="str">
        <f>IF('enter-harv-val'!B17="","",SUM(G17:I17))</f>
        <v/>
      </c>
      <c r="L17" s="5" t="str">
        <f>IF('enter-harv-val'!B17="","",(K17&lt;params!$B$9))</f>
        <v/>
      </c>
    </row>
    <row r="18" spans="1:12" x14ac:dyDescent="0.45">
      <c r="A18" t="str">
        <f>IF('enter-harv-val'!B18="","",'enter-harv-val'!A18)</f>
        <v/>
      </c>
      <c r="B18" s="24" t="str">
        <f>IF('enter-harv-val'!B18="","",'enter-harv-val'!B18)</f>
        <v/>
      </c>
      <c r="D18" s="4" t="str">
        <f>IF('enter-harv-val'!B18="","",IF(C18=1,IF(NOT((OR($B18="J",$B18="K",$B18="Q",$B18=0))),"ADDL","NOT"),""))</f>
        <v/>
      </c>
      <c r="E18" s="4" t="str">
        <f>IF('enter-harv-val'!B18="","",1-C18)</f>
        <v/>
      </c>
      <c r="F18" s="4" t="str">
        <f ca="1">IF('enter-harv-val'!B18="","",IF(RAND()&gt;0.5,TRUE,FALSE))</f>
        <v/>
      </c>
      <c r="G18" s="8" t="str">
        <f>IF('enter-harv-val'!B18="","",params!$B$2)</f>
        <v/>
      </c>
      <c r="H18" s="8" t="str">
        <f>IF('enter-harv-val'!B18="","",C18*params!$B$6)</f>
        <v/>
      </c>
      <c r="I18" s="8" t="str">
        <f>IF('enter-harv-val'!B18="","",IF(F18=FALSE,IF(OR($B18="J",$B18="K",$B18="Q"),params!$B$5*E18,$B18*params!$B$4*E18),0))</f>
        <v/>
      </c>
      <c r="J18" s="1" t="str">
        <f>IF('enter-harv-val'!B18="","",IF(AND(NOT((OR($B18="J",$B18="K",$B18="Q",$B18=0))),C18=1),B18*params!$B$3,""))</f>
        <v/>
      </c>
      <c r="K18" s="8" t="str">
        <f>IF('enter-harv-val'!B18="","",SUM(G18:I18))</f>
        <v/>
      </c>
      <c r="L18" s="5" t="str">
        <f>IF('enter-harv-val'!B18="","",(K18&lt;params!$B$9))</f>
        <v/>
      </c>
    </row>
    <row r="19" spans="1:12" x14ac:dyDescent="0.45">
      <c r="A19" t="str">
        <f>IF('enter-harv-val'!B19="","",'enter-harv-val'!A19)</f>
        <v/>
      </c>
      <c r="B19" s="24" t="str">
        <f>IF('enter-harv-val'!B19="","",'enter-harv-val'!B19)</f>
        <v/>
      </c>
      <c r="D19" s="4" t="str">
        <f>IF('enter-harv-val'!B19="","",IF(C19=1,IF(NOT((OR($B19="J",$B19="K",$B19="Q",$B19=0))),"ADDL","NOT"),""))</f>
        <v/>
      </c>
      <c r="E19" s="4" t="str">
        <f>IF('enter-harv-val'!B19="","",1-C19)</f>
        <v/>
      </c>
      <c r="F19" s="4" t="str">
        <f ca="1">IF('enter-harv-val'!B19="","",IF(RAND()&gt;0.5,TRUE,FALSE))</f>
        <v/>
      </c>
      <c r="G19" s="8" t="str">
        <f>IF('enter-harv-val'!B19="","",params!$B$2)</f>
        <v/>
      </c>
      <c r="H19" s="8" t="str">
        <f>IF('enter-harv-val'!B19="","",C19*params!$B$6)</f>
        <v/>
      </c>
      <c r="I19" s="8" t="str">
        <f>IF('enter-harv-val'!B19="","",IF(F19=FALSE,IF(OR($B19="J",$B19="K",$B19="Q"),params!$B$5*E19,$B19*params!$B$4*E19),0))</f>
        <v/>
      </c>
      <c r="J19" s="1" t="str">
        <f>IF('enter-harv-val'!B19="","",IF(AND(NOT((OR($B19="J",$B19="K",$B19="Q",$B19=0))),C19=1),B19*params!$B$3,""))</f>
        <v/>
      </c>
      <c r="K19" s="8" t="str">
        <f>IF('enter-harv-val'!B19="","",SUM(G19:I19))</f>
        <v/>
      </c>
      <c r="L19" s="5" t="str">
        <f>IF('enter-harv-val'!B19="","",(K19&lt;params!$B$9))</f>
        <v/>
      </c>
    </row>
    <row r="20" spans="1:12" x14ac:dyDescent="0.45">
      <c r="A20" t="str">
        <f>IF('enter-harv-val'!B20="","",'enter-harv-val'!A20)</f>
        <v/>
      </c>
      <c r="B20" s="24" t="str">
        <f>IF('enter-harv-val'!B20="","",'enter-harv-val'!B20)</f>
        <v/>
      </c>
      <c r="D20" s="4" t="str">
        <f>IF('enter-harv-val'!B20="","",IF(C20=1,IF(NOT((OR($B20="J",$B20="K",$B20="Q",$B20=0))),"ADDL","NOT"),""))</f>
        <v/>
      </c>
      <c r="E20" s="4" t="str">
        <f>IF('enter-harv-val'!B20="","",1-C20)</f>
        <v/>
      </c>
      <c r="F20" s="4" t="str">
        <f ca="1">IF('enter-harv-val'!B20="","",IF(RAND()&gt;0.5,TRUE,FALSE))</f>
        <v/>
      </c>
      <c r="G20" s="8" t="str">
        <f>IF('enter-harv-val'!B20="","",params!$B$2)</f>
        <v/>
      </c>
      <c r="H20" s="8" t="str">
        <f>IF('enter-harv-val'!B20="","",C20*params!$B$6)</f>
        <v/>
      </c>
      <c r="I20" s="8" t="str">
        <f>IF('enter-harv-val'!B20="","",IF(F20=FALSE,IF(OR($B20="J",$B20="K",$B20="Q"),params!$B$5*E20,$B20*params!$B$4*E20),0))</f>
        <v/>
      </c>
      <c r="J20" s="1" t="str">
        <f>IF('enter-harv-val'!B20="","",IF(AND(NOT((OR($B20="J",$B20="K",$B20="Q",$B20=0))),C20=1),B20*params!$B$3,""))</f>
        <v/>
      </c>
      <c r="K20" s="8" t="str">
        <f>IF('enter-harv-val'!B20="","",SUM(G20:I20))</f>
        <v/>
      </c>
      <c r="L20" s="5" t="str">
        <f>IF('enter-harv-val'!B20="","",(K20&lt;params!$B$9))</f>
        <v/>
      </c>
    </row>
    <row r="21" spans="1:12" x14ac:dyDescent="0.45">
      <c r="A21" t="str">
        <f>IF('enter-harv-val'!B21="","",'enter-harv-val'!A21)</f>
        <v/>
      </c>
      <c r="B21" s="24" t="str">
        <f>IF('enter-harv-val'!B21="","",'enter-harv-val'!B21)</f>
        <v/>
      </c>
      <c r="D21" s="4" t="str">
        <f>IF('enter-harv-val'!B21="","",IF(C21=1,IF(NOT((OR($B21="J",$B21="K",$B21="Q",$B21=0))),"ADDL","NOT"),""))</f>
        <v/>
      </c>
      <c r="E21" s="4" t="str">
        <f>IF('enter-harv-val'!B21="","",1-C21)</f>
        <v/>
      </c>
      <c r="F21" s="4" t="str">
        <f ca="1">IF('enter-harv-val'!B21="","",IF(RAND()&gt;0.5,TRUE,FALSE))</f>
        <v/>
      </c>
      <c r="G21" s="8" t="str">
        <f>IF('enter-harv-val'!B21="","",params!$B$2)</f>
        <v/>
      </c>
      <c r="H21" s="8" t="str">
        <f>IF('enter-harv-val'!B21="","",C21*params!$B$6)</f>
        <v/>
      </c>
      <c r="I21" s="8" t="str">
        <f>IF('enter-harv-val'!B21="","",IF(F21=FALSE,IF(OR($B21="J",$B21="K",$B21="Q"),params!$B$5*E21,$B21*params!$B$4*E21),0))</f>
        <v/>
      </c>
      <c r="J21" s="1" t="str">
        <f>IF('enter-harv-val'!B21="","",IF(AND(NOT((OR($B21="J",$B21="K",$B21="Q",$B21=0))),C21=1),B21*params!$B$3,""))</f>
        <v/>
      </c>
      <c r="K21" s="8" t="str">
        <f>IF('enter-harv-val'!B21="","",SUM(G21:I21))</f>
        <v/>
      </c>
      <c r="L21" s="5" t="str">
        <f>IF('enter-harv-val'!B21="","",(K21&lt;params!$B$9))</f>
        <v/>
      </c>
    </row>
    <row r="22" spans="1:12" x14ac:dyDescent="0.45">
      <c r="A22" t="str">
        <f>IF('enter-harv-val'!B22="","",'enter-harv-val'!A22)</f>
        <v/>
      </c>
      <c r="B22" s="24" t="str">
        <f>IF('enter-harv-val'!B22="","",'enter-harv-val'!B22)</f>
        <v/>
      </c>
      <c r="D22" s="4" t="str">
        <f>IF('enter-harv-val'!B22="","",IF(C22=1,IF(NOT((OR($B22="J",$B22="K",$B22="Q",$B22=0))),"ADDL","NOT"),""))</f>
        <v/>
      </c>
      <c r="E22" s="4" t="str">
        <f>IF('enter-harv-val'!B22="","",1-C22)</f>
        <v/>
      </c>
      <c r="F22" s="4" t="str">
        <f ca="1">IF('enter-harv-val'!B22="","",IF(RAND()&gt;0.5,TRUE,FALSE))</f>
        <v/>
      </c>
      <c r="G22" s="8" t="str">
        <f>IF('enter-harv-val'!B22="","",params!$B$2)</f>
        <v/>
      </c>
      <c r="H22" s="8" t="str">
        <f>IF('enter-harv-val'!B22="","",C22*params!$B$6)</f>
        <v/>
      </c>
      <c r="I22" s="8" t="str">
        <f>IF('enter-harv-val'!B22="","",IF(F22=FALSE,IF(OR($B22="J",$B22="K",$B22="Q"),params!$B$5*E22,$B22*params!$B$4*E22),0))</f>
        <v/>
      </c>
      <c r="J22" s="1" t="str">
        <f>IF('enter-harv-val'!B22="","",IF(AND(NOT((OR($B22="J",$B22="K",$B22="Q",$B22=0))),C22=1),B22*params!$B$3,""))</f>
        <v/>
      </c>
      <c r="K22" s="8" t="str">
        <f>IF('enter-harv-val'!B22="","",SUM(G22:I22))</f>
        <v/>
      </c>
      <c r="L22" s="5" t="str">
        <f>IF('enter-harv-val'!B22="","",(K22&lt;params!$B$9))</f>
        <v/>
      </c>
    </row>
    <row r="23" spans="1:12" x14ac:dyDescent="0.45">
      <c r="A23" t="str">
        <f>IF('enter-harv-val'!B23="","",'enter-harv-val'!A23)</f>
        <v/>
      </c>
      <c r="B23" s="24" t="str">
        <f>IF('enter-harv-val'!B23="","",'enter-harv-val'!B23)</f>
        <v/>
      </c>
      <c r="D23" s="4" t="str">
        <f>IF('enter-harv-val'!B23="","",IF(C23=1,IF(NOT((OR($B23="J",$B23="K",$B23="Q",$B23=0))),"ADDL","NOT"),""))</f>
        <v/>
      </c>
      <c r="E23" s="4" t="str">
        <f>IF('enter-harv-val'!B23="","",1-C23)</f>
        <v/>
      </c>
      <c r="F23" s="4" t="str">
        <f ca="1">IF('enter-harv-val'!B23="","",IF(RAND()&gt;0.5,TRUE,FALSE))</f>
        <v/>
      </c>
      <c r="G23" s="8" t="str">
        <f>IF('enter-harv-val'!B23="","",params!$B$2)</f>
        <v/>
      </c>
      <c r="H23" s="8" t="str">
        <f>IF('enter-harv-val'!B23="","",C23*params!$B$6)</f>
        <v/>
      </c>
      <c r="I23" s="8" t="str">
        <f>IF('enter-harv-val'!B23="","",IF(F23=FALSE,IF(OR($B23="J",$B23="K",$B23="Q"),params!$B$5*E23,$B23*params!$B$4*E23),0))</f>
        <v/>
      </c>
      <c r="J23" s="1" t="str">
        <f>IF('enter-harv-val'!B23="","",IF(AND(NOT((OR($B23="J",$B23="K",$B23="Q",$B23=0))),C23=1),B23*params!$B$3,""))</f>
        <v/>
      </c>
      <c r="K23" s="8" t="str">
        <f>IF('enter-harv-val'!B23="","",SUM(G23:I23))</f>
        <v/>
      </c>
      <c r="L23" s="5" t="str">
        <f>IF('enter-harv-val'!B23="","",(K23&lt;params!$B$9))</f>
        <v/>
      </c>
    </row>
    <row r="24" spans="1:12" x14ac:dyDescent="0.45">
      <c r="A24" t="str">
        <f>IF('enter-harv-val'!B24="","",'enter-harv-val'!A24)</f>
        <v/>
      </c>
      <c r="B24" s="24" t="str">
        <f>IF('enter-harv-val'!B24="","",'enter-harv-val'!B24)</f>
        <v/>
      </c>
      <c r="D24" s="4" t="str">
        <f>IF('enter-harv-val'!B24="","",IF(C24=1,IF(NOT((OR($B24="J",$B24="K",$B24="Q",$B24=0))),"ADDL","NOT"),""))</f>
        <v/>
      </c>
      <c r="E24" s="4" t="str">
        <f>IF('enter-harv-val'!B24="","",1-C24)</f>
        <v/>
      </c>
      <c r="F24" s="4" t="str">
        <f ca="1">IF('enter-harv-val'!B24="","",IF(RAND()&gt;0.5,TRUE,FALSE))</f>
        <v/>
      </c>
      <c r="G24" s="8" t="str">
        <f>IF('enter-harv-val'!B24="","",params!$B$2)</f>
        <v/>
      </c>
      <c r="H24" s="8" t="str">
        <f>IF('enter-harv-val'!B24="","",C24*params!$B$6)</f>
        <v/>
      </c>
      <c r="I24" s="8" t="str">
        <f>IF('enter-harv-val'!B24="","",IF(F24=FALSE,IF(OR($B24="J",$B24="K",$B24="Q"),params!$B$5*E24,$B24*params!$B$4*E24),0))</f>
        <v/>
      </c>
      <c r="J24" s="1" t="str">
        <f>IF('enter-harv-val'!B24="","",IF(AND(NOT((OR($B24="J",$B24="K",$B24="Q",$B24=0))),C24=1),B24*params!$B$3,""))</f>
        <v/>
      </c>
      <c r="K24" s="8" t="str">
        <f>IF('enter-harv-val'!B24="","",SUM(G24:I24))</f>
        <v/>
      </c>
      <c r="L24" s="5" t="str">
        <f>IF('enter-harv-val'!B24="","",(K24&lt;params!$B$9))</f>
        <v/>
      </c>
    </row>
    <row r="25" spans="1:12" x14ac:dyDescent="0.45">
      <c r="A25" t="str">
        <f>IF('enter-harv-val'!B25="","",'enter-harv-val'!A25)</f>
        <v/>
      </c>
      <c r="B25" s="24" t="str">
        <f>IF('enter-harv-val'!B25="","",'enter-harv-val'!B25)</f>
        <v/>
      </c>
      <c r="D25" s="4" t="str">
        <f>IF('enter-harv-val'!B25="","",IF(C25=1,IF(NOT((OR($B25="J",$B25="K",$B25="Q",$B25=0))),"ADDL","NOT"),""))</f>
        <v/>
      </c>
      <c r="E25" s="4" t="str">
        <f>IF('enter-harv-val'!B25="","",1-C25)</f>
        <v/>
      </c>
      <c r="F25" s="4" t="str">
        <f ca="1">IF('enter-harv-val'!B25="","",IF(RAND()&gt;0.5,TRUE,FALSE))</f>
        <v/>
      </c>
      <c r="G25" s="8" t="str">
        <f>IF('enter-harv-val'!B25="","",params!$B$2)</f>
        <v/>
      </c>
      <c r="H25" s="8" t="str">
        <f>IF('enter-harv-val'!B25="","",C25*params!$B$6)</f>
        <v/>
      </c>
      <c r="I25" s="8" t="str">
        <f>IF('enter-harv-val'!B25="","",IF(F25=FALSE,IF(OR($B25="J",$B25="K",$B25="Q"),params!$B$5*E25,$B25*params!$B$4*E25),0))</f>
        <v/>
      </c>
      <c r="J25" s="1" t="str">
        <f>IF('enter-harv-val'!B25="","",IF(AND(NOT((OR($B25="J",$B25="K",$B25="Q",$B25=0))),C25=1),B25*params!$B$3,""))</f>
        <v/>
      </c>
      <c r="K25" s="8" t="str">
        <f>IF('enter-harv-val'!B25="","",SUM(G25:I25))</f>
        <v/>
      </c>
      <c r="L25" s="5" t="str">
        <f>IF('enter-harv-val'!B25="","",(K25&lt;params!$B$9))</f>
        <v/>
      </c>
    </row>
    <row r="26" spans="1:12" x14ac:dyDescent="0.45">
      <c r="A26" t="str">
        <f>IF('enter-harv-val'!B26="","",'enter-harv-val'!A26)</f>
        <v/>
      </c>
      <c r="B26" s="24" t="str">
        <f>IF('enter-harv-val'!B26="","",'enter-harv-val'!B26)</f>
        <v/>
      </c>
      <c r="D26" s="4" t="str">
        <f>IF('enter-harv-val'!B26="","",IF(C26=1,IF(NOT((OR($B26="J",$B26="K",$B26="Q",$B26=0))),"ADDL","NOT"),""))</f>
        <v/>
      </c>
      <c r="E26" s="4" t="str">
        <f>IF('enter-harv-val'!B26="","",1-C26)</f>
        <v/>
      </c>
      <c r="F26" s="4" t="str">
        <f ca="1">IF('enter-harv-val'!B26="","",IF(RAND()&gt;0.5,TRUE,FALSE))</f>
        <v/>
      </c>
      <c r="G26" s="8" t="str">
        <f>IF('enter-harv-val'!B26="","",params!$B$2)</f>
        <v/>
      </c>
      <c r="H26" s="8" t="str">
        <f>IF('enter-harv-val'!B26="","",C26*params!$B$6)</f>
        <v/>
      </c>
      <c r="I26" s="8" t="str">
        <f>IF('enter-harv-val'!B26="","",IF(F26=FALSE,IF(OR($B26="J",$B26="K",$B26="Q"),params!$B$5*E26,$B26*params!$B$4*E26),0))</f>
        <v/>
      </c>
      <c r="J26" s="1" t="str">
        <f>IF('enter-harv-val'!B26="","",IF(AND(NOT((OR($B26="J",$B26="K",$B26="Q",$B26=0))),C26=1),B26*params!$B$3,""))</f>
        <v/>
      </c>
      <c r="K26" s="8" t="str">
        <f>IF('enter-harv-val'!B26="","",SUM(G26:I26))</f>
        <v/>
      </c>
      <c r="L26" s="5" t="str">
        <f>IF('enter-harv-val'!B26="","",(K26&lt;params!$B$9))</f>
        <v/>
      </c>
    </row>
    <row r="27" spans="1:12" x14ac:dyDescent="0.45">
      <c r="A27" t="str">
        <f>IF('enter-harv-val'!B27="","",'enter-harv-val'!A27)</f>
        <v/>
      </c>
      <c r="B27" s="24" t="str">
        <f>IF('enter-harv-val'!B27="","",'enter-harv-val'!B27)</f>
        <v/>
      </c>
      <c r="D27" s="4" t="str">
        <f>IF('enter-harv-val'!B27="","",IF(C27=1,IF(NOT((OR($B27="J",$B27="K",$B27="Q",$B27=0))),"ADDL","NOT"),""))</f>
        <v/>
      </c>
      <c r="E27" s="4" t="str">
        <f>IF('enter-harv-val'!B27="","",1-C27)</f>
        <v/>
      </c>
      <c r="F27" s="4" t="str">
        <f ca="1">IF('enter-harv-val'!B27="","",IF(RAND()&gt;0.5,TRUE,FALSE))</f>
        <v/>
      </c>
      <c r="G27" s="8" t="str">
        <f>IF('enter-harv-val'!B27="","",params!$B$2)</f>
        <v/>
      </c>
      <c r="H27" s="8" t="str">
        <f>IF('enter-harv-val'!B27="","",C27*params!$B$6)</f>
        <v/>
      </c>
      <c r="I27" s="8" t="str">
        <f>IF('enter-harv-val'!B27="","",IF(F27=FALSE,IF(OR($B27="J",$B27="K",$B27="Q"),params!$B$5*E27,$B27*params!$B$4*E27),0))</f>
        <v/>
      </c>
      <c r="J27" s="1" t="str">
        <f>IF('enter-harv-val'!B27="","",IF(AND(NOT((OR($B27="J",$B27="K",$B27="Q",$B27=0))),C27=1),B27*params!$B$3,""))</f>
        <v/>
      </c>
      <c r="K27" s="8" t="str">
        <f>IF('enter-harv-val'!B27="","",SUM(G27:I27))</f>
        <v/>
      </c>
      <c r="L27" s="5" t="str">
        <f>IF('enter-harv-val'!B27="","",(K27&lt;params!$B$9))</f>
        <v/>
      </c>
    </row>
    <row r="28" spans="1:12" x14ac:dyDescent="0.45">
      <c r="A28" t="str">
        <f>IF('enter-harv-val'!B28="","",'enter-harv-val'!A28)</f>
        <v/>
      </c>
      <c r="B28" s="24" t="str">
        <f>IF('enter-harv-val'!B28="","",'enter-harv-val'!B28)</f>
        <v/>
      </c>
      <c r="D28" s="4" t="str">
        <f>IF('enter-harv-val'!B28="","",IF(C28=1,IF(NOT((OR($B28="J",$B28="K",$B28="Q",$B28=0))),"ADDL","NOT"),""))</f>
        <v/>
      </c>
      <c r="E28" s="4" t="str">
        <f>IF('enter-harv-val'!B28="","",1-C28)</f>
        <v/>
      </c>
      <c r="F28" s="4" t="str">
        <f ca="1">IF('enter-harv-val'!B28="","",IF(RAND()&gt;0.5,TRUE,FALSE))</f>
        <v/>
      </c>
      <c r="G28" s="8" t="str">
        <f>IF('enter-harv-val'!B28="","",params!$B$2)</f>
        <v/>
      </c>
      <c r="H28" s="8" t="str">
        <f>IF('enter-harv-val'!B28="","",C28*params!$B$6)</f>
        <v/>
      </c>
      <c r="I28" s="8" t="str">
        <f>IF('enter-harv-val'!B28="","",IF(F28=FALSE,IF(OR($B28="J",$B28="K",$B28="Q"),params!$B$5*E28,$B28*params!$B$4*E28),0))</f>
        <v/>
      </c>
      <c r="J28" s="1" t="str">
        <f>IF('enter-harv-val'!B28="","",IF(AND(NOT((OR($B28="J",$B28="K",$B28="Q",$B28=0))),C28=1),B28*params!$B$3,""))</f>
        <v/>
      </c>
      <c r="K28" s="8" t="str">
        <f>IF('enter-harv-val'!B28="","",SUM(G28:I28))</f>
        <v/>
      </c>
      <c r="L28" s="5" t="str">
        <f>IF('enter-harv-val'!B28="","",(K28&lt;params!$B$9))</f>
        <v/>
      </c>
    </row>
    <row r="29" spans="1:12" x14ac:dyDescent="0.45">
      <c r="A29" t="str">
        <f>IF('enter-harv-val'!B29="","",'enter-harv-val'!A29)</f>
        <v/>
      </c>
      <c r="B29" s="24" t="str">
        <f>IF('enter-harv-val'!B29="","",'enter-harv-val'!B29)</f>
        <v/>
      </c>
      <c r="D29" s="4" t="str">
        <f>IF('enter-harv-val'!B29="","",IF(C29=1,IF(NOT((OR($B29="J",$B29="K",$B29="Q",$B29=0))),"ADDL","NOT"),""))</f>
        <v/>
      </c>
      <c r="E29" s="4" t="str">
        <f>IF('enter-harv-val'!B29="","",1-C29)</f>
        <v/>
      </c>
      <c r="F29" s="4" t="str">
        <f ca="1">IF('enter-harv-val'!B29="","",IF(RAND()&gt;0.5,TRUE,FALSE))</f>
        <v/>
      </c>
      <c r="G29" s="8" t="str">
        <f>IF('enter-harv-val'!B29="","",params!$B$2)</f>
        <v/>
      </c>
      <c r="H29" s="8" t="str">
        <f>IF('enter-harv-val'!B29="","",C29*params!$B$6)</f>
        <v/>
      </c>
      <c r="I29" s="8" t="str">
        <f>IF('enter-harv-val'!B29="","",IF(F29=FALSE,IF(OR($B29="J",$B29="K",$B29="Q"),params!$B$5*E29,$B29*params!$B$4*E29),0))</f>
        <v/>
      </c>
      <c r="J29" s="1" t="str">
        <f>IF('enter-harv-val'!B29="","",IF(AND(NOT((OR($B29="J",$B29="K",$B29="Q",$B29=0))),C29=1),B29*params!$B$3,""))</f>
        <v/>
      </c>
      <c r="K29" s="8" t="str">
        <f>IF('enter-harv-val'!B29="","",SUM(G29:I29))</f>
        <v/>
      </c>
      <c r="L29" s="5" t="str">
        <f>IF('enter-harv-val'!B29="","",(K29&lt;params!$B$9))</f>
        <v/>
      </c>
    </row>
    <row r="30" spans="1:12" x14ac:dyDescent="0.45">
      <c r="A30" t="str">
        <f>IF('enter-harv-val'!B30="","",'enter-harv-val'!A30)</f>
        <v/>
      </c>
      <c r="B30" s="24" t="str">
        <f>IF('enter-harv-val'!B30="","",'enter-harv-val'!B30)</f>
        <v/>
      </c>
      <c r="D30" s="4" t="str">
        <f>IF('enter-harv-val'!B30="","",IF(C30=1,IF(NOT((OR($B30="J",$B30="K",$B30="Q",$B30=0))),"ADDL","NOT"),""))</f>
        <v/>
      </c>
      <c r="E30" s="4" t="str">
        <f>IF('enter-harv-val'!B30="","",1-C30)</f>
        <v/>
      </c>
      <c r="F30" s="4" t="str">
        <f ca="1">IF('enter-harv-val'!B30="","",IF(RAND()&gt;0.5,TRUE,FALSE))</f>
        <v/>
      </c>
      <c r="G30" s="8" t="str">
        <f>IF('enter-harv-val'!B30="","",params!$B$2)</f>
        <v/>
      </c>
      <c r="H30" s="8" t="str">
        <f>IF('enter-harv-val'!B30="","",C30*params!$B$6)</f>
        <v/>
      </c>
      <c r="I30" s="8" t="str">
        <f>IF('enter-harv-val'!B30="","",IF(F30=FALSE,IF(OR($B30="J",$B30="K",$B30="Q"),params!$B$5*E30,$B30*params!$B$4*E30),0))</f>
        <v/>
      </c>
      <c r="J30" s="1" t="str">
        <f>IF('enter-harv-val'!B30="","",IF(AND(NOT((OR($B30="J",$B30="K",$B30="Q",$B30=0))),C30=1),B30*params!$B$3,""))</f>
        <v/>
      </c>
      <c r="K30" s="8" t="str">
        <f>IF('enter-harv-val'!B30="","",SUM(G30:I30))</f>
        <v/>
      </c>
      <c r="L30" s="5" t="str">
        <f>IF('enter-harv-val'!B30="","",(K30&lt;params!$B$9))</f>
        <v/>
      </c>
    </row>
    <row r="31" spans="1:12" x14ac:dyDescent="0.45">
      <c r="A31" t="str">
        <f>IF('enter-harv-val'!B31="","",'enter-harv-val'!A31)</f>
        <v/>
      </c>
      <c r="B31" s="24" t="str">
        <f>IF('enter-harv-val'!B31="","",'enter-harv-val'!B31)</f>
        <v/>
      </c>
      <c r="D31" s="4" t="str">
        <f>IF('enter-harv-val'!B31="","",IF(C31=1,IF(NOT((OR($B31="J",$B31="K",$B31="Q",$B31=0))),"ADDL","NOT"),""))</f>
        <v/>
      </c>
      <c r="E31" s="4" t="str">
        <f>IF('enter-harv-val'!B31="","",1-C31)</f>
        <v/>
      </c>
      <c r="F31" s="4" t="str">
        <f ca="1">IF('enter-harv-val'!B31="","",IF(RAND()&gt;0.5,TRUE,FALSE))</f>
        <v/>
      </c>
      <c r="G31" s="8" t="str">
        <f>IF('enter-harv-val'!B31="","",params!$B$2)</f>
        <v/>
      </c>
      <c r="H31" s="8" t="str">
        <f>IF('enter-harv-val'!B31="","",C31*params!$B$6)</f>
        <v/>
      </c>
      <c r="I31" s="8" t="str">
        <f>IF('enter-harv-val'!B31="","",IF(F31=FALSE,IF(OR($B31="J",$B31="K",$B31="Q"),params!$B$5*E31,$B31*params!$B$4*E31),0))</f>
        <v/>
      </c>
      <c r="J31" s="1" t="str">
        <f>IF('enter-harv-val'!B31="","",IF(AND(NOT((OR($B31="J",$B31="K",$B31="Q",$B31=0))),C31=1),B31*params!$B$3,""))</f>
        <v/>
      </c>
      <c r="K31" s="8" t="str">
        <f>IF('enter-harv-val'!B31="","",SUM(G31:I31))</f>
        <v/>
      </c>
      <c r="L31" s="5" t="str">
        <f>IF('enter-harv-val'!B31="","",(K31&lt;params!$B$9))</f>
        <v/>
      </c>
    </row>
    <row r="32" spans="1:12" x14ac:dyDescent="0.45">
      <c r="A32" t="str">
        <f>IF('enter-harv-val'!B32="","",'enter-harv-val'!A32)</f>
        <v/>
      </c>
      <c r="B32" s="24" t="str">
        <f>IF('enter-harv-val'!B32="","",'enter-harv-val'!B32)</f>
        <v/>
      </c>
      <c r="D32" s="4" t="str">
        <f>IF('enter-harv-val'!B32="","",IF(C32=1,IF(NOT((OR($B32="J",$B32="K",$B32="Q",$B32=0))),"ADDL","NOT"),""))</f>
        <v/>
      </c>
      <c r="E32" s="4" t="str">
        <f>IF('enter-harv-val'!B32="","",1-C32)</f>
        <v/>
      </c>
      <c r="F32" s="4" t="str">
        <f ca="1">IF('enter-harv-val'!B32="","",IF(RAND()&gt;0.5,TRUE,FALSE))</f>
        <v/>
      </c>
      <c r="G32" s="8" t="str">
        <f>IF('enter-harv-val'!B32="","",params!$B$2)</f>
        <v/>
      </c>
      <c r="H32" s="8" t="str">
        <f>IF('enter-harv-val'!B32="","",C32*params!$B$6)</f>
        <v/>
      </c>
      <c r="I32" s="8" t="str">
        <f>IF('enter-harv-val'!B32="","",IF(F32=FALSE,IF(OR($B32="J",$B32="K",$B32="Q"),params!$B$5*E32,$B32*params!$B$4*E32),0))</f>
        <v/>
      </c>
      <c r="J32" s="1" t="str">
        <f>IF('enter-harv-val'!B32="","",IF(AND(NOT((OR($B32="J",$B32="K",$B32="Q",$B32=0))),C32=1),B32*params!$B$3,""))</f>
        <v/>
      </c>
      <c r="K32" s="8" t="str">
        <f>IF('enter-harv-val'!B32="","",SUM(G32:I32))</f>
        <v/>
      </c>
      <c r="L32" s="5" t="str">
        <f>IF('enter-harv-val'!B32="","",(K32&lt;params!$B$9))</f>
        <v/>
      </c>
    </row>
    <row r="33" spans="1:12" x14ac:dyDescent="0.45">
      <c r="A33" t="str">
        <f>IF('enter-harv-val'!B33="","",'enter-harv-val'!A33)</f>
        <v/>
      </c>
      <c r="B33" s="24" t="str">
        <f>IF('enter-harv-val'!B33="","",'enter-harv-val'!B33)</f>
        <v/>
      </c>
      <c r="D33" s="4" t="str">
        <f>IF('enter-harv-val'!B33="","",IF(C33=1,IF(NOT((OR($B33="J",$B33="K",$B33="Q",$B33=0))),"ADDL","NOT"),""))</f>
        <v/>
      </c>
      <c r="E33" s="4" t="str">
        <f>IF('enter-harv-val'!B33="","",1-C33)</f>
        <v/>
      </c>
      <c r="F33" s="4" t="str">
        <f ca="1">IF('enter-harv-val'!B33="","",IF(RAND()&gt;0.5,TRUE,FALSE))</f>
        <v/>
      </c>
      <c r="G33" s="8" t="str">
        <f>IF('enter-harv-val'!B33="","",params!$B$2)</f>
        <v/>
      </c>
      <c r="H33" s="8" t="str">
        <f>IF('enter-harv-val'!B33="","",C33*params!$B$6)</f>
        <v/>
      </c>
      <c r="I33" s="8" t="str">
        <f>IF('enter-harv-val'!B33="","",IF(F33=FALSE,IF(OR($B33="J",$B33="K",$B33="Q"),params!$B$5*E33,$B33*params!$B$4*E33),0))</f>
        <v/>
      </c>
      <c r="J33" s="1" t="str">
        <f>IF('enter-harv-val'!B33="","",IF(AND(NOT((OR($B33="J",$B33="K",$B33="Q",$B33=0))),C33=1),B33*params!$B$3,""))</f>
        <v/>
      </c>
      <c r="K33" s="8" t="str">
        <f>IF('enter-harv-val'!B33="","",SUM(G33:I33))</f>
        <v/>
      </c>
      <c r="L33" s="5" t="str">
        <f>IF('enter-harv-val'!B33="","",(K33&lt;params!$B$9))</f>
        <v/>
      </c>
    </row>
    <row r="34" spans="1:12" x14ac:dyDescent="0.45">
      <c r="A34" t="str">
        <f>IF('enter-harv-val'!B34="","",'enter-harv-val'!A34)</f>
        <v/>
      </c>
      <c r="B34" s="24" t="str">
        <f>IF('enter-harv-val'!B34="","",'enter-harv-val'!B34)</f>
        <v/>
      </c>
      <c r="D34" s="4" t="str">
        <f>IF('enter-harv-val'!B34="","",IF(C34=1,IF(NOT((OR($B34="J",$B34="K",$B34="Q",$B34=0))),"ADDL","NOT"),""))</f>
        <v/>
      </c>
      <c r="E34" s="4" t="str">
        <f>IF('enter-harv-val'!B34="","",1-C34)</f>
        <v/>
      </c>
      <c r="F34" s="4" t="str">
        <f ca="1">IF('enter-harv-val'!B34="","",IF(RAND()&gt;0.5,TRUE,FALSE))</f>
        <v/>
      </c>
      <c r="G34" s="8" t="str">
        <f>IF('enter-harv-val'!B34="","",params!$B$2)</f>
        <v/>
      </c>
      <c r="H34" s="8" t="str">
        <f>IF('enter-harv-val'!B34="","",C34*params!$B$6)</f>
        <v/>
      </c>
      <c r="I34" s="8" t="str">
        <f>IF('enter-harv-val'!B34="","",IF(F34=FALSE,IF(OR($B34="J",$B34="K",$B34="Q"),params!$B$5*E34,$B34*params!$B$4*E34),0))</f>
        <v/>
      </c>
      <c r="J34" s="1" t="str">
        <f>IF('enter-harv-val'!B34="","",IF(AND(NOT((OR($B34="J",$B34="K",$B34="Q",$B34=0))),C34=1),B34*params!$B$3,""))</f>
        <v/>
      </c>
      <c r="K34" s="8" t="str">
        <f>IF('enter-harv-val'!B34="","",SUM(G34:I34))</f>
        <v/>
      </c>
      <c r="L34" s="5" t="str">
        <f>IF('enter-harv-val'!B34="","",(K34&lt;params!$B$9))</f>
        <v/>
      </c>
    </row>
    <row r="35" spans="1:12" x14ac:dyDescent="0.45">
      <c r="A35" t="str">
        <f>IF('enter-harv-val'!B35="","",'enter-harv-val'!A35)</f>
        <v/>
      </c>
      <c r="B35" s="24" t="str">
        <f>IF('enter-harv-val'!B35="","",'enter-harv-val'!B35)</f>
        <v/>
      </c>
      <c r="D35" s="4" t="str">
        <f>IF('enter-harv-val'!B35="","",IF(C35=1,IF(NOT((OR($B35="J",$B35="K",$B35="Q",$B35=0))),"ADDL","NOT"),""))</f>
        <v/>
      </c>
      <c r="E35" s="4" t="str">
        <f>IF('enter-harv-val'!B35="","",1-C35)</f>
        <v/>
      </c>
      <c r="F35" s="4" t="str">
        <f ca="1">IF('enter-harv-val'!B35="","",IF(RAND()&gt;0.5,TRUE,FALSE))</f>
        <v/>
      </c>
      <c r="G35" s="8" t="str">
        <f>IF('enter-harv-val'!B35="","",params!$B$2)</f>
        <v/>
      </c>
      <c r="H35" s="8" t="str">
        <f>IF('enter-harv-val'!B35="","",C35*params!$B$6)</f>
        <v/>
      </c>
      <c r="I35" s="8" t="str">
        <f>IF('enter-harv-val'!B35="","",IF(F35=FALSE,IF(OR($B35="J",$B35="K",$B35="Q"),params!$B$5*E35,$B35*params!$B$4*E35),0))</f>
        <v/>
      </c>
      <c r="J35" s="1" t="str">
        <f>IF('enter-harv-val'!B35="","",IF(AND(NOT((OR($B35="J",$B35="K",$B35="Q",$B35=0))),C35=1),B35*params!$B$3,""))</f>
        <v/>
      </c>
      <c r="K35" s="8" t="str">
        <f>IF('enter-harv-val'!B35="","",SUM(G35:I35))</f>
        <v/>
      </c>
      <c r="L35" s="5" t="str">
        <f>IF('enter-harv-val'!B35="","",(K35&lt;params!$B$9))</f>
        <v/>
      </c>
    </row>
    <row r="36" spans="1:12" x14ac:dyDescent="0.45">
      <c r="A36" t="str">
        <f>IF('enter-harv-val'!B36="","",'enter-harv-val'!A36)</f>
        <v/>
      </c>
      <c r="B36" s="24" t="str">
        <f>IF('enter-harv-val'!B36="","",'enter-harv-val'!B36)</f>
        <v/>
      </c>
      <c r="D36" s="4" t="str">
        <f>IF('enter-harv-val'!B36="","",IF(C36=1,IF(NOT((OR($B36="J",$B36="K",$B36="Q",$B36=0))),"ADDL","NOT"),""))</f>
        <v/>
      </c>
      <c r="E36" s="4" t="str">
        <f>IF('enter-harv-val'!B36="","",1-C36)</f>
        <v/>
      </c>
      <c r="F36" s="4" t="str">
        <f ca="1">IF('enter-harv-val'!B36="","",IF(RAND()&gt;0.5,TRUE,FALSE))</f>
        <v/>
      </c>
      <c r="G36" s="8" t="str">
        <f>IF('enter-harv-val'!B36="","",params!$B$2)</f>
        <v/>
      </c>
      <c r="H36" s="8" t="str">
        <f>IF('enter-harv-val'!B36="","",C36*params!$B$6)</f>
        <v/>
      </c>
      <c r="I36" s="8" t="str">
        <f>IF('enter-harv-val'!B36="","",IF(F36=FALSE,IF(OR($B36="J",$B36="K",$B36="Q"),params!$B$5*E36,$B36*params!$B$4*E36),0))</f>
        <v/>
      </c>
      <c r="J36" s="1" t="str">
        <f>IF('enter-harv-val'!B36="","",IF(AND(NOT((OR($B36="J",$B36="K",$B36="Q",$B36=0))),C36=1),B36*params!$B$3,""))</f>
        <v/>
      </c>
      <c r="K36" s="8" t="str">
        <f>IF('enter-harv-val'!B36="","",SUM(G36:I36))</f>
        <v/>
      </c>
      <c r="L36" s="5" t="str">
        <f>IF('enter-harv-val'!B36="","",(K36&lt;params!$B$9))</f>
        <v/>
      </c>
    </row>
    <row r="37" spans="1:12" x14ac:dyDescent="0.45">
      <c r="A37" t="str">
        <f>IF('enter-harv-val'!B37="","",'enter-harv-val'!A37)</f>
        <v/>
      </c>
      <c r="B37" s="24" t="str">
        <f>IF('enter-harv-val'!B37="","",'enter-harv-val'!B37)</f>
        <v/>
      </c>
      <c r="D37" s="4" t="str">
        <f>IF('enter-harv-val'!B37="","",IF(C37=1,IF(NOT((OR($B37="J",$B37="K",$B37="Q",$B37=0))),"ADDL","NOT"),""))</f>
        <v/>
      </c>
      <c r="E37" s="4" t="str">
        <f>IF('enter-harv-val'!B37="","",1-C37)</f>
        <v/>
      </c>
      <c r="F37" s="4" t="str">
        <f ca="1">IF('enter-harv-val'!B37="","",IF(RAND()&gt;0.5,TRUE,FALSE))</f>
        <v/>
      </c>
      <c r="G37" s="8" t="str">
        <f>IF('enter-harv-val'!B37="","",params!$B$2)</f>
        <v/>
      </c>
      <c r="H37" s="8" t="str">
        <f>IF('enter-harv-val'!B37="","",C37*params!$B$6)</f>
        <v/>
      </c>
      <c r="I37" s="8" t="str">
        <f>IF('enter-harv-val'!B37="","",IF(F37=FALSE,IF(OR($B37="J",$B37="K",$B37="Q"),params!$B$5*E37,$B37*params!$B$4*E37),0))</f>
        <v/>
      </c>
      <c r="J37" s="1" t="str">
        <f>IF('enter-harv-val'!B37="","",IF(AND(NOT((OR($B37="J",$B37="K",$B37="Q",$B37=0))),C37=1),B37*params!$B$3,""))</f>
        <v/>
      </c>
      <c r="K37" s="8" t="str">
        <f>IF('enter-harv-val'!B37="","",SUM(G37:I37))</f>
        <v/>
      </c>
      <c r="L37" s="5" t="str">
        <f>IF('enter-harv-val'!B37="","",(K37&lt;params!$B$9))</f>
        <v/>
      </c>
    </row>
    <row r="38" spans="1:12" x14ac:dyDescent="0.45">
      <c r="A38" t="str">
        <f>IF('enter-harv-val'!B38="","",'enter-harv-val'!A38)</f>
        <v/>
      </c>
      <c r="B38" s="24" t="str">
        <f>IF('enter-harv-val'!B38="","",'enter-harv-val'!B38)</f>
        <v/>
      </c>
      <c r="D38" s="4" t="str">
        <f>IF('enter-harv-val'!B38="","",IF(C38=1,IF(NOT((OR($B38="J",$B38="K",$B38="Q",$B38=0))),"ADDL","NOT"),""))</f>
        <v/>
      </c>
      <c r="E38" s="4" t="str">
        <f>IF('enter-harv-val'!B38="","",1-C38)</f>
        <v/>
      </c>
      <c r="F38" s="4" t="str">
        <f ca="1">IF('enter-harv-val'!B38="","",IF(RAND()&gt;0.5,TRUE,FALSE))</f>
        <v/>
      </c>
      <c r="G38" s="8" t="str">
        <f>IF('enter-harv-val'!B38="","",params!$B$2)</f>
        <v/>
      </c>
      <c r="H38" s="8" t="str">
        <f>IF('enter-harv-val'!B38="","",C38*params!$B$6)</f>
        <v/>
      </c>
      <c r="I38" s="8" t="str">
        <f>IF('enter-harv-val'!B38="","",IF(F38=FALSE,IF(OR($B38="J",$B38="K",$B38="Q"),params!$B$5*E38,$B38*params!$B$4*E38),0))</f>
        <v/>
      </c>
      <c r="J38" s="1" t="str">
        <f>IF('enter-harv-val'!B38="","",IF(AND(NOT((OR($B38="J",$B38="K",$B38="Q",$B38=0))),C38=1),B38*params!$B$3,""))</f>
        <v/>
      </c>
      <c r="K38" s="8" t="str">
        <f>IF('enter-harv-val'!B38="","",SUM(G38:I38))</f>
        <v/>
      </c>
      <c r="L38" s="5" t="str">
        <f>IF('enter-harv-val'!B38="","",(K38&lt;params!$B$9))</f>
        <v/>
      </c>
    </row>
    <row r="39" spans="1:12" x14ac:dyDescent="0.45">
      <c r="A39" t="str">
        <f>IF('enter-harv-val'!B39="","",'enter-harv-val'!A39)</f>
        <v/>
      </c>
      <c r="B39" s="24" t="str">
        <f>IF('enter-harv-val'!B39="","",'enter-harv-val'!B39)</f>
        <v/>
      </c>
      <c r="D39" s="4" t="str">
        <f>IF('enter-harv-val'!B39="","",IF(C39=1,IF(NOT((OR($B39="J",$B39="K",$B39="Q",$B39=0))),"ADDL","NOT"),""))</f>
        <v/>
      </c>
      <c r="E39" s="4" t="str">
        <f>IF('enter-harv-val'!B39="","",1-C39)</f>
        <v/>
      </c>
      <c r="F39" s="4" t="str">
        <f ca="1">IF('enter-harv-val'!B39="","",IF(RAND()&gt;0.5,TRUE,FALSE))</f>
        <v/>
      </c>
      <c r="G39" s="8" t="str">
        <f>IF('enter-harv-val'!B39="","",params!$B$2)</f>
        <v/>
      </c>
      <c r="H39" s="8" t="str">
        <f>IF('enter-harv-val'!B39="","",C39*params!$B$6)</f>
        <v/>
      </c>
      <c r="I39" s="8" t="str">
        <f>IF('enter-harv-val'!B39="","",IF(F39=FALSE,IF(OR($B39="J",$B39="K",$B39="Q"),params!$B$5*E39,$B39*params!$B$4*E39),0))</f>
        <v/>
      </c>
      <c r="J39" s="1" t="str">
        <f>IF('enter-harv-val'!B39="","",IF(AND(NOT((OR($B39="J",$B39="K",$B39="Q",$B39=0))),C39=1),B39*params!$B$3,""))</f>
        <v/>
      </c>
      <c r="K39" s="8" t="str">
        <f>IF('enter-harv-val'!B39="","",SUM(G39:I39))</f>
        <v/>
      </c>
      <c r="L39" s="5" t="str">
        <f>IF('enter-harv-val'!B39="","",(K39&lt;params!$B$9))</f>
        <v/>
      </c>
    </row>
    <row r="40" spans="1:12" x14ac:dyDescent="0.45">
      <c r="A40" t="str">
        <f>IF('enter-harv-val'!B40="","",'enter-harv-val'!A40)</f>
        <v/>
      </c>
      <c r="B40" s="24" t="str">
        <f>IF('enter-harv-val'!B40="","",'enter-harv-val'!B40)</f>
        <v/>
      </c>
      <c r="D40" s="4" t="str">
        <f>IF('enter-harv-val'!B40="","",IF(C40=1,IF(NOT((OR($B40="J",$B40="K",$B40="Q",$B40=0))),"ADDL","NOT"),""))</f>
        <v/>
      </c>
      <c r="E40" s="4" t="str">
        <f>IF('enter-harv-val'!B40="","",1-C40)</f>
        <v/>
      </c>
      <c r="F40" s="4" t="str">
        <f ca="1">IF('enter-harv-val'!B40="","",IF(RAND()&gt;0.5,TRUE,FALSE))</f>
        <v/>
      </c>
      <c r="G40" s="8" t="str">
        <f>IF('enter-harv-val'!B40="","",params!$B$2)</f>
        <v/>
      </c>
      <c r="H40" s="8" t="str">
        <f>IF('enter-harv-val'!B40="","",C40*params!$B$6)</f>
        <v/>
      </c>
      <c r="I40" s="8" t="str">
        <f>IF('enter-harv-val'!B40="","",IF(F40=FALSE,IF(OR($B40="J",$B40="K",$B40="Q"),params!$B$5*E40,$B40*params!$B$4*E40),0))</f>
        <v/>
      </c>
      <c r="J40" s="1" t="str">
        <f>IF('enter-harv-val'!B40="","",IF(AND(NOT((OR($B40="J",$B40="K",$B40="Q",$B40=0))),C40=1),B40*params!$B$3,""))</f>
        <v/>
      </c>
      <c r="K40" s="8" t="str">
        <f>IF('enter-harv-val'!B40="","",SUM(G40:I40))</f>
        <v/>
      </c>
      <c r="L40" s="5" t="str">
        <f>IF('enter-harv-val'!B40="","",(K40&lt;params!$B$9))</f>
        <v/>
      </c>
    </row>
    <row r="41" spans="1:12" x14ac:dyDescent="0.45">
      <c r="A41" t="str">
        <f>IF('enter-harv-val'!B41="","",'enter-harv-val'!A41)</f>
        <v/>
      </c>
      <c r="B41" s="24" t="str">
        <f>IF('enter-harv-val'!B41="","",'enter-harv-val'!B41)</f>
        <v/>
      </c>
      <c r="D41" s="4" t="str">
        <f>IF('enter-harv-val'!B41="","",IF(C41=1,IF(NOT((OR($B41="J",$B41="K",$B41="Q",$B41=0))),"ADDL","NOT"),""))</f>
        <v/>
      </c>
      <c r="E41" s="4" t="str">
        <f>IF('enter-harv-val'!B41="","",1-C41)</f>
        <v/>
      </c>
      <c r="F41" s="4" t="str">
        <f ca="1">IF('enter-harv-val'!B41="","",IF(RAND()&gt;0.5,TRUE,FALSE))</f>
        <v/>
      </c>
      <c r="G41" s="8" t="str">
        <f>IF('enter-harv-val'!B41="","",params!$B$2)</f>
        <v/>
      </c>
      <c r="H41" s="8" t="str">
        <f>IF('enter-harv-val'!B41="","",C41*params!$B$6)</f>
        <v/>
      </c>
      <c r="I41" s="8" t="str">
        <f>IF('enter-harv-val'!B41="","",IF(F41=FALSE,IF(OR($B41="J",$B41="K",$B41="Q"),params!$B$5*E41,$B41*params!$B$4*E41),0))</f>
        <v/>
      </c>
      <c r="J41" s="1" t="str">
        <f>IF('enter-harv-val'!B41="","",IF(AND(NOT((OR($B41="J",$B41="K",$B41="Q",$B41=0))),C41=1),B41*params!$B$3,""))</f>
        <v/>
      </c>
      <c r="K41" s="8" t="str">
        <f>IF('enter-harv-val'!B41="","",SUM(G41:I41))</f>
        <v/>
      </c>
      <c r="L41" s="5" t="str">
        <f>IF('enter-harv-val'!B41="","",(K41&lt;params!$B$9))</f>
        <v/>
      </c>
    </row>
    <row r="42" spans="1:12" x14ac:dyDescent="0.45">
      <c r="A42" t="str">
        <f>IF('enter-harv-val'!B42="","",'enter-harv-val'!A42)</f>
        <v/>
      </c>
      <c r="B42" s="24" t="str">
        <f>IF('enter-harv-val'!B42="","",'enter-harv-val'!B42)</f>
        <v/>
      </c>
      <c r="D42" s="4" t="str">
        <f>IF('enter-harv-val'!B42="","",IF(C42=1,IF(NOT((OR($B42="J",$B42="K",$B42="Q",$B42=0))),"ADDL","NOT"),""))</f>
        <v/>
      </c>
      <c r="E42" s="4" t="str">
        <f>IF('enter-harv-val'!B42="","",1-C42)</f>
        <v/>
      </c>
      <c r="F42" s="4" t="str">
        <f ca="1">IF('enter-harv-val'!B42="","",IF(RAND()&gt;0.5,TRUE,FALSE))</f>
        <v/>
      </c>
      <c r="G42" s="8" t="str">
        <f>IF('enter-harv-val'!B42="","",params!$B$2)</f>
        <v/>
      </c>
      <c r="H42" s="8" t="str">
        <f>IF('enter-harv-val'!B42="","",C42*params!$B$6)</f>
        <v/>
      </c>
      <c r="I42" s="8" t="str">
        <f>IF('enter-harv-val'!B42="","",IF(F42=FALSE,IF(OR($B42="J",$B42="K",$B42="Q"),params!$B$5*E42,$B42*params!$B$4*E42),0))</f>
        <v/>
      </c>
      <c r="J42" s="1" t="str">
        <f>IF('enter-harv-val'!B42="","",IF(AND(NOT((OR($B42="J",$B42="K",$B42="Q",$B42=0))),C42=1),B42*params!$B$3,""))</f>
        <v/>
      </c>
      <c r="K42" s="8" t="str">
        <f>IF('enter-harv-val'!B42="","",SUM(G42:I42))</f>
        <v/>
      </c>
      <c r="L42" s="5" t="str">
        <f>IF('enter-harv-val'!B42="","",(K42&lt;params!$B$9))</f>
        <v/>
      </c>
    </row>
    <row r="43" spans="1:12" x14ac:dyDescent="0.45">
      <c r="A43" t="str">
        <f>IF('enter-harv-val'!B43="","",'enter-harv-val'!A43)</f>
        <v/>
      </c>
      <c r="B43" s="24" t="str">
        <f>IF('enter-harv-val'!B43="","",'enter-harv-val'!B43)</f>
        <v/>
      </c>
      <c r="D43" s="4" t="str">
        <f>IF('enter-harv-val'!B43="","",IF(C43=1,IF(NOT((OR($B43="J",$B43="K",$B43="Q",$B43=0))),"ADDL","NOT"),""))</f>
        <v/>
      </c>
      <c r="E43" s="4" t="str">
        <f>IF('enter-harv-val'!B43="","",1-C43)</f>
        <v/>
      </c>
      <c r="F43" s="4" t="str">
        <f ca="1">IF('enter-harv-val'!B43="","",IF(RAND()&gt;0.5,TRUE,FALSE))</f>
        <v/>
      </c>
      <c r="G43" s="8" t="str">
        <f>IF('enter-harv-val'!B43="","",params!$B$2)</f>
        <v/>
      </c>
      <c r="H43" s="8" t="str">
        <f>IF('enter-harv-val'!B43="","",C43*params!$B$6)</f>
        <v/>
      </c>
      <c r="I43" s="8" t="str">
        <f>IF('enter-harv-val'!B43="","",IF(F43=FALSE,IF(OR($B43="J",$B43="K",$B43="Q"),params!$B$5*E43,$B43*params!$B$4*E43),0))</f>
        <v/>
      </c>
      <c r="J43" s="1" t="str">
        <f>IF('enter-harv-val'!B43="","",IF(AND(NOT((OR($B43="J",$B43="K",$B43="Q",$B43=0))),C43=1),B43*params!$B$3,""))</f>
        <v/>
      </c>
      <c r="K43" s="8" t="str">
        <f>IF('enter-harv-val'!B43="","",SUM(G43:I43))</f>
        <v/>
      </c>
      <c r="L43" s="5" t="str">
        <f>IF('enter-harv-val'!B43="","",(K43&lt;params!$B$9))</f>
        <v/>
      </c>
    </row>
    <row r="44" spans="1:12" x14ac:dyDescent="0.45">
      <c r="A44" t="str">
        <f>IF('enter-harv-val'!B44="","",'enter-harv-val'!A44)</f>
        <v/>
      </c>
      <c r="B44" s="24" t="str">
        <f>IF('enter-harv-val'!B44="","",'enter-harv-val'!B44)</f>
        <v/>
      </c>
      <c r="D44" s="4" t="str">
        <f>IF('enter-harv-val'!B44="","",IF(C44=1,IF(NOT((OR($B44="J",$B44="K",$B44="Q",$B44=0))),"ADDL","NOT"),""))</f>
        <v/>
      </c>
      <c r="E44" s="4" t="str">
        <f>IF('enter-harv-val'!B44="","",1-C44)</f>
        <v/>
      </c>
      <c r="F44" s="4" t="str">
        <f ca="1">IF('enter-harv-val'!B44="","",IF(RAND()&gt;0.5,TRUE,FALSE))</f>
        <v/>
      </c>
      <c r="G44" s="8" t="str">
        <f>IF('enter-harv-val'!B44="","",params!$B$2)</f>
        <v/>
      </c>
      <c r="H44" s="8" t="str">
        <f>IF('enter-harv-val'!B44="","",C44*params!$B$6)</f>
        <v/>
      </c>
      <c r="I44" s="8" t="str">
        <f>IF('enter-harv-val'!B44="","",IF(F44=FALSE,IF(OR($B44="J",$B44="K",$B44="Q"),params!$B$5*E44,$B44*params!$B$4*E44),0))</f>
        <v/>
      </c>
      <c r="J44" s="1" t="str">
        <f>IF('enter-harv-val'!B44="","",IF(AND(NOT((OR($B44="J",$B44="K",$B44="Q",$B44=0))),C44=1),B44*params!$B$3,""))</f>
        <v/>
      </c>
      <c r="K44" s="8" t="str">
        <f>IF('enter-harv-val'!B44="","",SUM(G44:I44))</f>
        <v/>
      </c>
      <c r="L44" s="5" t="str">
        <f>IF('enter-harv-val'!B44="","",(K44&lt;params!$B$9))</f>
        <v/>
      </c>
    </row>
    <row r="45" spans="1:12" x14ac:dyDescent="0.45">
      <c r="A45" t="str">
        <f>IF('enter-harv-val'!B45="","",'enter-harv-val'!A45)</f>
        <v/>
      </c>
      <c r="B45" s="24" t="str">
        <f>IF('enter-harv-val'!B45="","",'enter-harv-val'!B45)</f>
        <v/>
      </c>
      <c r="D45" s="4" t="str">
        <f>IF('enter-harv-val'!B45="","",IF(C45=1,IF(NOT((OR($B45="J",$B45="K",$B45="Q",$B45=0))),"ADDL","NOT"),""))</f>
        <v/>
      </c>
      <c r="E45" s="4" t="str">
        <f>IF('enter-harv-val'!B45="","",1-C45)</f>
        <v/>
      </c>
      <c r="F45" s="4" t="str">
        <f ca="1">IF('enter-harv-val'!B45="","",IF(RAND()&gt;0.5,TRUE,FALSE))</f>
        <v/>
      </c>
      <c r="G45" s="8" t="str">
        <f>IF('enter-harv-val'!B45="","",params!$B$2)</f>
        <v/>
      </c>
      <c r="H45" s="8" t="str">
        <f>IF('enter-harv-val'!B45="","",C45*params!$B$6)</f>
        <v/>
      </c>
      <c r="I45" s="8" t="str">
        <f>IF('enter-harv-val'!B45="","",IF(F45=FALSE,IF(OR($B45="J",$B45="K",$B45="Q"),params!$B$5*E45,$B45*params!$B$4*E45),0))</f>
        <v/>
      </c>
      <c r="J45" s="1" t="str">
        <f>IF('enter-harv-val'!B45="","",IF(AND(NOT((OR($B45="J",$B45="K",$B45="Q",$B45=0))),C45=1),B45*params!$B$3,""))</f>
        <v/>
      </c>
      <c r="K45" s="8" t="str">
        <f>IF('enter-harv-val'!B45="","",SUM(G45:I45))</f>
        <v/>
      </c>
      <c r="L45" s="5" t="str">
        <f>IF('enter-harv-val'!B45="","",(K45&lt;params!$B$9))</f>
        <v/>
      </c>
    </row>
    <row r="46" spans="1:12" x14ac:dyDescent="0.45">
      <c r="A46" t="str">
        <f>IF('enter-harv-val'!B46="","",'enter-harv-val'!A46)</f>
        <v/>
      </c>
      <c r="B46" s="24" t="str">
        <f>IF('enter-harv-val'!B46="","",'enter-harv-val'!B46)</f>
        <v/>
      </c>
      <c r="D46" s="4" t="str">
        <f>IF('enter-harv-val'!B46="","",IF(C46=1,IF(NOT((OR($B46="J",$B46="K",$B46="Q",$B46=0))),"ADDL","NOT"),""))</f>
        <v/>
      </c>
      <c r="E46" s="4" t="str">
        <f>IF('enter-harv-val'!B46="","",1-C46)</f>
        <v/>
      </c>
      <c r="F46" s="4" t="str">
        <f ca="1">IF('enter-harv-val'!B46="","",IF(RAND()&gt;0.5,TRUE,FALSE))</f>
        <v/>
      </c>
      <c r="G46" s="8" t="str">
        <f>IF('enter-harv-val'!B46="","",params!$B$2)</f>
        <v/>
      </c>
      <c r="H46" s="8" t="str">
        <f>IF('enter-harv-val'!B46="","",C46*params!$B$6)</f>
        <v/>
      </c>
      <c r="I46" s="8" t="str">
        <f>IF('enter-harv-val'!B46="","",IF(F46=FALSE,IF(OR($B46="J",$B46="K",$B46="Q"),params!$B$5*E46,$B46*params!$B$4*E46),0))</f>
        <v/>
      </c>
      <c r="J46" s="1" t="str">
        <f>IF('enter-harv-val'!B46="","",IF(AND(NOT((OR($B46="J",$B46="K",$B46="Q",$B46=0))),C46=1),B46*params!$B$3,""))</f>
        <v/>
      </c>
      <c r="K46" s="8" t="str">
        <f>IF('enter-harv-val'!B46="","",SUM(G46:I46))</f>
        <v/>
      </c>
      <c r="L46" s="5" t="str">
        <f>IF('enter-harv-val'!B46="","",(K46&lt;params!$B$9))</f>
        <v/>
      </c>
    </row>
    <row r="47" spans="1:12" x14ac:dyDescent="0.45">
      <c r="A47" t="str">
        <f>IF('enter-harv-val'!B47="","",'enter-harv-val'!A47)</f>
        <v/>
      </c>
      <c r="B47" s="24" t="str">
        <f>IF('enter-harv-val'!B47="","",'enter-harv-val'!B47)</f>
        <v/>
      </c>
      <c r="D47" s="4" t="str">
        <f>IF('enter-harv-val'!B47="","",IF(C47=1,IF(NOT((OR($B47="J",$B47="K",$B47="Q",$B47=0))),"ADDL","NOT"),""))</f>
        <v/>
      </c>
      <c r="E47" s="4" t="str">
        <f>IF('enter-harv-val'!B47="","",1-C47)</f>
        <v/>
      </c>
      <c r="F47" s="4" t="str">
        <f ca="1">IF('enter-harv-val'!B47="","",IF(RAND()&gt;0.5,TRUE,FALSE))</f>
        <v/>
      </c>
      <c r="G47" s="8" t="str">
        <f>IF('enter-harv-val'!B47="","",params!$B$2)</f>
        <v/>
      </c>
      <c r="H47" s="8" t="str">
        <f>IF('enter-harv-val'!B47="","",C47*params!$B$6)</f>
        <v/>
      </c>
      <c r="I47" s="8" t="str">
        <f>IF('enter-harv-val'!B47="","",IF(F47=FALSE,IF(OR($B47="J",$B47="K",$B47="Q"),params!$B$5*E47,$B47*params!$B$4*E47),0))</f>
        <v/>
      </c>
      <c r="J47" s="1" t="str">
        <f>IF('enter-harv-val'!B47="","",IF(AND(NOT((OR($B47="J",$B47="K",$B47="Q",$B47=0))),C47=1),B47*params!$B$3,""))</f>
        <v/>
      </c>
      <c r="K47" s="8" t="str">
        <f>IF('enter-harv-val'!B47="","",SUM(G47:I47))</f>
        <v/>
      </c>
      <c r="L47" s="5" t="str">
        <f>IF('enter-harv-val'!B47="","",(K47&lt;params!$B$9))</f>
        <v/>
      </c>
    </row>
    <row r="48" spans="1:12" x14ac:dyDescent="0.45">
      <c r="A48" t="str">
        <f>IF('enter-harv-val'!B48="","",'enter-harv-val'!A48)</f>
        <v/>
      </c>
      <c r="B48" s="24" t="str">
        <f>IF('enter-harv-val'!B48="","",'enter-harv-val'!B48)</f>
        <v/>
      </c>
      <c r="D48" s="4" t="str">
        <f>IF('enter-harv-val'!B48="","",IF(C48=1,IF(NOT((OR($B48="J",$B48="K",$B48="Q",$B48=0))),"ADDL","NOT"),""))</f>
        <v/>
      </c>
      <c r="E48" s="4" t="str">
        <f>IF('enter-harv-val'!B48="","",1-C48)</f>
        <v/>
      </c>
      <c r="F48" s="4" t="str">
        <f ca="1">IF('enter-harv-val'!B48="","",IF(RAND()&gt;0.5,TRUE,FALSE))</f>
        <v/>
      </c>
      <c r="G48" s="8" t="str">
        <f>IF('enter-harv-val'!B48="","",params!$B$2)</f>
        <v/>
      </c>
      <c r="H48" s="8" t="str">
        <f>IF('enter-harv-val'!B48="","",C48*params!$B$6)</f>
        <v/>
      </c>
      <c r="I48" s="8" t="str">
        <f>IF('enter-harv-val'!B48="","",IF(F48=FALSE,IF(OR($B48="J",$B48="K",$B48="Q"),params!$B$5*E48,$B48*params!$B$4*E48),0))</f>
        <v/>
      </c>
      <c r="J48" s="1" t="str">
        <f>IF('enter-harv-val'!B48="","",IF(AND(NOT((OR($B48="J",$B48="K",$B48="Q",$B48=0))),C48=1),B48*params!$B$3,""))</f>
        <v/>
      </c>
      <c r="K48" s="8" t="str">
        <f>IF('enter-harv-val'!B48="","",SUM(G48:I48))</f>
        <v/>
      </c>
      <c r="L48" s="5" t="str">
        <f>IF('enter-harv-val'!B48="","",(K48&lt;params!$B$9))</f>
        <v/>
      </c>
    </row>
    <row r="49" spans="1:12" x14ac:dyDescent="0.45">
      <c r="A49" t="str">
        <f>IF('enter-harv-val'!B49="","",'enter-harv-val'!A49)</f>
        <v/>
      </c>
      <c r="B49" s="24" t="str">
        <f>IF('enter-harv-val'!B49="","",'enter-harv-val'!B49)</f>
        <v/>
      </c>
      <c r="D49" s="4" t="str">
        <f>IF('enter-harv-val'!B49="","",IF(C49=1,IF(NOT((OR($B49="J",$B49="K",$B49="Q",$B49=0))),"ADDL","NOT"),""))</f>
        <v/>
      </c>
      <c r="E49" s="4" t="str">
        <f>IF('enter-harv-val'!B49="","",1-C49)</f>
        <v/>
      </c>
      <c r="F49" s="4" t="str">
        <f ca="1">IF('enter-harv-val'!B49="","",IF(RAND()&gt;0.5,TRUE,FALSE))</f>
        <v/>
      </c>
      <c r="G49" s="8" t="str">
        <f>IF('enter-harv-val'!B49="","",params!$B$2)</f>
        <v/>
      </c>
      <c r="H49" s="8" t="str">
        <f>IF('enter-harv-val'!B49="","",C49*params!$B$6)</f>
        <v/>
      </c>
      <c r="I49" s="8" t="str">
        <f>IF('enter-harv-val'!B49="","",IF(F49=FALSE,IF(OR($B49="J",$B49="K",$B49="Q"),params!$B$5*E49,$B49*params!$B$4*E49),0))</f>
        <v/>
      </c>
      <c r="J49" s="1" t="str">
        <f>IF('enter-harv-val'!B49="","",IF(AND(NOT((OR($B49="J",$B49="K",$B49="Q",$B49=0))),C49=1),B49*params!$B$3,""))</f>
        <v/>
      </c>
      <c r="K49" s="8" t="str">
        <f>IF('enter-harv-val'!B49="","",SUM(G49:I49))</f>
        <v/>
      </c>
      <c r="L49" s="5" t="str">
        <f>IF('enter-harv-val'!B49="","",(K49&lt;params!$B$9))</f>
        <v/>
      </c>
    </row>
    <row r="50" spans="1:12" x14ac:dyDescent="0.45">
      <c r="A50" t="str">
        <f>IF('enter-harv-val'!B50="","",'enter-harv-val'!A50)</f>
        <v/>
      </c>
      <c r="B50" s="24" t="str">
        <f>IF('enter-harv-val'!B50="","",'enter-harv-val'!B50)</f>
        <v/>
      </c>
      <c r="D50" s="4" t="str">
        <f>IF('enter-harv-val'!B50="","",IF(C50=1,IF(NOT((OR($B50="J",$B50="K",$B50="Q",$B50=0))),"ADDL","NOT"),""))</f>
        <v/>
      </c>
      <c r="E50" s="4" t="str">
        <f>IF('enter-harv-val'!B50="","",1-C50)</f>
        <v/>
      </c>
      <c r="F50" s="4" t="str">
        <f ca="1">IF('enter-harv-val'!B50="","",IF(RAND()&gt;0.5,TRUE,FALSE))</f>
        <v/>
      </c>
      <c r="G50" s="8" t="str">
        <f>IF('enter-harv-val'!B50="","",params!$B$2)</f>
        <v/>
      </c>
      <c r="H50" s="8" t="str">
        <f>IF('enter-harv-val'!B50="","",C50*params!$B$6)</f>
        <v/>
      </c>
      <c r="I50" s="8" t="str">
        <f>IF('enter-harv-val'!B50="","",IF(F50=FALSE,IF(OR($B50="J",$B50="K",$B50="Q"),params!$B$5*E50,$B50*params!$B$4*E50),0))</f>
        <v/>
      </c>
      <c r="J50" s="1" t="str">
        <f>IF('enter-harv-val'!B50="","",IF(AND(NOT((OR($B50="J",$B50="K",$B50="Q",$B50=0))),C50=1),B50*params!$B$3,""))</f>
        <v/>
      </c>
      <c r="K50" s="8" t="str">
        <f>IF('enter-harv-val'!B50="","",SUM(G50:I50))</f>
        <v/>
      </c>
      <c r="L50" s="5" t="str">
        <f>IF('enter-harv-val'!B50="","",(K50&lt;params!$B$9))</f>
        <v/>
      </c>
    </row>
    <row r="51" spans="1:12" x14ac:dyDescent="0.45">
      <c r="A51" t="str">
        <f>IF('enter-harv-val'!B51="","",'enter-harv-val'!A51)</f>
        <v/>
      </c>
      <c r="B51" s="24" t="str">
        <f>IF('enter-harv-val'!B51="","",'enter-harv-val'!B51)</f>
        <v/>
      </c>
      <c r="D51" s="4" t="str">
        <f>IF('enter-harv-val'!B51="","",IF(C51=1,IF(NOT((OR($B51="J",$B51="K",$B51="Q",$B51=0))),"ADDL","NOT"),""))</f>
        <v/>
      </c>
      <c r="E51" s="4" t="str">
        <f>IF('enter-harv-val'!B51="","",1-C51)</f>
        <v/>
      </c>
      <c r="F51" s="4" t="str">
        <f ca="1">IF('enter-harv-val'!B51="","",IF(RAND()&gt;0.5,TRUE,FALSE))</f>
        <v/>
      </c>
      <c r="G51" s="8" t="str">
        <f>IF('enter-harv-val'!B51="","",params!$B$2)</f>
        <v/>
      </c>
      <c r="H51" s="8" t="str">
        <f>IF('enter-harv-val'!B51="","",C51*params!$B$6)</f>
        <v/>
      </c>
      <c r="I51" s="8" t="str">
        <f>IF('enter-harv-val'!B51="","",IF(F51=FALSE,IF(OR($B51="J",$B51="K",$B51="Q"),params!$B$5*E51,$B51*params!$B$4*E51),0))</f>
        <v/>
      </c>
      <c r="J51" s="1" t="str">
        <f>IF('enter-harv-val'!B51="","",IF(AND(NOT((OR($B51="J",$B51="K",$B51="Q",$B51=0))),C51=1),B51*params!$B$3,""))</f>
        <v/>
      </c>
      <c r="K51" s="8" t="str">
        <f>IF('enter-harv-val'!B51="","",SUM(G51:I51))</f>
        <v/>
      </c>
      <c r="L51" s="5" t="str">
        <f>IF('enter-harv-val'!B51="","",(K51&lt;params!$B$9))</f>
        <v/>
      </c>
    </row>
    <row r="52" spans="1:12" x14ac:dyDescent="0.45">
      <c r="A52" t="str">
        <f>IF('enter-harv-val'!B52="","",'enter-harv-val'!A52)</f>
        <v/>
      </c>
      <c r="B52" s="24" t="str">
        <f>IF('enter-harv-val'!B52="","",'enter-harv-val'!B52)</f>
        <v/>
      </c>
      <c r="D52" s="4" t="str">
        <f>IF('enter-harv-val'!B52="","",IF(C52=1,IF(NOT((OR($B52="J",$B52="K",$B52="Q",$B52=0))),"ADDL","NOT"),""))</f>
        <v/>
      </c>
      <c r="E52" s="4" t="str">
        <f>IF('enter-harv-val'!B52="","",1-C52)</f>
        <v/>
      </c>
      <c r="F52" s="4" t="str">
        <f ca="1">IF('enter-harv-val'!B52="","",IF(RAND()&gt;0.5,TRUE,FALSE))</f>
        <v/>
      </c>
      <c r="G52" s="8" t="str">
        <f>IF('enter-harv-val'!B52="","",params!$B$2)</f>
        <v/>
      </c>
      <c r="H52" s="8" t="str">
        <f>IF('enter-harv-val'!B52="","",C52*params!$B$6)</f>
        <v/>
      </c>
      <c r="I52" s="8" t="str">
        <f>IF('enter-harv-val'!B52="","",IF(F52=FALSE,IF(OR($B52="J",$B52="K",$B52="Q"),params!$B$5*E52,$B52*params!$B$4*E52),0))</f>
        <v/>
      </c>
      <c r="J52" s="1" t="str">
        <f>IF('enter-harv-val'!B52="","",IF(AND(NOT((OR($B52="J",$B52="K",$B52="Q",$B52=0))),C52=1),B52*params!$B$3,""))</f>
        <v/>
      </c>
      <c r="K52" s="8" t="str">
        <f>IF('enter-harv-val'!B52="","",SUM(G52:I52))</f>
        <v/>
      </c>
      <c r="L52" s="5" t="str">
        <f>IF('enter-harv-val'!B52="","",(K52&lt;params!$B$9))</f>
        <v/>
      </c>
    </row>
    <row r="53" spans="1:12" x14ac:dyDescent="0.45">
      <c r="A53" t="str">
        <f>IF('enter-harv-val'!B53="","",'enter-harv-val'!A53)</f>
        <v/>
      </c>
      <c r="B53" s="24" t="str">
        <f>IF('enter-harv-val'!B53="","",'enter-harv-val'!B53)</f>
        <v/>
      </c>
      <c r="D53" s="4" t="str">
        <f>IF('enter-harv-val'!B53="","",IF(C53=1,IF(NOT((OR($B53="J",$B53="K",$B53="Q",$B53=0))),"ADDL","NOT"),""))</f>
        <v/>
      </c>
      <c r="E53" s="4" t="str">
        <f>IF('enter-harv-val'!B53="","",1-C53)</f>
        <v/>
      </c>
      <c r="F53" s="4" t="str">
        <f ca="1">IF('enter-harv-val'!B53="","",IF(RAND()&gt;0.5,TRUE,FALSE))</f>
        <v/>
      </c>
      <c r="G53" s="8" t="str">
        <f>IF('enter-harv-val'!B53="","",params!$B$2)</f>
        <v/>
      </c>
      <c r="H53" s="8" t="str">
        <f>IF('enter-harv-val'!B53="","",C53*params!$B$6)</f>
        <v/>
      </c>
      <c r="I53" s="8" t="str">
        <f>IF('enter-harv-val'!B53="","",IF(F53=FALSE,IF(OR($B53="J",$B53="K",$B53="Q"),params!$B$5*E53,$B53*params!$B$4*E53),0))</f>
        <v/>
      </c>
      <c r="J53" s="1" t="str">
        <f>IF('enter-harv-val'!B53="","",IF(AND(NOT((OR($B53="J",$B53="K",$B53="Q",$B53=0))),C53=1),B53*params!$B$3,""))</f>
        <v/>
      </c>
      <c r="K53" s="8" t="str">
        <f>IF('enter-harv-val'!B53="","",SUM(G53:I53))</f>
        <v/>
      </c>
      <c r="L53" s="5" t="str">
        <f>IF('enter-harv-val'!B53="","",(K53&lt;params!$B$9))</f>
        <v/>
      </c>
    </row>
    <row r="54" spans="1:12" x14ac:dyDescent="0.45">
      <c r="A54" t="str">
        <f>IF('enter-harv-val'!B54="","",'enter-harv-val'!A54)</f>
        <v/>
      </c>
      <c r="B54" s="24" t="str">
        <f>IF('enter-harv-val'!B54="","",'enter-harv-val'!B54)</f>
        <v/>
      </c>
      <c r="D54" s="4" t="str">
        <f>IF('enter-harv-val'!B54="","",IF(C54=1,IF(NOT((OR($B54="J",$B54="K",$B54="Q",$B54=0))),"ADDL","NOT"),""))</f>
        <v/>
      </c>
      <c r="E54" s="4" t="str">
        <f>IF('enter-harv-val'!B54="","",1-C54)</f>
        <v/>
      </c>
      <c r="F54" s="4" t="str">
        <f ca="1">IF('enter-harv-val'!B54="","",IF(RAND()&gt;0.5,TRUE,FALSE))</f>
        <v/>
      </c>
      <c r="G54" s="8" t="str">
        <f>IF('enter-harv-val'!B54="","",params!$B$2)</f>
        <v/>
      </c>
      <c r="H54" s="8" t="str">
        <f>IF('enter-harv-val'!B54="","",C54*params!$B$6)</f>
        <v/>
      </c>
      <c r="I54" s="8" t="str">
        <f>IF('enter-harv-val'!B54="","",IF(F54=FALSE,IF(OR($B54="J",$B54="K",$B54="Q"),params!$B$5*E54,$B54*params!$B$4*E54),0))</f>
        <v/>
      </c>
      <c r="J54" s="1" t="str">
        <f>IF('enter-harv-val'!B54="","",IF(AND(NOT((OR($B54="J",$B54="K",$B54="Q",$B54=0))),C54=1),B54*params!$B$3,""))</f>
        <v/>
      </c>
      <c r="K54" s="8" t="str">
        <f>IF('enter-harv-val'!B54="","",SUM(G54:I54))</f>
        <v/>
      </c>
      <c r="L54" s="5" t="str">
        <f>IF('enter-harv-val'!B54="","",(K54&lt;params!$B$9))</f>
        <v/>
      </c>
    </row>
    <row r="55" spans="1:12" x14ac:dyDescent="0.45">
      <c r="A55" t="str">
        <f>IF('enter-harv-val'!B55="","",'enter-harv-val'!A55)</f>
        <v/>
      </c>
      <c r="B55" s="24" t="str">
        <f>IF('enter-harv-val'!B55="","",'enter-harv-val'!B55)</f>
        <v/>
      </c>
      <c r="D55" s="4" t="str">
        <f>IF('enter-harv-val'!B55="","",IF(C55=1,IF(NOT((OR($B55="J",$B55="K",$B55="Q",$B55=0))),"ADDL","NOT"),""))</f>
        <v/>
      </c>
      <c r="E55" s="4" t="str">
        <f>IF('enter-harv-val'!B55="","",1-C55)</f>
        <v/>
      </c>
      <c r="F55" s="4" t="str">
        <f ca="1">IF('enter-harv-val'!B55="","",IF(RAND()&gt;0.5,TRUE,FALSE))</f>
        <v/>
      </c>
      <c r="G55" s="8" t="str">
        <f>IF('enter-harv-val'!B55="","",params!$B$2)</f>
        <v/>
      </c>
      <c r="H55" s="8" t="str">
        <f>IF('enter-harv-val'!B55="","",C55*params!$B$6)</f>
        <v/>
      </c>
      <c r="I55" s="8" t="str">
        <f>IF('enter-harv-val'!B55="","",IF(F55=FALSE,IF(OR($B55="J",$B55="K",$B55="Q"),params!$B$5*E55,$B55*params!$B$4*E55),0))</f>
        <v/>
      </c>
      <c r="J55" s="1" t="str">
        <f>IF('enter-harv-val'!B55="","",IF(AND(NOT((OR($B55="J",$B55="K",$B55="Q",$B55=0))),C55=1),B55*params!$B$3,""))</f>
        <v/>
      </c>
      <c r="K55" s="8" t="str">
        <f>IF('enter-harv-val'!B55="","",SUM(G55:I55))</f>
        <v/>
      </c>
      <c r="L55" s="5" t="str">
        <f>IF('enter-harv-val'!B55="","",(K55&lt;params!$B$9))</f>
        <v/>
      </c>
    </row>
    <row r="56" spans="1:12" x14ac:dyDescent="0.45">
      <c r="A56" t="str">
        <f>IF('enter-harv-val'!B56="","",'enter-harv-val'!A56)</f>
        <v/>
      </c>
      <c r="B56" s="24" t="str">
        <f>IF('enter-harv-val'!B56="","",'enter-harv-val'!B56)</f>
        <v/>
      </c>
      <c r="D56" s="4" t="str">
        <f>IF('enter-harv-val'!B56="","",IF(C56=1,IF(NOT((OR($B56="J",$B56="K",$B56="Q",$B56=0))),"ADDL","NOT"),""))</f>
        <v/>
      </c>
      <c r="E56" s="4" t="str">
        <f>IF('enter-harv-val'!B56="","",1-C56)</f>
        <v/>
      </c>
      <c r="F56" s="4" t="str">
        <f ca="1">IF('enter-harv-val'!B56="","",IF(RAND()&gt;0.5,TRUE,FALSE))</f>
        <v/>
      </c>
      <c r="G56" s="8" t="str">
        <f>IF('enter-harv-val'!B56="","",params!$B$2)</f>
        <v/>
      </c>
      <c r="H56" s="8" t="str">
        <f>IF('enter-harv-val'!B56="","",C56*params!$B$6)</f>
        <v/>
      </c>
      <c r="I56" s="8" t="str">
        <f>IF('enter-harv-val'!B56="","",IF(F56=FALSE,IF(OR($B56="J",$B56="K",$B56="Q"),params!$B$5*E56,$B56*params!$B$4*E56),0))</f>
        <v/>
      </c>
      <c r="J56" s="1" t="str">
        <f>IF('enter-harv-val'!B56="","",IF(AND(NOT((OR($B56="J",$B56="K",$B56="Q",$B56=0))),C56=1),B56*params!$B$3,""))</f>
        <v/>
      </c>
      <c r="K56" s="8" t="str">
        <f>IF('enter-harv-val'!B56="","",SUM(G56:I56))</f>
        <v/>
      </c>
      <c r="L56" s="5" t="str">
        <f>IF('enter-harv-val'!B56="","",(K56&lt;params!$B$9))</f>
        <v/>
      </c>
    </row>
    <row r="57" spans="1:12" x14ac:dyDescent="0.45">
      <c r="A57" t="str">
        <f>IF('enter-harv-val'!B57="","",'enter-harv-val'!A57)</f>
        <v/>
      </c>
      <c r="B57" s="24" t="str">
        <f>IF('enter-harv-val'!B57="","",'enter-harv-val'!B57)</f>
        <v/>
      </c>
      <c r="D57" s="4" t="str">
        <f>IF('enter-harv-val'!B57="","",IF(C57=1,IF(NOT((OR($B57="J",$B57="K",$B57="Q",$B57=0))),"ADDL","NOT"),""))</f>
        <v/>
      </c>
      <c r="E57" s="4" t="str">
        <f>IF('enter-harv-val'!B57="","",1-C57)</f>
        <v/>
      </c>
      <c r="F57" s="4" t="str">
        <f ca="1">IF('enter-harv-val'!B57="","",IF(RAND()&gt;0.5,TRUE,FALSE))</f>
        <v/>
      </c>
      <c r="G57" s="8" t="str">
        <f>IF('enter-harv-val'!B57="","",params!$B$2)</f>
        <v/>
      </c>
      <c r="H57" s="8" t="str">
        <f>IF('enter-harv-val'!B57="","",C57*params!$B$6)</f>
        <v/>
      </c>
      <c r="I57" s="8" t="str">
        <f>IF('enter-harv-val'!B57="","",IF(F57=FALSE,IF(OR($B57="J",$B57="K",$B57="Q"),params!$B$5*E57,$B57*params!$B$4*E57),0))</f>
        <v/>
      </c>
      <c r="J57" s="1" t="str">
        <f>IF('enter-harv-val'!B57="","",IF(AND(NOT((OR($B57="J",$B57="K",$B57="Q",$B57=0))),C57=1),B57*params!$B$3,""))</f>
        <v/>
      </c>
      <c r="K57" s="8" t="str">
        <f>IF('enter-harv-val'!B57="","",SUM(G57:I57))</f>
        <v/>
      </c>
      <c r="L57" s="5" t="str">
        <f>IF('enter-harv-val'!B57="","",(K57&lt;params!$B$9))</f>
        <v/>
      </c>
    </row>
    <row r="58" spans="1:12" x14ac:dyDescent="0.45">
      <c r="A58" t="str">
        <f>IF('enter-harv-val'!B58="","",'enter-harv-val'!A58)</f>
        <v/>
      </c>
      <c r="B58" s="24" t="str">
        <f>IF('enter-harv-val'!B58="","",'enter-harv-val'!B58)</f>
        <v/>
      </c>
      <c r="D58" s="4" t="str">
        <f>IF('enter-harv-val'!B58="","",IF(C58=1,IF(NOT((OR($B58="J",$B58="K",$B58="Q",$B58=0))),"ADDL","NOT"),""))</f>
        <v/>
      </c>
      <c r="E58" s="4" t="str">
        <f>IF('enter-harv-val'!B58="","",1-C58)</f>
        <v/>
      </c>
      <c r="F58" s="4" t="str">
        <f ca="1">IF('enter-harv-val'!B58="","",IF(RAND()&gt;0.5,TRUE,FALSE))</f>
        <v/>
      </c>
      <c r="G58" s="8" t="str">
        <f>IF('enter-harv-val'!B58="","",params!$B$2)</f>
        <v/>
      </c>
      <c r="H58" s="8" t="str">
        <f>IF('enter-harv-val'!B58="","",C58*params!$B$6)</f>
        <v/>
      </c>
      <c r="I58" s="8" t="str">
        <f>IF('enter-harv-val'!B58="","",IF(F58=FALSE,IF(OR($B58="J",$B58="K",$B58="Q"),params!$B$5*E58,$B58*params!$B$4*E58),0))</f>
        <v/>
      </c>
      <c r="J58" s="1" t="str">
        <f>IF('enter-harv-val'!B58="","",IF(AND(NOT((OR($B58="J",$B58="K",$B58="Q",$B58=0))),C58=1),B58*params!$B$3,""))</f>
        <v/>
      </c>
      <c r="K58" s="8" t="str">
        <f>IF('enter-harv-val'!B58="","",SUM(G58:I58))</f>
        <v/>
      </c>
      <c r="L58" s="5" t="str">
        <f>IF('enter-harv-val'!B58="","",(K58&lt;params!$B$9))</f>
        <v/>
      </c>
    </row>
    <row r="59" spans="1:12" x14ac:dyDescent="0.45">
      <c r="A59" t="str">
        <f>IF('enter-harv-val'!B59="","",'enter-harv-val'!A59)</f>
        <v/>
      </c>
      <c r="B59" s="24" t="str">
        <f>IF('enter-harv-val'!B59="","",'enter-harv-val'!B59)</f>
        <v/>
      </c>
      <c r="D59" s="4" t="str">
        <f>IF('enter-harv-val'!B59="","",IF(C59=1,IF(NOT((OR($B59="J",$B59="K",$B59="Q",$B59=0))),"ADDL","NOT"),""))</f>
        <v/>
      </c>
      <c r="E59" s="4" t="str">
        <f>IF('enter-harv-val'!B59="","",1-C59)</f>
        <v/>
      </c>
      <c r="F59" s="4" t="str">
        <f ca="1">IF('enter-harv-val'!B59="","",IF(RAND()&gt;0.5,TRUE,FALSE))</f>
        <v/>
      </c>
      <c r="G59" s="8" t="str">
        <f>IF('enter-harv-val'!B59="","",params!$B$2)</f>
        <v/>
      </c>
      <c r="H59" s="8" t="str">
        <f>IF('enter-harv-val'!B59="","",C59*params!$B$6)</f>
        <v/>
      </c>
      <c r="I59" s="8" t="str">
        <f>IF('enter-harv-val'!B59="","",IF(F59=FALSE,IF(OR($B59="J",$B59="K",$B59="Q"),params!$B$5*E59,$B59*params!$B$4*E59),0))</f>
        <v/>
      </c>
      <c r="J59" s="1" t="str">
        <f>IF('enter-harv-val'!B59="","",IF(AND(NOT((OR($B59="J",$B59="K",$B59="Q",$B59=0))),C59=1),B59*params!$B$3,""))</f>
        <v/>
      </c>
      <c r="K59" s="8" t="str">
        <f>IF('enter-harv-val'!B59="","",SUM(G59:I59))</f>
        <v/>
      </c>
      <c r="L59" s="5" t="str">
        <f>IF('enter-harv-val'!B59="","",(K59&lt;params!$B$9))</f>
        <v/>
      </c>
    </row>
    <row r="60" spans="1:12" x14ac:dyDescent="0.45">
      <c r="A60" t="str">
        <f>IF('enter-harv-val'!B60="","",'enter-harv-val'!A60)</f>
        <v/>
      </c>
      <c r="B60" s="24" t="str">
        <f>IF('enter-harv-val'!B60="","",'enter-harv-val'!B60)</f>
        <v/>
      </c>
      <c r="D60" s="4" t="str">
        <f>IF('enter-harv-val'!B60="","",IF(C60=1,IF(NOT((OR($B60="J",$B60="K",$B60="Q",$B60=0))),"ADDL","NOT"),""))</f>
        <v/>
      </c>
      <c r="E60" s="4" t="str">
        <f>IF('enter-harv-val'!B60="","",1-C60)</f>
        <v/>
      </c>
      <c r="F60" s="4" t="str">
        <f ca="1">IF('enter-harv-val'!B60="","",IF(RAND()&gt;0.5,TRUE,FALSE))</f>
        <v/>
      </c>
      <c r="G60" s="8" t="str">
        <f>IF('enter-harv-val'!B60="","",params!$B$2)</f>
        <v/>
      </c>
      <c r="H60" s="8" t="str">
        <f>IF('enter-harv-val'!B60="","",C60*params!$B$6)</f>
        <v/>
      </c>
      <c r="I60" s="8" t="str">
        <f>IF('enter-harv-val'!B60="","",IF(F60=FALSE,IF(OR($B60="J",$B60="K",$B60="Q"),params!$B$5*E60,$B60*params!$B$4*E60),0))</f>
        <v/>
      </c>
      <c r="J60" s="1" t="str">
        <f>IF('enter-harv-val'!B60="","",IF(AND(NOT((OR($B60="J",$B60="K",$B60="Q",$B60=0))),C60=1),B60*params!$B$3,""))</f>
        <v/>
      </c>
      <c r="K60" s="8" t="str">
        <f>IF('enter-harv-val'!B60="","",SUM(G60:I60))</f>
        <v/>
      </c>
      <c r="L60" s="5" t="str">
        <f>IF('enter-harv-val'!B60="","",(K60&lt;params!$B$9))</f>
        <v/>
      </c>
    </row>
    <row r="61" spans="1:12" x14ac:dyDescent="0.45">
      <c r="A61" t="str">
        <f>IF('enter-harv-val'!B61="","",'enter-harv-val'!A61)</f>
        <v/>
      </c>
      <c r="B61" s="24" t="str">
        <f>IF('enter-harv-val'!B61="","",'enter-harv-val'!B61)</f>
        <v/>
      </c>
      <c r="D61" s="4" t="str">
        <f>IF('enter-harv-val'!B61="","",IF(C61=1,IF(NOT((OR($B61="J",$B61="K",$B61="Q",$B61=0))),"ADDL","NOT"),""))</f>
        <v/>
      </c>
      <c r="E61" s="4" t="str">
        <f>IF('enter-harv-val'!B61="","",1-C61)</f>
        <v/>
      </c>
      <c r="F61" s="4" t="str">
        <f ca="1">IF('enter-harv-val'!B61="","",IF(RAND()&gt;0.5,TRUE,FALSE))</f>
        <v/>
      </c>
      <c r="G61" s="8" t="str">
        <f>IF('enter-harv-val'!B61="","",params!$B$2)</f>
        <v/>
      </c>
      <c r="H61" s="8" t="str">
        <f>IF('enter-harv-val'!B61="","",C61*params!$B$6)</f>
        <v/>
      </c>
      <c r="I61" s="8" t="str">
        <f>IF('enter-harv-val'!B61="","",IF(F61=FALSE,IF(OR($B61="J",$B61="K",$B61="Q"),params!$B$5*E61,$B61*params!$B$4*E61),0))</f>
        <v/>
      </c>
      <c r="J61" s="1" t="str">
        <f>IF('enter-harv-val'!B61="","",IF(AND(NOT((OR($B61="J",$B61="K",$B61="Q",$B61=0))),C61=1),B61*params!$B$3,""))</f>
        <v/>
      </c>
      <c r="K61" s="8" t="str">
        <f>IF('enter-harv-val'!B61="","",SUM(G61:I61))</f>
        <v/>
      </c>
      <c r="L61" s="5" t="str">
        <f>IF('enter-harv-val'!B61="","",(K61&lt;params!$B$9))</f>
        <v/>
      </c>
    </row>
    <row r="62" spans="1:12" x14ac:dyDescent="0.45">
      <c r="A62" t="str">
        <f>IF('enter-harv-val'!B62="","",'enter-harv-val'!A62)</f>
        <v/>
      </c>
      <c r="B62" s="24" t="str">
        <f>IF('enter-harv-val'!B62="","",'enter-harv-val'!B62)</f>
        <v/>
      </c>
      <c r="D62" s="4" t="str">
        <f>IF('enter-harv-val'!B62="","",IF(C62=1,IF(NOT((OR($B62="J",$B62="K",$B62="Q",$B62=0))),"ADDL","NOT"),""))</f>
        <v/>
      </c>
      <c r="E62" s="4" t="str">
        <f>IF('enter-harv-val'!B62="","",1-C62)</f>
        <v/>
      </c>
      <c r="F62" s="4" t="str">
        <f ca="1">IF('enter-harv-val'!B62="","",IF(RAND()&gt;0.5,TRUE,FALSE))</f>
        <v/>
      </c>
      <c r="G62" s="8" t="str">
        <f>IF('enter-harv-val'!B62="","",params!$B$2)</f>
        <v/>
      </c>
      <c r="H62" s="8" t="str">
        <f>IF('enter-harv-val'!B62="","",C62*params!$B$6)</f>
        <v/>
      </c>
      <c r="I62" s="8" t="str">
        <f>IF('enter-harv-val'!B62="","",IF(F62=FALSE,IF(OR($B62="J",$B62="K",$B62="Q"),params!$B$5*E62,$B62*params!$B$4*E62),0))</f>
        <v/>
      </c>
      <c r="J62" s="1" t="str">
        <f>IF('enter-harv-val'!B62="","",IF(AND(NOT((OR($B62="J",$B62="K",$B62="Q",$B62=0))),C62=1),B62*params!$B$3,""))</f>
        <v/>
      </c>
      <c r="K62" s="8" t="str">
        <f>IF('enter-harv-val'!B62="","",SUM(G62:I62))</f>
        <v/>
      </c>
      <c r="L62" s="5" t="str">
        <f>IF('enter-harv-val'!B62="","",(K62&lt;params!$B$9))</f>
        <v/>
      </c>
    </row>
    <row r="63" spans="1:12" x14ac:dyDescent="0.45">
      <c r="A63" t="str">
        <f>IF('enter-harv-val'!B63="","",'enter-harv-val'!A63)</f>
        <v/>
      </c>
      <c r="B63" s="24" t="str">
        <f>IF('enter-harv-val'!B63="","",'enter-harv-val'!B63)</f>
        <v/>
      </c>
      <c r="D63" s="4" t="str">
        <f>IF('enter-harv-val'!B63="","",IF(C63=1,IF(NOT((OR($B63="J",$B63="K",$B63="Q",$B63=0))),"ADDL","NOT"),""))</f>
        <v/>
      </c>
      <c r="E63" s="4" t="str">
        <f>IF('enter-harv-val'!B63="","",1-C63)</f>
        <v/>
      </c>
      <c r="F63" s="4" t="str">
        <f ca="1">IF('enter-harv-val'!B63="","",IF(RAND()&gt;0.5,TRUE,FALSE))</f>
        <v/>
      </c>
      <c r="G63" s="8" t="str">
        <f>IF('enter-harv-val'!B63="","",params!$B$2)</f>
        <v/>
      </c>
      <c r="H63" s="8" t="str">
        <f>IF('enter-harv-val'!B63="","",C63*params!$B$6)</f>
        <v/>
      </c>
      <c r="I63" s="8" t="str">
        <f>IF('enter-harv-val'!B63="","",IF(F63=FALSE,IF(OR($B63="J",$B63="K",$B63="Q"),params!$B$5*E63,$B63*params!$B$4*E63),0))</f>
        <v/>
      </c>
      <c r="J63" s="1" t="str">
        <f>IF('enter-harv-val'!B63="","",IF(AND(NOT((OR($B63="J",$B63="K",$B63="Q",$B63=0))),C63=1),B63*params!$B$3,""))</f>
        <v/>
      </c>
      <c r="K63" s="8" t="str">
        <f>IF('enter-harv-val'!B63="","",SUM(G63:I63))</f>
        <v/>
      </c>
      <c r="L63" s="5" t="str">
        <f>IF('enter-harv-val'!B63="","",(K63&lt;params!$B$9))</f>
        <v/>
      </c>
    </row>
    <row r="64" spans="1:12" x14ac:dyDescent="0.45">
      <c r="A64" t="str">
        <f>IF('enter-harv-val'!B64="","",'enter-harv-val'!A64)</f>
        <v/>
      </c>
      <c r="B64" s="24" t="str">
        <f>IF('enter-harv-val'!B64="","",'enter-harv-val'!B64)</f>
        <v/>
      </c>
      <c r="D64" s="4" t="str">
        <f>IF('enter-harv-val'!B64="","",IF(C64=1,IF(NOT((OR($B64="J",$B64="K",$B64="Q",$B64=0))),"ADDL","NOT"),""))</f>
        <v/>
      </c>
      <c r="E64" s="4" t="str">
        <f>IF('enter-harv-val'!B64="","",1-C64)</f>
        <v/>
      </c>
      <c r="F64" s="4" t="str">
        <f ca="1">IF('enter-harv-val'!B64="","",IF(RAND()&gt;0.5,TRUE,FALSE))</f>
        <v/>
      </c>
      <c r="G64" s="8" t="str">
        <f>IF('enter-harv-val'!B64="","",params!$B$2)</f>
        <v/>
      </c>
      <c r="H64" s="8" t="str">
        <f>IF('enter-harv-val'!B64="","",C64*params!$B$6)</f>
        <v/>
      </c>
      <c r="I64" s="8" t="str">
        <f>IF('enter-harv-val'!B64="","",IF(F64=FALSE,IF(OR($B64="J",$B64="K",$B64="Q"),params!$B$5*E64,$B64*params!$B$4*E64),0))</f>
        <v/>
      </c>
      <c r="J64" s="1" t="str">
        <f>IF('enter-harv-val'!B64="","",IF(AND(NOT((OR($B64="J",$B64="K",$B64="Q",$B64=0))),C64=1),B64*params!$B$3,""))</f>
        <v/>
      </c>
      <c r="K64" s="8" t="str">
        <f>IF('enter-harv-val'!B64="","",SUM(G64:I64))</f>
        <v/>
      </c>
      <c r="L64" s="5" t="str">
        <f>IF('enter-harv-val'!B64="","",(K64&lt;params!$B$9))</f>
        <v/>
      </c>
    </row>
    <row r="65" spans="1:12" x14ac:dyDescent="0.45">
      <c r="A65" t="str">
        <f>IF('enter-harv-val'!B65="","",'enter-harv-val'!A65)</f>
        <v/>
      </c>
      <c r="B65" s="24" t="str">
        <f>IF('enter-harv-val'!B65="","",'enter-harv-val'!B65)</f>
        <v/>
      </c>
      <c r="D65" s="4" t="str">
        <f>IF('enter-harv-val'!B65="","",IF(C65=1,IF(NOT((OR($B65="J",$B65="K",$B65="Q",$B65=0))),"ADDL","NOT"),""))</f>
        <v/>
      </c>
      <c r="E65" s="4" t="str">
        <f>IF('enter-harv-val'!B65="","",1-C65)</f>
        <v/>
      </c>
      <c r="F65" s="4" t="str">
        <f ca="1">IF('enter-harv-val'!B65="","",IF(RAND()&gt;0.5,TRUE,FALSE))</f>
        <v/>
      </c>
      <c r="G65" s="8" t="str">
        <f>IF('enter-harv-val'!B65="","",params!$B$2)</f>
        <v/>
      </c>
      <c r="H65" s="8" t="str">
        <f>IF('enter-harv-val'!B65="","",C65*params!$B$6)</f>
        <v/>
      </c>
      <c r="I65" s="8" t="str">
        <f>IF('enter-harv-val'!B65="","",IF(F65=FALSE,IF(OR($B65="J",$B65="K",$B65="Q"),params!$B$5*E65,$B65*params!$B$4*E65),0))</f>
        <v/>
      </c>
      <c r="J65" s="1" t="str">
        <f>IF('enter-harv-val'!B65="","",IF(AND(NOT((OR($B65="J",$B65="K",$B65="Q",$B65=0))),C65=1),B65*params!$B$3,""))</f>
        <v/>
      </c>
      <c r="K65" s="8" t="str">
        <f>IF('enter-harv-val'!B65="","",SUM(G65:I65))</f>
        <v/>
      </c>
      <c r="L65" s="5" t="str">
        <f>IF('enter-harv-val'!B65="","",(K65&lt;params!$B$9))</f>
        <v/>
      </c>
    </row>
    <row r="66" spans="1:12" x14ac:dyDescent="0.45">
      <c r="A66" t="str">
        <f>IF('enter-harv-val'!B66="","",'enter-harv-val'!A66)</f>
        <v/>
      </c>
      <c r="B66" s="24" t="str">
        <f>IF('enter-harv-val'!B66="","",'enter-harv-val'!B66)</f>
        <v/>
      </c>
      <c r="D66" s="4" t="str">
        <f>IF('enter-harv-val'!B66="","",IF(C66=1,IF(NOT((OR($B66="J",$B66="K",$B66="Q",$B66=0))),"ADDL","NOT"),""))</f>
        <v/>
      </c>
      <c r="E66" s="4" t="str">
        <f>IF('enter-harv-val'!B66="","",1-C66)</f>
        <v/>
      </c>
      <c r="F66" s="4" t="str">
        <f ca="1">IF('enter-harv-val'!B66="","",IF(RAND()&gt;0.5,TRUE,FALSE))</f>
        <v/>
      </c>
      <c r="G66" s="8" t="str">
        <f>IF('enter-harv-val'!B66="","",params!$B$2)</f>
        <v/>
      </c>
      <c r="H66" s="8" t="str">
        <f>IF('enter-harv-val'!B66="","",C66*params!$B$6)</f>
        <v/>
      </c>
      <c r="I66" s="8" t="str">
        <f>IF('enter-harv-val'!B66="","",IF(F66=FALSE,IF(OR($B66="J",$B66="K",$B66="Q"),params!$B$5*E66,$B66*params!$B$4*E66),0))</f>
        <v/>
      </c>
      <c r="J66" s="1" t="str">
        <f>IF('enter-harv-val'!B66="","",IF(AND(NOT((OR($B66="J",$B66="K",$B66="Q",$B66=0))),C66=1),B66*params!$B$3,""))</f>
        <v/>
      </c>
      <c r="K66" s="8" t="str">
        <f>IF('enter-harv-val'!B66="","",SUM(G66:I66))</f>
        <v/>
      </c>
      <c r="L66" s="5" t="str">
        <f>IF('enter-harv-val'!B66="","",(K66&lt;params!$B$9))</f>
        <v/>
      </c>
    </row>
    <row r="67" spans="1:12" x14ac:dyDescent="0.45">
      <c r="A67" t="str">
        <f>IF('enter-harv-val'!B67="","",'enter-harv-val'!A67)</f>
        <v/>
      </c>
      <c r="B67" s="24" t="str">
        <f>IF('enter-harv-val'!B67="","",'enter-harv-val'!B67)</f>
        <v/>
      </c>
      <c r="D67" s="4" t="str">
        <f>IF('enter-harv-val'!B67="","",IF(C67=1,IF(NOT((OR($B67="J",$B67="K",$B67="Q",$B67=0))),"ADDL","NOT"),""))</f>
        <v/>
      </c>
      <c r="E67" s="4" t="str">
        <f>IF('enter-harv-val'!B67="","",1-C67)</f>
        <v/>
      </c>
      <c r="F67" s="4" t="str">
        <f ca="1">IF('enter-harv-val'!B67="","",IF(RAND()&gt;0.5,TRUE,FALSE))</f>
        <v/>
      </c>
      <c r="G67" s="8" t="str">
        <f>IF('enter-harv-val'!B67="","",params!$B$2)</f>
        <v/>
      </c>
      <c r="H67" s="8" t="str">
        <f>IF('enter-harv-val'!B67="","",C67*params!$B$6)</f>
        <v/>
      </c>
      <c r="I67" s="8" t="str">
        <f>IF('enter-harv-val'!B67="","",IF(F67=FALSE,IF(OR($B67="J",$B67="K",$B67="Q"),params!$B$5*E67,$B67*params!$B$4*E67),0))</f>
        <v/>
      </c>
      <c r="J67" s="1" t="str">
        <f>IF('enter-harv-val'!B67="","",IF(AND(NOT((OR($B67="J",$B67="K",$B67="Q",$B67=0))),C67=1),B67*params!$B$3,""))</f>
        <v/>
      </c>
      <c r="K67" s="8" t="str">
        <f>IF('enter-harv-val'!B67="","",SUM(G67:I67))</f>
        <v/>
      </c>
      <c r="L67" s="5" t="str">
        <f>IF('enter-harv-val'!B67="","",(K67&lt;params!$B$9))</f>
        <v/>
      </c>
    </row>
    <row r="68" spans="1:12" x14ac:dyDescent="0.45">
      <c r="A68" t="str">
        <f>IF('enter-harv-val'!B68="","",'enter-harv-val'!A68)</f>
        <v/>
      </c>
      <c r="B68" s="24" t="str">
        <f>IF('enter-harv-val'!B68="","",'enter-harv-val'!B68)</f>
        <v/>
      </c>
      <c r="D68" s="4" t="str">
        <f>IF('enter-harv-val'!B68="","",IF(C68=1,IF(NOT((OR($B68="J",$B68="K",$B68="Q",$B68=0))),"ADDL","NOT"),""))</f>
        <v/>
      </c>
      <c r="E68" s="4" t="str">
        <f>IF('enter-harv-val'!B68="","",1-C68)</f>
        <v/>
      </c>
      <c r="F68" s="4" t="str">
        <f ca="1">IF('enter-harv-val'!B68="","",IF(RAND()&gt;0.5,TRUE,FALSE))</f>
        <v/>
      </c>
      <c r="G68" s="8" t="str">
        <f>IF('enter-harv-val'!B68="","",params!$B$2)</f>
        <v/>
      </c>
      <c r="H68" s="8" t="str">
        <f>IF('enter-harv-val'!B68="","",C68*params!$B$6)</f>
        <v/>
      </c>
      <c r="I68" s="8" t="str">
        <f>IF('enter-harv-val'!B68="","",IF(F68=FALSE,IF(OR($B68="J",$B68="K",$B68="Q"),params!$B$5*E68,$B68*params!$B$4*E68),0))</f>
        <v/>
      </c>
      <c r="J68" s="1" t="str">
        <f>IF('enter-harv-val'!B68="","",IF(AND(NOT((OR($B68="J",$B68="K",$B68="Q",$B68=0))),C68=1),B68*params!$B$3,""))</f>
        <v/>
      </c>
      <c r="K68" s="8" t="str">
        <f>IF('enter-harv-val'!B68="","",SUM(G68:I68))</f>
        <v/>
      </c>
      <c r="L68" s="5" t="str">
        <f>IF('enter-harv-val'!B68="","",(K68&lt;params!$B$9))</f>
        <v/>
      </c>
    </row>
    <row r="69" spans="1:12" x14ac:dyDescent="0.45">
      <c r="A69" t="str">
        <f>IF('enter-harv-val'!B69="","",'enter-harv-val'!A69)</f>
        <v/>
      </c>
      <c r="B69" s="24" t="str">
        <f>IF('enter-harv-val'!B69="","",'enter-harv-val'!B69)</f>
        <v/>
      </c>
      <c r="D69" s="4" t="str">
        <f>IF('enter-harv-val'!B69="","",IF(C69=1,IF(NOT((OR($B69="J",$B69="K",$B69="Q",$B69=0))),"ADDL","NOT"),""))</f>
        <v/>
      </c>
      <c r="E69" s="4" t="str">
        <f>IF('enter-harv-val'!B69="","",1-C69)</f>
        <v/>
      </c>
      <c r="F69" s="4" t="str">
        <f ca="1">IF('enter-harv-val'!B69="","",IF(RAND()&gt;0.5,TRUE,FALSE))</f>
        <v/>
      </c>
      <c r="G69" s="8" t="str">
        <f>IF('enter-harv-val'!B69="","",params!$B$2)</f>
        <v/>
      </c>
      <c r="H69" s="8" t="str">
        <f>IF('enter-harv-val'!B69="","",C69*params!$B$6)</f>
        <v/>
      </c>
      <c r="I69" s="8" t="str">
        <f>IF('enter-harv-val'!B69="","",IF(F69=FALSE,IF(OR($B69="J",$B69="K",$B69="Q"),params!$B$5*E69,$B69*params!$B$4*E69),0))</f>
        <v/>
      </c>
      <c r="J69" s="1" t="str">
        <f>IF('enter-harv-val'!B69="","",IF(AND(NOT((OR($B69="J",$B69="K",$B69="Q",$B69=0))),C69=1),B69*params!$B$3,""))</f>
        <v/>
      </c>
      <c r="K69" s="8" t="str">
        <f>IF('enter-harv-val'!B69="","",SUM(G69:I69))</f>
        <v/>
      </c>
      <c r="L69" s="5" t="str">
        <f>IF('enter-harv-val'!B69="","",(K69&lt;params!$B$9))</f>
        <v/>
      </c>
    </row>
    <row r="70" spans="1:12" x14ac:dyDescent="0.45">
      <c r="A70" t="str">
        <f>IF('enter-harv-val'!B70="","",'enter-harv-val'!A70)</f>
        <v/>
      </c>
      <c r="B70" s="24" t="str">
        <f>IF('enter-harv-val'!B70="","",'enter-harv-val'!B70)</f>
        <v/>
      </c>
      <c r="D70" s="4" t="str">
        <f>IF('enter-harv-val'!B70="","",IF(C70=1,IF(NOT((OR($B70="J",$B70="K",$B70="Q",$B70=0))),"ADDL","NOT"),""))</f>
        <v/>
      </c>
      <c r="E70" s="4" t="str">
        <f>IF('enter-harv-val'!B70="","",1-C70)</f>
        <v/>
      </c>
      <c r="F70" s="4" t="str">
        <f ca="1">IF('enter-harv-val'!B70="","",IF(RAND()&gt;0.5,TRUE,FALSE))</f>
        <v/>
      </c>
      <c r="G70" s="8" t="str">
        <f>IF('enter-harv-val'!B70="","",params!$B$2)</f>
        <v/>
      </c>
      <c r="H70" s="8" t="str">
        <f>IF('enter-harv-val'!B70="","",C70*params!$B$6)</f>
        <v/>
      </c>
      <c r="I70" s="8" t="str">
        <f>IF('enter-harv-val'!B70="","",IF(F70=FALSE,IF(OR($B70="J",$B70="K",$B70="Q"),params!$B$5*E70,$B70*params!$B$4*E70),0))</f>
        <v/>
      </c>
      <c r="J70" s="1" t="str">
        <f>IF('enter-harv-val'!B70="","",IF(AND(NOT((OR($B70="J",$B70="K",$B70="Q",$B70=0))),C70=1),B70*params!$B$3,""))</f>
        <v/>
      </c>
      <c r="K70" s="8" t="str">
        <f>IF('enter-harv-val'!B70="","",SUM(G70:I70))</f>
        <v/>
      </c>
      <c r="L70" s="5" t="str">
        <f>IF('enter-harv-val'!B70="","",(K70&lt;params!$B$9))</f>
        <v/>
      </c>
    </row>
    <row r="71" spans="1:12" x14ac:dyDescent="0.45">
      <c r="A71" t="str">
        <f>IF('enter-harv-val'!B71="","",'enter-harv-val'!A71)</f>
        <v/>
      </c>
      <c r="B71" s="24" t="str">
        <f>IF('enter-harv-val'!B71="","",'enter-harv-val'!B71)</f>
        <v/>
      </c>
      <c r="D71" s="4" t="str">
        <f>IF('enter-harv-val'!B71="","",IF(C71=1,IF(NOT((OR($B71="J",$B71="K",$B71="Q",$B71=0))),"ADDL","NOT"),""))</f>
        <v/>
      </c>
      <c r="E71" s="4" t="str">
        <f>IF('enter-harv-val'!B71="","",1-C71)</f>
        <v/>
      </c>
      <c r="F71" s="4" t="str">
        <f ca="1">IF('enter-harv-val'!B71="","",IF(RAND()&gt;0.5,TRUE,FALSE))</f>
        <v/>
      </c>
      <c r="G71" s="8" t="str">
        <f>IF('enter-harv-val'!B71="","",params!$B$2)</f>
        <v/>
      </c>
      <c r="H71" s="8" t="str">
        <f>IF('enter-harv-val'!B71="","",C71*params!$B$6)</f>
        <v/>
      </c>
      <c r="I71" s="8" t="str">
        <f>IF('enter-harv-val'!B71="","",IF(F71=FALSE,IF(OR($B71="J",$B71="K",$B71="Q"),params!$B$5*E71,$B71*params!$B$4*E71),0))</f>
        <v/>
      </c>
      <c r="J71" s="1" t="str">
        <f>IF('enter-harv-val'!B71="","",IF(AND(NOT((OR($B71="J",$B71="K",$B71="Q",$B71=0))),C71=1),B71*params!$B$3,""))</f>
        <v/>
      </c>
      <c r="K71" s="8" t="str">
        <f>IF('enter-harv-val'!B71="","",SUM(G71:I71))</f>
        <v/>
      </c>
      <c r="L71" s="5" t="str">
        <f>IF('enter-harv-val'!B71="","",(K71&lt;params!$B$9))</f>
        <v/>
      </c>
    </row>
    <row r="72" spans="1:12" x14ac:dyDescent="0.45">
      <c r="A72" t="str">
        <f>IF('enter-harv-val'!B72="","",'enter-harv-val'!A72)</f>
        <v/>
      </c>
      <c r="B72" s="24" t="str">
        <f>IF('enter-harv-val'!B72="","",'enter-harv-val'!B72)</f>
        <v/>
      </c>
      <c r="D72" s="4" t="str">
        <f>IF('enter-harv-val'!B72="","",IF(C72=1,IF(NOT((OR($B72="J",$B72="K",$B72="Q",$B72=0))),"ADDL","NOT"),""))</f>
        <v/>
      </c>
      <c r="E72" s="4" t="str">
        <f>IF('enter-harv-val'!B72="","",1-C72)</f>
        <v/>
      </c>
      <c r="F72" s="4" t="str">
        <f ca="1">IF('enter-harv-val'!B72="","",IF(RAND()&gt;0.5,TRUE,FALSE))</f>
        <v/>
      </c>
      <c r="G72" s="8" t="str">
        <f>IF('enter-harv-val'!B72="","",params!$B$2)</f>
        <v/>
      </c>
      <c r="H72" s="8" t="str">
        <f>IF('enter-harv-val'!B72="","",C72*params!$B$6)</f>
        <v/>
      </c>
      <c r="I72" s="8" t="str">
        <f>IF('enter-harv-val'!B72="","",IF(F72=FALSE,IF(OR($B72="J",$B72="K",$B72="Q"),params!$B$5*E72,$B72*params!$B$4*E72),0))</f>
        <v/>
      </c>
      <c r="J72" s="1" t="str">
        <f>IF('enter-harv-val'!B72="","",IF(AND(NOT((OR($B72="J",$B72="K",$B72="Q",$B72=0))),C72=1),B72*params!$B$3,""))</f>
        <v/>
      </c>
      <c r="K72" s="8" t="str">
        <f>IF('enter-harv-val'!B72="","",SUM(G72:I72))</f>
        <v/>
      </c>
      <c r="L72" s="5" t="str">
        <f>IF('enter-harv-val'!B72="","",(K72&lt;params!$B$9))</f>
        <v/>
      </c>
    </row>
    <row r="73" spans="1:12" x14ac:dyDescent="0.45">
      <c r="A73" t="str">
        <f>IF('enter-harv-val'!B73="","",'enter-harv-val'!A73)</f>
        <v/>
      </c>
      <c r="B73" s="24" t="str">
        <f>IF('enter-harv-val'!B73="","",'enter-harv-val'!B73)</f>
        <v/>
      </c>
      <c r="D73" s="4" t="str">
        <f>IF('enter-harv-val'!B73="","",IF(C73=1,IF(NOT((OR($B73="J",$B73="K",$B73="Q",$B73=0))),"ADDL","NOT"),""))</f>
        <v/>
      </c>
      <c r="E73" s="4" t="str">
        <f>IF('enter-harv-val'!B73="","",1-C73)</f>
        <v/>
      </c>
      <c r="F73" s="4" t="str">
        <f ca="1">IF('enter-harv-val'!B73="","",IF(RAND()&gt;0.5,TRUE,FALSE))</f>
        <v/>
      </c>
      <c r="G73" s="8" t="str">
        <f>IF('enter-harv-val'!B73="","",params!$B$2)</f>
        <v/>
      </c>
      <c r="H73" s="8" t="str">
        <f>IF('enter-harv-val'!B73="","",C73*params!$B$6)</f>
        <v/>
      </c>
      <c r="I73" s="8" t="str">
        <f>IF('enter-harv-val'!B73="","",IF(F73=FALSE,IF(OR($B73="J",$B73="K",$B73="Q"),params!$B$5*E73,$B73*params!$B$4*E73),0))</f>
        <v/>
      </c>
      <c r="J73" s="1" t="str">
        <f>IF('enter-harv-val'!B73="","",IF(AND(NOT((OR($B73="J",$B73="K",$B73="Q",$B73=0))),C73=1),B73*params!$B$3,""))</f>
        <v/>
      </c>
      <c r="K73" s="8" t="str">
        <f>IF('enter-harv-val'!B73="","",SUM(G73:I73))</f>
        <v/>
      </c>
      <c r="L73" s="5" t="str">
        <f>IF('enter-harv-val'!B73="","",(K73&lt;params!$B$9))</f>
        <v/>
      </c>
    </row>
    <row r="74" spans="1:12" x14ac:dyDescent="0.45">
      <c r="A74" t="str">
        <f>IF('enter-harv-val'!B74="","",'enter-harv-val'!A74)</f>
        <v/>
      </c>
      <c r="B74" s="24" t="str">
        <f>IF('enter-harv-val'!B74="","",'enter-harv-val'!B74)</f>
        <v/>
      </c>
      <c r="D74" s="4" t="str">
        <f>IF('enter-harv-val'!B74="","",IF(C74=1,IF(NOT((OR($B74="J",$B74="K",$B74="Q",$B74=0))),"ADDL","NOT"),""))</f>
        <v/>
      </c>
      <c r="E74" s="4" t="str">
        <f>IF('enter-harv-val'!B74="","",1-C74)</f>
        <v/>
      </c>
      <c r="F74" s="4" t="str">
        <f ca="1">IF('enter-harv-val'!B74="","",IF(RAND()&gt;0.5,TRUE,FALSE))</f>
        <v/>
      </c>
      <c r="G74" s="8" t="str">
        <f>IF('enter-harv-val'!B74="","",params!$B$2)</f>
        <v/>
      </c>
      <c r="H74" s="8" t="str">
        <f>IF('enter-harv-val'!B74="","",C74*params!$B$6)</f>
        <v/>
      </c>
      <c r="I74" s="8" t="str">
        <f>IF('enter-harv-val'!B74="","",IF(F74=FALSE,IF(OR($B74="J",$B74="K",$B74="Q"),params!$B$5*E74,$B74*params!$B$4*E74),0))</f>
        <v/>
      </c>
      <c r="J74" s="1" t="str">
        <f>IF('enter-harv-val'!B74="","",IF(AND(NOT((OR($B74="J",$B74="K",$B74="Q",$B74=0))),C74=1),B74*params!$B$3,""))</f>
        <v/>
      </c>
      <c r="K74" s="8" t="str">
        <f>IF('enter-harv-val'!B74="","",SUM(G74:I74))</f>
        <v/>
      </c>
      <c r="L74" s="5" t="str">
        <f>IF('enter-harv-val'!B74="","",(K74&lt;params!$B$9))</f>
        <v/>
      </c>
    </row>
    <row r="75" spans="1:12" x14ac:dyDescent="0.45">
      <c r="A75" t="str">
        <f>IF('enter-harv-val'!B75="","",'enter-harv-val'!A75)</f>
        <v/>
      </c>
      <c r="B75" s="24" t="str">
        <f>IF('enter-harv-val'!B75="","",'enter-harv-val'!B75)</f>
        <v/>
      </c>
      <c r="D75" s="4" t="str">
        <f>IF('enter-harv-val'!B75="","",IF(C75=1,IF(NOT((OR($B75="J",$B75="K",$B75="Q",$B75=0))),"ADDL","NOT"),""))</f>
        <v/>
      </c>
      <c r="E75" s="4" t="str">
        <f>IF('enter-harv-val'!B75="","",1-C75)</f>
        <v/>
      </c>
      <c r="F75" s="4" t="str">
        <f ca="1">IF('enter-harv-val'!B75="","",IF(RAND()&gt;0.5,TRUE,FALSE))</f>
        <v/>
      </c>
      <c r="G75" s="8" t="str">
        <f>IF('enter-harv-val'!B75="","",params!$B$2)</f>
        <v/>
      </c>
      <c r="H75" s="8" t="str">
        <f>IF('enter-harv-val'!B75="","",C75*params!$B$6)</f>
        <v/>
      </c>
      <c r="I75" s="8" t="str">
        <f>IF('enter-harv-val'!B75="","",IF(F75=FALSE,IF(OR($B75="J",$B75="K",$B75="Q"),params!$B$5*E75,$B75*params!$B$4*E75),0))</f>
        <v/>
      </c>
      <c r="J75" s="1" t="str">
        <f>IF('enter-harv-val'!B75="","",IF(AND(NOT((OR($B75="J",$B75="K",$B75="Q",$B75=0))),C75=1),B75*params!$B$3,""))</f>
        <v/>
      </c>
      <c r="K75" s="8" t="str">
        <f>IF('enter-harv-val'!B75="","",SUM(G75:I75))</f>
        <v/>
      </c>
      <c r="L75" s="5" t="str">
        <f>IF('enter-harv-val'!B75="","",(K75&lt;params!$B$9))</f>
        <v/>
      </c>
    </row>
    <row r="76" spans="1:12" x14ac:dyDescent="0.45">
      <c r="A76" t="str">
        <f>IF('enter-harv-val'!B76="","",'enter-harv-val'!A76)</f>
        <v/>
      </c>
      <c r="B76" s="24" t="str">
        <f>IF('enter-harv-val'!B76="","",'enter-harv-val'!B76)</f>
        <v/>
      </c>
      <c r="D76" s="4" t="str">
        <f>IF('enter-harv-val'!B76="","",IF(C76=1,IF(NOT((OR($B76="J",$B76="K",$B76="Q",$B76=0))),"ADDL","NOT"),""))</f>
        <v/>
      </c>
      <c r="E76" s="4" t="str">
        <f>IF('enter-harv-val'!B76="","",1-C76)</f>
        <v/>
      </c>
      <c r="F76" s="4" t="str">
        <f ca="1">IF('enter-harv-val'!B76="","",IF(RAND()&gt;0.5,TRUE,FALSE))</f>
        <v/>
      </c>
      <c r="G76" s="8" t="str">
        <f>IF('enter-harv-val'!B76="","",params!$B$2)</f>
        <v/>
      </c>
      <c r="H76" s="8" t="str">
        <f>IF('enter-harv-val'!B76="","",C76*params!$B$6)</f>
        <v/>
      </c>
      <c r="I76" s="8" t="str">
        <f>IF('enter-harv-val'!B76="","",IF(F76=FALSE,IF(OR($B76="J",$B76="K",$B76="Q"),params!$B$5*E76,$B76*params!$B$4*E76),0))</f>
        <v/>
      </c>
      <c r="J76" s="1" t="str">
        <f>IF('enter-harv-val'!B76="","",IF(AND(NOT((OR($B76="J",$B76="K",$B76="Q",$B76=0))),C76=1),B76*params!$B$3,""))</f>
        <v/>
      </c>
      <c r="K76" s="8" t="str">
        <f>IF('enter-harv-val'!B76="","",SUM(G76:I76))</f>
        <v/>
      </c>
      <c r="L76" s="5" t="str">
        <f>IF('enter-harv-val'!B76="","",(K76&lt;params!$B$9))</f>
        <v/>
      </c>
    </row>
    <row r="77" spans="1:12" x14ac:dyDescent="0.45">
      <c r="A77" t="str">
        <f>IF('enter-harv-val'!B77="","",'enter-harv-val'!A77)</f>
        <v/>
      </c>
      <c r="B77" s="24" t="str">
        <f>IF('enter-harv-val'!B77="","",'enter-harv-val'!B77)</f>
        <v/>
      </c>
      <c r="D77" s="4" t="str">
        <f>IF('enter-harv-val'!B77="","",IF(C77=1,IF(NOT((OR($B77="J",$B77="K",$B77="Q",$B77=0))),"ADDL","NOT"),""))</f>
        <v/>
      </c>
      <c r="E77" s="4" t="str">
        <f>IF('enter-harv-val'!B77="","",1-C77)</f>
        <v/>
      </c>
      <c r="F77" s="4" t="str">
        <f ca="1">IF('enter-harv-val'!B77="","",IF(RAND()&gt;0.5,TRUE,FALSE))</f>
        <v/>
      </c>
      <c r="G77" s="8" t="str">
        <f>IF('enter-harv-val'!B77="","",params!$B$2)</f>
        <v/>
      </c>
      <c r="H77" s="8" t="str">
        <f>IF('enter-harv-val'!B77="","",C77*params!$B$6)</f>
        <v/>
      </c>
      <c r="I77" s="8" t="str">
        <f>IF('enter-harv-val'!B77="","",IF(F77=FALSE,IF(OR($B77="J",$B77="K",$B77="Q"),params!$B$5*E77,$B77*params!$B$4*E77),0))</f>
        <v/>
      </c>
      <c r="J77" s="1" t="str">
        <f>IF('enter-harv-val'!B77="","",IF(AND(NOT((OR($B77="J",$B77="K",$B77="Q",$B77=0))),C77=1),B77*params!$B$3,""))</f>
        <v/>
      </c>
      <c r="K77" s="8" t="str">
        <f>IF('enter-harv-val'!B77="","",SUM(G77:I77))</f>
        <v/>
      </c>
      <c r="L77" s="5" t="str">
        <f>IF('enter-harv-val'!B77="","",(K77&lt;params!$B$9))</f>
        <v/>
      </c>
    </row>
    <row r="78" spans="1:12" x14ac:dyDescent="0.45">
      <c r="A78" t="str">
        <f>IF('enter-harv-val'!B78="","",'enter-harv-val'!A78)</f>
        <v/>
      </c>
      <c r="B78" s="24" t="str">
        <f>IF('enter-harv-val'!B78="","",'enter-harv-val'!B78)</f>
        <v/>
      </c>
      <c r="D78" s="4" t="str">
        <f>IF('enter-harv-val'!B78="","",IF(C78=1,IF(NOT((OR($B78="J",$B78="K",$B78="Q",$B78=0))),"ADDL","NOT"),""))</f>
        <v/>
      </c>
      <c r="E78" s="4" t="str">
        <f>IF('enter-harv-val'!B78="","",1-C78)</f>
        <v/>
      </c>
      <c r="F78" s="4" t="str">
        <f ca="1">IF('enter-harv-val'!B78="","",IF(RAND()&gt;0.5,TRUE,FALSE))</f>
        <v/>
      </c>
      <c r="G78" s="8" t="str">
        <f>IF('enter-harv-val'!B78="","",params!$B$2)</f>
        <v/>
      </c>
      <c r="H78" s="8" t="str">
        <f>IF('enter-harv-val'!B78="","",C78*params!$B$6)</f>
        <v/>
      </c>
      <c r="I78" s="8" t="str">
        <f>IF('enter-harv-val'!B78="","",IF(F78=FALSE,IF(OR($B78="J",$B78="K",$B78="Q"),params!$B$5*E78,$B78*params!$B$4*E78),0))</f>
        <v/>
      </c>
      <c r="J78" s="1" t="str">
        <f>IF('enter-harv-val'!B78="","",IF(AND(NOT((OR($B78="J",$B78="K",$B78="Q",$B78=0))),C78=1),B78*params!$B$3,""))</f>
        <v/>
      </c>
      <c r="K78" s="8" t="str">
        <f>IF('enter-harv-val'!B78="","",SUM(G78:I78))</f>
        <v/>
      </c>
      <c r="L78" s="5" t="str">
        <f>IF('enter-harv-val'!B78="","",(K78&lt;params!$B$9))</f>
        <v/>
      </c>
    </row>
    <row r="79" spans="1:12" x14ac:dyDescent="0.45">
      <c r="A79" t="str">
        <f>IF('enter-harv-val'!B79="","",'enter-harv-val'!A79)</f>
        <v/>
      </c>
      <c r="B79" s="24" t="str">
        <f>IF('enter-harv-val'!B79="","",'enter-harv-val'!B79)</f>
        <v/>
      </c>
      <c r="D79" s="4" t="str">
        <f>IF('enter-harv-val'!B79="","",IF(C79=1,IF(NOT((OR($B79="J",$B79="K",$B79="Q",$B79=0))),"ADDL","NOT"),""))</f>
        <v/>
      </c>
      <c r="E79" s="4" t="str">
        <f>IF('enter-harv-val'!B79="","",1-C79)</f>
        <v/>
      </c>
      <c r="F79" s="4" t="str">
        <f ca="1">IF('enter-harv-val'!B79="","",IF(RAND()&gt;0.5,TRUE,FALSE))</f>
        <v/>
      </c>
      <c r="G79" s="8" t="str">
        <f>IF('enter-harv-val'!B79="","",params!$B$2)</f>
        <v/>
      </c>
      <c r="H79" s="8" t="str">
        <f>IF('enter-harv-val'!B79="","",C79*params!$B$6)</f>
        <v/>
      </c>
      <c r="I79" s="8" t="str">
        <f>IF('enter-harv-val'!B79="","",IF(F79=FALSE,IF(OR($B79="J",$B79="K",$B79="Q"),params!$B$5*E79,$B79*params!$B$4*E79),0))</f>
        <v/>
      </c>
      <c r="J79" s="1" t="str">
        <f>IF('enter-harv-val'!B79="","",IF(AND(NOT((OR($B79="J",$B79="K",$B79="Q",$B79=0))),C79=1),B79*params!$B$3,""))</f>
        <v/>
      </c>
      <c r="K79" s="8" t="str">
        <f>IF('enter-harv-val'!B79="","",SUM(G79:I79))</f>
        <v/>
      </c>
      <c r="L79" s="5" t="str">
        <f>IF('enter-harv-val'!B79="","",(K79&lt;params!$B$9))</f>
        <v/>
      </c>
    </row>
    <row r="80" spans="1:12" x14ac:dyDescent="0.45">
      <c r="A80" t="str">
        <f>IF('enter-harv-val'!B80="","",'enter-harv-val'!A80)</f>
        <v/>
      </c>
      <c r="B80" s="24" t="str">
        <f>IF('enter-harv-val'!B80="","",'enter-harv-val'!B80)</f>
        <v/>
      </c>
      <c r="D80" s="4" t="str">
        <f>IF('enter-harv-val'!B80="","",IF(C80=1,IF(NOT((OR($B80="J",$B80="K",$B80="Q",$B80=0))),"ADDL","NOT"),""))</f>
        <v/>
      </c>
      <c r="E80" s="4" t="str">
        <f>IF('enter-harv-val'!B80="","",1-C80)</f>
        <v/>
      </c>
      <c r="F80" s="4" t="str">
        <f ca="1">IF('enter-harv-val'!B80="","",IF(RAND()&gt;0.5,TRUE,FALSE))</f>
        <v/>
      </c>
      <c r="G80" s="8" t="str">
        <f>IF('enter-harv-val'!B80="","",params!$B$2)</f>
        <v/>
      </c>
      <c r="H80" s="8" t="str">
        <f>IF('enter-harv-val'!B80="","",C80*params!$B$6)</f>
        <v/>
      </c>
      <c r="I80" s="8" t="str">
        <f>IF('enter-harv-val'!B80="","",IF(F80=FALSE,IF(OR($B80="J",$B80="K",$B80="Q"),params!$B$5*E80,$B80*params!$B$4*E80),0))</f>
        <v/>
      </c>
      <c r="J80" s="1" t="str">
        <f>IF('enter-harv-val'!B80="","",IF(AND(NOT((OR($B80="J",$B80="K",$B80="Q",$B80=0))),C80=1),B80*params!$B$3,""))</f>
        <v/>
      </c>
      <c r="K80" s="8" t="str">
        <f>IF('enter-harv-val'!B80="","",SUM(G80:I80))</f>
        <v/>
      </c>
      <c r="L80" s="5" t="str">
        <f>IF('enter-harv-val'!B80="","",(K80&lt;params!$B$9))</f>
        <v/>
      </c>
    </row>
    <row r="81" spans="1:12" x14ac:dyDescent="0.45">
      <c r="A81" t="str">
        <f>IF('enter-harv-val'!B81="","",'enter-harv-val'!A81)</f>
        <v/>
      </c>
      <c r="B81" s="24" t="str">
        <f>IF('enter-harv-val'!B81="","",'enter-harv-val'!B81)</f>
        <v/>
      </c>
      <c r="D81" s="4" t="str">
        <f>IF('enter-harv-val'!B81="","",IF(C81=1,IF(NOT((OR($B81="J",$B81="K",$B81="Q",$B81=0))),"ADDL","NOT"),""))</f>
        <v/>
      </c>
      <c r="E81" s="4" t="str">
        <f>IF('enter-harv-val'!B81="","",1-C81)</f>
        <v/>
      </c>
      <c r="F81" s="4" t="str">
        <f ca="1">IF('enter-harv-val'!B81="","",IF(RAND()&gt;0.5,TRUE,FALSE))</f>
        <v/>
      </c>
      <c r="G81" s="8" t="str">
        <f>IF('enter-harv-val'!B81="","",params!$B$2)</f>
        <v/>
      </c>
      <c r="H81" s="8" t="str">
        <f>IF('enter-harv-val'!B81="","",C81*params!$B$6)</f>
        <v/>
      </c>
      <c r="I81" s="8" t="str">
        <f>IF('enter-harv-val'!B81="","",IF(F81=FALSE,IF(OR($B81="J",$B81="K",$B81="Q"),params!$B$5*E81,$B81*params!$B$4*E81),0))</f>
        <v/>
      </c>
      <c r="J81" s="1" t="str">
        <f>IF('enter-harv-val'!B81="","",IF(AND(NOT((OR($B81="J",$B81="K",$B81="Q",$B81=0))),C81=1),B81*params!$B$3,""))</f>
        <v/>
      </c>
      <c r="K81" s="8" t="str">
        <f>IF('enter-harv-val'!B81="","",SUM(G81:I81))</f>
        <v/>
      </c>
      <c r="L81" s="5" t="str">
        <f>IF('enter-harv-val'!B81="","",(K81&lt;params!$B$9))</f>
        <v/>
      </c>
    </row>
    <row r="82" spans="1:12" x14ac:dyDescent="0.45">
      <c r="A82" t="str">
        <f>IF('enter-harv-val'!B82="","",'enter-harv-val'!A82)</f>
        <v/>
      </c>
      <c r="B82" s="24" t="str">
        <f>IF('enter-harv-val'!B82="","",'enter-harv-val'!B82)</f>
        <v/>
      </c>
      <c r="D82" s="4" t="str">
        <f>IF('enter-harv-val'!B82="","",IF(C82=1,IF(NOT((OR($B82="J",$B82="K",$B82="Q",$B82=0))),"ADDL","NOT"),""))</f>
        <v/>
      </c>
      <c r="E82" s="4" t="str">
        <f>IF('enter-harv-val'!B82="","",1-C82)</f>
        <v/>
      </c>
      <c r="F82" s="4" t="str">
        <f ca="1">IF('enter-harv-val'!B82="","",IF(RAND()&gt;0.5,TRUE,FALSE))</f>
        <v/>
      </c>
      <c r="G82" s="8" t="str">
        <f>IF('enter-harv-val'!B82="","",params!$B$2)</f>
        <v/>
      </c>
      <c r="H82" s="8" t="str">
        <f>IF('enter-harv-val'!B82="","",C82*params!$B$6)</f>
        <v/>
      </c>
      <c r="I82" s="8" t="str">
        <f>IF('enter-harv-val'!B82="","",IF(F82=FALSE,IF(OR($B82="J",$B82="K",$B82="Q"),params!$B$5*E82,$B82*params!$B$4*E82),0))</f>
        <v/>
      </c>
      <c r="J82" s="1" t="str">
        <f>IF('enter-harv-val'!B82="","",IF(AND(NOT((OR($B82="J",$B82="K",$B82="Q",$B82=0))),C82=1),B82*params!$B$3,""))</f>
        <v/>
      </c>
      <c r="K82" s="8" t="str">
        <f>IF('enter-harv-val'!B82="","",SUM(G82:I82))</f>
        <v/>
      </c>
      <c r="L82" s="5" t="str">
        <f>IF('enter-harv-val'!B82="","",(K82&lt;params!$B$9))</f>
        <v/>
      </c>
    </row>
    <row r="83" spans="1:12" x14ac:dyDescent="0.45">
      <c r="A83" t="str">
        <f>IF('enter-harv-val'!B83="","",'enter-harv-val'!A83)</f>
        <v/>
      </c>
      <c r="B83" s="24" t="str">
        <f>IF('enter-harv-val'!B83="","",'enter-harv-val'!B83)</f>
        <v/>
      </c>
      <c r="D83" s="4" t="str">
        <f>IF('enter-harv-val'!B83="","",IF(C83=1,IF(NOT((OR($B83="J",$B83="K",$B83="Q",$B83=0))),"ADDL","NOT"),""))</f>
        <v/>
      </c>
      <c r="E83" s="4" t="str">
        <f>IF('enter-harv-val'!B83="","",1-C83)</f>
        <v/>
      </c>
      <c r="F83" s="4" t="str">
        <f ca="1">IF('enter-harv-val'!B83="","",IF(RAND()&gt;0.5,TRUE,FALSE))</f>
        <v/>
      </c>
      <c r="G83" s="8" t="str">
        <f>IF('enter-harv-val'!B83="","",params!$B$2)</f>
        <v/>
      </c>
      <c r="H83" s="8" t="str">
        <f>IF('enter-harv-val'!B83="","",C83*params!$B$6)</f>
        <v/>
      </c>
      <c r="I83" s="8" t="str">
        <f>IF('enter-harv-val'!B83="","",IF(F83=FALSE,IF(OR($B83="J",$B83="K",$B83="Q"),params!$B$5*E83,$B83*params!$B$4*E83),0))</f>
        <v/>
      </c>
      <c r="J83" s="1" t="str">
        <f>IF('enter-harv-val'!B83="","",IF(AND(NOT((OR($B83="J",$B83="K",$B83="Q",$B83=0))),C83=1),B83*params!$B$3,""))</f>
        <v/>
      </c>
      <c r="K83" s="8" t="str">
        <f>IF('enter-harv-val'!B83="","",SUM(G83:I83))</f>
        <v/>
      </c>
      <c r="L83" s="5" t="str">
        <f>IF('enter-harv-val'!B83="","",(K83&lt;params!$B$9))</f>
        <v/>
      </c>
    </row>
    <row r="84" spans="1:12" x14ac:dyDescent="0.45">
      <c r="A84" t="str">
        <f>IF('enter-harv-val'!B84="","",'enter-harv-val'!A84)</f>
        <v/>
      </c>
      <c r="B84" s="24" t="str">
        <f>IF('enter-harv-val'!B84="","",'enter-harv-val'!B84)</f>
        <v/>
      </c>
      <c r="D84" s="4" t="str">
        <f>IF('enter-harv-val'!B84="","",IF(C84=1,IF(NOT((OR($B84="J",$B84="K",$B84="Q",$B84=0))),"ADDL","NOT"),""))</f>
        <v/>
      </c>
      <c r="E84" s="4" t="str">
        <f>IF('enter-harv-val'!B84="","",1-C84)</f>
        <v/>
      </c>
      <c r="F84" s="4" t="str">
        <f ca="1">IF('enter-harv-val'!B84="","",IF(RAND()&gt;0.5,TRUE,FALSE))</f>
        <v/>
      </c>
      <c r="G84" s="8" t="str">
        <f>IF('enter-harv-val'!B84="","",params!$B$2)</f>
        <v/>
      </c>
      <c r="H84" s="8" t="str">
        <f>IF('enter-harv-val'!B84="","",C84*params!$B$6)</f>
        <v/>
      </c>
      <c r="I84" s="8" t="str">
        <f>IF('enter-harv-val'!B84="","",IF(F84=FALSE,IF(OR($B84="J",$B84="K",$B84="Q"),params!$B$5*E84,$B84*params!$B$4*E84),0))</f>
        <v/>
      </c>
      <c r="J84" s="1" t="str">
        <f>IF('enter-harv-val'!B84="","",IF(AND(NOT((OR($B84="J",$B84="K",$B84="Q",$B84=0))),C84=1),B84*params!$B$3,""))</f>
        <v/>
      </c>
      <c r="K84" s="8" t="str">
        <f>IF('enter-harv-val'!B84="","",SUM(G84:I84))</f>
        <v/>
      </c>
      <c r="L84" s="5" t="str">
        <f>IF('enter-harv-val'!B84="","",(K84&lt;params!$B$9))</f>
        <v/>
      </c>
    </row>
    <row r="85" spans="1:12" x14ac:dyDescent="0.45">
      <c r="A85" t="str">
        <f>IF('enter-harv-val'!B85="","",'enter-harv-val'!A85)</f>
        <v/>
      </c>
      <c r="B85" s="24" t="str">
        <f>IF('enter-harv-val'!B85="","",'enter-harv-val'!B85)</f>
        <v/>
      </c>
      <c r="D85" s="4" t="str">
        <f>IF('enter-harv-val'!B85="","",IF(C85=1,IF(NOT((OR($B85="J",$B85="K",$B85="Q",$B85=0))),"ADDL","NOT"),""))</f>
        <v/>
      </c>
      <c r="E85" s="4" t="str">
        <f>IF('enter-harv-val'!B85="","",1-C85)</f>
        <v/>
      </c>
      <c r="F85" s="4" t="str">
        <f ca="1">IF('enter-harv-val'!B85="","",IF(RAND()&gt;0.5,TRUE,FALSE))</f>
        <v/>
      </c>
      <c r="G85" s="8" t="str">
        <f>IF('enter-harv-val'!B85="","",params!$B$2)</f>
        <v/>
      </c>
      <c r="H85" s="8" t="str">
        <f>IF('enter-harv-val'!B85="","",C85*params!$B$6)</f>
        <v/>
      </c>
      <c r="I85" s="8" t="str">
        <f>IF('enter-harv-val'!B85="","",IF(F85=FALSE,IF(OR($B85="J",$B85="K",$B85="Q"),params!$B$5*E85,$B85*params!$B$4*E85),0))</f>
        <v/>
      </c>
      <c r="J85" s="1" t="str">
        <f>IF('enter-harv-val'!B85="","",IF(AND(NOT((OR($B85="J",$B85="K",$B85="Q",$B85=0))),C85=1),B85*params!$B$3,""))</f>
        <v/>
      </c>
      <c r="K85" s="8" t="str">
        <f>IF('enter-harv-val'!B85="","",SUM(G85:I85))</f>
        <v/>
      </c>
      <c r="L85" s="5" t="str">
        <f>IF('enter-harv-val'!B85="","",(K85&lt;params!$B$9))</f>
        <v/>
      </c>
    </row>
    <row r="86" spans="1:12" x14ac:dyDescent="0.45">
      <c r="A86" t="str">
        <f>IF('enter-harv-val'!B86="","",'enter-harv-val'!A86)</f>
        <v/>
      </c>
      <c r="B86" s="24" t="str">
        <f>IF('enter-harv-val'!B86="","",'enter-harv-val'!B86)</f>
        <v/>
      </c>
      <c r="D86" s="4" t="str">
        <f>IF('enter-harv-val'!B86="","",IF(C86=1,IF(NOT((OR($B86="J",$B86="K",$B86="Q",$B86=0))),"ADDL","NOT"),""))</f>
        <v/>
      </c>
      <c r="E86" s="4" t="str">
        <f>IF('enter-harv-val'!B86="","",1-C86)</f>
        <v/>
      </c>
      <c r="F86" s="4" t="str">
        <f ca="1">IF('enter-harv-val'!B86="","",IF(RAND()&gt;0.5,TRUE,FALSE))</f>
        <v/>
      </c>
      <c r="G86" s="8" t="str">
        <f>IF('enter-harv-val'!B86="","",params!$B$2)</f>
        <v/>
      </c>
      <c r="H86" s="8" t="str">
        <f>IF('enter-harv-val'!B86="","",C86*params!$B$6)</f>
        <v/>
      </c>
      <c r="I86" s="8" t="str">
        <f>IF('enter-harv-val'!B86="","",IF(F86=FALSE,IF(OR($B86="J",$B86="K",$B86="Q"),params!$B$5*E86,$B86*params!$B$4*E86),0))</f>
        <v/>
      </c>
      <c r="J86" s="1" t="str">
        <f>IF('enter-harv-val'!B86="","",IF(AND(NOT((OR($B86="J",$B86="K",$B86="Q",$B86=0))),C86=1),B86*params!$B$3,""))</f>
        <v/>
      </c>
      <c r="K86" s="8" t="str">
        <f>IF('enter-harv-val'!B86="","",SUM(G86:I86))</f>
        <v/>
      </c>
      <c r="L86" s="5" t="str">
        <f>IF('enter-harv-val'!B86="","",(K86&lt;params!$B$9))</f>
        <v/>
      </c>
    </row>
    <row r="87" spans="1:12" x14ac:dyDescent="0.45">
      <c r="A87" t="str">
        <f>IF('enter-harv-val'!B87="","",'enter-harv-val'!A87)</f>
        <v/>
      </c>
      <c r="B87" s="24" t="str">
        <f>IF('enter-harv-val'!B87="","",'enter-harv-val'!B87)</f>
        <v/>
      </c>
      <c r="D87" s="4" t="str">
        <f>IF('enter-harv-val'!B87="","",IF(C87=1,IF(NOT((OR($B87="J",$B87="K",$B87="Q",$B87=0))),"ADDL","NOT"),""))</f>
        <v/>
      </c>
      <c r="E87" s="4" t="str">
        <f>IF('enter-harv-val'!B87="","",1-C87)</f>
        <v/>
      </c>
      <c r="F87" s="4" t="str">
        <f ca="1">IF('enter-harv-val'!B87="","",IF(RAND()&gt;0.5,TRUE,FALSE))</f>
        <v/>
      </c>
      <c r="G87" s="8" t="str">
        <f>IF('enter-harv-val'!B87="","",params!$B$2)</f>
        <v/>
      </c>
      <c r="H87" s="8" t="str">
        <f>IF('enter-harv-val'!B87="","",C87*params!$B$6)</f>
        <v/>
      </c>
      <c r="I87" s="8" t="str">
        <f>IF('enter-harv-val'!B87="","",IF(F87=FALSE,IF(OR($B87="J",$B87="K",$B87="Q"),params!$B$5*E87,$B87*params!$B$4*E87),0))</f>
        <v/>
      </c>
      <c r="J87" s="1" t="str">
        <f>IF('enter-harv-val'!B87="","",IF(AND(NOT((OR($B87="J",$B87="K",$B87="Q",$B87=0))),C87=1),B87*params!$B$3,""))</f>
        <v/>
      </c>
      <c r="K87" s="8" t="str">
        <f>IF('enter-harv-val'!B87="","",SUM(G87:I87))</f>
        <v/>
      </c>
      <c r="L87" s="5" t="str">
        <f>IF('enter-harv-val'!B87="","",(K87&lt;params!$B$9))</f>
        <v/>
      </c>
    </row>
    <row r="88" spans="1:12" x14ac:dyDescent="0.45">
      <c r="A88" t="str">
        <f>IF('enter-harv-val'!B88="","",'enter-harv-val'!A88)</f>
        <v/>
      </c>
      <c r="B88" s="24" t="str">
        <f>IF('enter-harv-val'!B88="","",'enter-harv-val'!B88)</f>
        <v/>
      </c>
      <c r="D88" s="4" t="str">
        <f>IF('enter-harv-val'!B88="","",IF(C88=1,IF(NOT((OR($B88="J",$B88="K",$B88="Q",$B88=0))),"ADDL","NOT"),""))</f>
        <v/>
      </c>
      <c r="E88" s="4" t="str">
        <f>IF('enter-harv-val'!B88="","",1-C88)</f>
        <v/>
      </c>
      <c r="F88" s="4" t="str">
        <f ca="1">IF('enter-harv-val'!B88="","",IF(RAND()&gt;0.5,TRUE,FALSE))</f>
        <v/>
      </c>
      <c r="G88" s="8" t="str">
        <f>IF('enter-harv-val'!B88="","",params!$B$2)</f>
        <v/>
      </c>
      <c r="H88" s="8" t="str">
        <f>IF('enter-harv-val'!B88="","",C88*params!$B$6)</f>
        <v/>
      </c>
      <c r="I88" s="8" t="str">
        <f>IF('enter-harv-val'!B88="","",IF(F88=FALSE,IF(OR($B88="J",$B88="K",$B88="Q"),params!$B$5*E88,$B88*params!$B$4*E88),0))</f>
        <v/>
      </c>
      <c r="J88" s="1" t="str">
        <f>IF('enter-harv-val'!B88="","",IF(AND(NOT((OR($B88="J",$B88="K",$B88="Q",$B88=0))),C88=1),B88*params!$B$3,""))</f>
        <v/>
      </c>
      <c r="K88" s="8" t="str">
        <f>IF('enter-harv-val'!B88="","",SUM(G88:I88))</f>
        <v/>
      </c>
      <c r="L88" s="5" t="str">
        <f>IF('enter-harv-val'!B88="","",(K88&lt;params!$B$9))</f>
        <v/>
      </c>
    </row>
    <row r="89" spans="1:12" x14ac:dyDescent="0.45">
      <c r="A89" t="str">
        <f>IF('enter-harv-val'!B89="","",'enter-harv-val'!A89)</f>
        <v/>
      </c>
      <c r="B89" s="24" t="str">
        <f>IF('enter-harv-val'!B89="","",'enter-harv-val'!B89)</f>
        <v/>
      </c>
      <c r="D89" s="4" t="str">
        <f>IF('enter-harv-val'!B89="","",IF(C89=1,IF(NOT((OR($B89="J",$B89="K",$B89="Q",$B89=0))),"ADDL","NOT"),""))</f>
        <v/>
      </c>
      <c r="E89" s="4" t="str">
        <f>IF('enter-harv-val'!B89="","",1-C89)</f>
        <v/>
      </c>
      <c r="F89" s="4" t="str">
        <f ca="1">IF('enter-harv-val'!B89="","",IF(RAND()&gt;0.5,TRUE,FALSE))</f>
        <v/>
      </c>
      <c r="G89" s="8" t="str">
        <f>IF('enter-harv-val'!B89="","",params!$B$2)</f>
        <v/>
      </c>
      <c r="H89" s="8" t="str">
        <f>IF('enter-harv-val'!B89="","",C89*params!$B$6)</f>
        <v/>
      </c>
      <c r="I89" s="8" t="str">
        <f>IF('enter-harv-val'!B89="","",IF(F89=FALSE,IF(OR($B89="J",$B89="K",$B89="Q"),params!$B$5*E89,$B89*params!$B$4*E89),0))</f>
        <v/>
      </c>
      <c r="J89" s="1" t="str">
        <f>IF('enter-harv-val'!B89="","",IF(AND(NOT((OR($B89="J",$B89="K",$B89="Q",$B89=0))),C89=1),B89*params!$B$3,""))</f>
        <v/>
      </c>
      <c r="K89" s="8" t="str">
        <f>IF('enter-harv-val'!B89="","",SUM(G89:I89))</f>
        <v/>
      </c>
      <c r="L89" s="5" t="str">
        <f>IF('enter-harv-val'!B89="","",(K89&lt;params!$B$9))</f>
        <v/>
      </c>
    </row>
    <row r="90" spans="1:12" x14ac:dyDescent="0.45">
      <c r="A90" t="str">
        <f>IF('enter-harv-val'!B90="","",'enter-harv-val'!A90)</f>
        <v/>
      </c>
      <c r="B90" s="24" t="str">
        <f>IF('enter-harv-val'!B90="","",'enter-harv-val'!B90)</f>
        <v/>
      </c>
      <c r="D90" s="4" t="str">
        <f>IF('enter-harv-val'!B90="","",IF(C90=1,IF(NOT((OR($B90="J",$B90="K",$B90="Q",$B90=0))),"ADDL","NOT"),""))</f>
        <v/>
      </c>
      <c r="E90" s="4" t="str">
        <f>IF('enter-harv-val'!B90="","",1-C90)</f>
        <v/>
      </c>
      <c r="F90" s="4" t="str">
        <f ca="1">IF('enter-harv-val'!B90="","",IF(RAND()&gt;0.5,TRUE,FALSE))</f>
        <v/>
      </c>
      <c r="G90" s="8" t="str">
        <f>IF('enter-harv-val'!B90="","",params!$B$2)</f>
        <v/>
      </c>
      <c r="H90" s="8" t="str">
        <f>IF('enter-harv-val'!B90="","",C90*params!$B$6)</f>
        <v/>
      </c>
      <c r="I90" s="8" t="str">
        <f>IF('enter-harv-val'!B90="","",IF(F90=FALSE,IF(OR($B90="J",$B90="K",$B90="Q"),params!$B$5*E90,$B90*params!$B$4*E90),0))</f>
        <v/>
      </c>
      <c r="J90" s="1" t="str">
        <f>IF('enter-harv-val'!B90="","",IF(AND(NOT((OR($B90="J",$B90="K",$B90="Q",$B90=0))),C90=1),B90*params!$B$3,""))</f>
        <v/>
      </c>
      <c r="K90" s="8" t="str">
        <f>IF('enter-harv-val'!B90="","",SUM(G90:I90))</f>
        <v/>
      </c>
      <c r="L90" s="5" t="str">
        <f>IF('enter-harv-val'!B90="","",(K90&lt;params!$B$9))</f>
        <v/>
      </c>
    </row>
    <row r="91" spans="1:12" x14ac:dyDescent="0.45">
      <c r="A91" t="str">
        <f>IF('enter-harv-val'!B91="","",'enter-harv-val'!A91)</f>
        <v/>
      </c>
      <c r="B91" s="24" t="str">
        <f>IF('enter-harv-val'!B91="","",'enter-harv-val'!B91)</f>
        <v/>
      </c>
      <c r="D91" s="4" t="str">
        <f>IF('enter-harv-val'!B91="","",IF(C91=1,IF(NOT((OR($B91="J",$B91="K",$B91="Q",$B91=0))),"ADDL","NOT"),""))</f>
        <v/>
      </c>
      <c r="E91" s="4" t="str">
        <f>IF('enter-harv-val'!B91="","",1-C91)</f>
        <v/>
      </c>
      <c r="F91" s="4" t="str">
        <f ca="1">IF('enter-harv-val'!B91="","",IF(RAND()&gt;0.5,TRUE,FALSE))</f>
        <v/>
      </c>
      <c r="G91" s="8" t="str">
        <f>IF('enter-harv-val'!B91="","",params!$B$2)</f>
        <v/>
      </c>
      <c r="H91" s="8" t="str">
        <f>IF('enter-harv-val'!B91="","",C91*params!$B$6)</f>
        <v/>
      </c>
      <c r="I91" s="8" t="str">
        <f>IF('enter-harv-val'!B91="","",IF(F91=FALSE,IF(OR($B91="J",$B91="K",$B91="Q"),params!$B$5*E91,$B91*params!$B$4*E91),0))</f>
        <v/>
      </c>
      <c r="J91" s="1" t="str">
        <f>IF('enter-harv-val'!B91="","",IF(AND(NOT((OR($B91="J",$B91="K",$B91="Q",$B91=0))),C91=1),B91*params!$B$3,""))</f>
        <v/>
      </c>
      <c r="K91" s="8" t="str">
        <f>IF('enter-harv-val'!B91="","",SUM(G91:I91))</f>
        <v/>
      </c>
      <c r="L91" s="5" t="str">
        <f>IF('enter-harv-val'!B91="","",(K91&lt;params!$B$9))</f>
        <v/>
      </c>
    </row>
    <row r="92" spans="1:12" x14ac:dyDescent="0.45">
      <c r="A92" t="str">
        <f>IF('enter-harv-val'!B92="","",'enter-harv-val'!A92)</f>
        <v/>
      </c>
      <c r="B92" s="24" t="str">
        <f>IF('enter-harv-val'!B92="","",'enter-harv-val'!B92)</f>
        <v/>
      </c>
      <c r="D92" s="4" t="str">
        <f>IF('enter-harv-val'!B92="","",IF(C92=1,IF(NOT((OR($B92="J",$B92="K",$B92="Q",$B92=0))),"ADDL","NOT"),""))</f>
        <v/>
      </c>
      <c r="E92" s="4" t="str">
        <f>IF('enter-harv-val'!B92="","",1-C92)</f>
        <v/>
      </c>
      <c r="F92" s="4" t="str">
        <f ca="1">IF('enter-harv-val'!B92="","",IF(RAND()&gt;0.5,TRUE,FALSE))</f>
        <v/>
      </c>
      <c r="G92" s="8" t="str">
        <f>IF('enter-harv-val'!B92="","",params!$B$2)</f>
        <v/>
      </c>
      <c r="H92" s="8" t="str">
        <f>IF('enter-harv-val'!B92="","",C92*params!$B$6)</f>
        <v/>
      </c>
      <c r="I92" s="8" t="str">
        <f>IF('enter-harv-val'!B92="","",IF(F92=FALSE,IF(OR($B92="J",$B92="K",$B92="Q"),params!$B$5*E92,$B92*params!$B$4*E92),0))</f>
        <v/>
      </c>
      <c r="J92" s="1" t="str">
        <f>IF('enter-harv-val'!B92="","",IF(AND(NOT((OR($B92="J",$B92="K",$B92="Q",$B92=0))),C92=1),B92*params!$B$3,""))</f>
        <v/>
      </c>
      <c r="K92" s="8" t="str">
        <f>IF('enter-harv-val'!B92="","",SUM(G92:I92))</f>
        <v/>
      </c>
      <c r="L92" s="5" t="str">
        <f>IF('enter-harv-val'!B92="","",(K92&lt;params!$B$9))</f>
        <v/>
      </c>
    </row>
    <row r="93" spans="1:12" x14ac:dyDescent="0.45">
      <c r="A93" t="str">
        <f>IF('enter-harv-val'!B93="","",'enter-harv-val'!A93)</f>
        <v/>
      </c>
      <c r="B93" s="24" t="str">
        <f>IF('enter-harv-val'!B93="","",'enter-harv-val'!B93)</f>
        <v/>
      </c>
      <c r="D93" s="4" t="str">
        <f>IF('enter-harv-val'!B93="","",IF(C93=1,IF(NOT((OR($B93="J",$B93="K",$B93="Q",$B93=0))),"ADDL","NOT"),""))</f>
        <v/>
      </c>
      <c r="E93" s="4" t="str">
        <f>IF('enter-harv-val'!B93="","",1-C93)</f>
        <v/>
      </c>
      <c r="F93" s="4" t="str">
        <f ca="1">IF('enter-harv-val'!B93="","",IF(RAND()&gt;0.5,TRUE,FALSE))</f>
        <v/>
      </c>
      <c r="G93" s="8" t="str">
        <f>IF('enter-harv-val'!B93="","",params!$B$2)</f>
        <v/>
      </c>
      <c r="H93" s="8" t="str">
        <f>IF('enter-harv-val'!B93="","",C93*params!$B$6)</f>
        <v/>
      </c>
      <c r="I93" s="8" t="str">
        <f>IF('enter-harv-val'!B93="","",IF(F93=FALSE,IF(OR($B93="J",$B93="K",$B93="Q"),params!$B$5*E93,$B93*params!$B$4*E93),0))</f>
        <v/>
      </c>
      <c r="J93" s="1" t="str">
        <f>IF('enter-harv-val'!B93="","",IF(AND(NOT((OR($B93="J",$B93="K",$B93="Q",$B93=0))),C93=1),B93*params!$B$3,""))</f>
        <v/>
      </c>
      <c r="K93" s="8" t="str">
        <f>IF('enter-harv-val'!B93="","",SUM(G93:I93))</f>
        <v/>
      </c>
      <c r="L93" s="5" t="str">
        <f>IF('enter-harv-val'!B93="","",(K93&lt;params!$B$9))</f>
        <v/>
      </c>
    </row>
    <row r="94" spans="1:12" x14ac:dyDescent="0.45">
      <c r="A94" t="str">
        <f>IF('enter-harv-val'!B94="","",'enter-harv-val'!A94)</f>
        <v/>
      </c>
      <c r="B94" s="24" t="str">
        <f>IF('enter-harv-val'!B94="","",'enter-harv-val'!B94)</f>
        <v/>
      </c>
      <c r="D94" s="4" t="str">
        <f>IF('enter-harv-val'!B94="","",IF(C94=1,IF(NOT((OR($B94="J",$B94="K",$B94="Q",$B94=0))),"ADDL","NOT"),""))</f>
        <v/>
      </c>
      <c r="E94" s="4" t="str">
        <f>IF('enter-harv-val'!B94="","",1-C94)</f>
        <v/>
      </c>
      <c r="F94" s="4" t="str">
        <f ca="1">IF('enter-harv-val'!B94="","",IF(RAND()&gt;0.5,TRUE,FALSE))</f>
        <v/>
      </c>
      <c r="G94" s="8" t="str">
        <f>IF('enter-harv-val'!B94="","",params!$B$2)</f>
        <v/>
      </c>
      <c r="H94" s="8" t="str">
        <f>IF('enter-harv-val'!B94="","",C94*params!$B$6)</f>
        <v/>
      </c>
      <c r="I94" s="8" t="str">
        <f>IF('enter-harv-val'!B94="","",IF(F94=FALSE,IF(OR($B94="J",$B94="K",$B94="Q"),params!$B$5*E94,$B94*params!$B$4*E94),0))</f>
        <v/>
      </c>
      <c r="J94" s="1" t="str">
        <f>IF('enter-harv-val'!B94="","",IF(AND(NOT((OR($B94="J",$B94="K",$B94="Q",$B94=0))),C94=1),B94*params!$B$3,""))</f>
        <v/>
      </c>
      <c r="K94" s="8" t="str">
        <f>IF('enter-harv-val'!B94="","",SUM(G94:I94))</f>
        <v/>
      </c>
      <c r="L94" s="5" t="str">
        <f>IF('enter-harv-val'!B94="","",(K94&lt;params!$B$9))</f>
        <v/>
      </c>
    </row>
    <row r="95" spans="1:12" x14ac:dyDescent="0.45">
      <c r="A95" t="str">
        <f>IF('enter-harv-val'!B95="","",'enter-harv-val'!A95)</f>
        <v/>
      </c>
      <c r="B95" s="24" t="str">
        <f>IF('enter-harv-val'!B95="","",'enter-harv-val'!B95)</f>
        <v/>
      </c>
      <c r="D95" s="4" t="str">
        <f>IF('enter-harv-val'!B95="","",IF(C95=1,IF(NOT((OR($B95="J",$B95="K",$B95="Q",$B95=0))),"ADDL","NOT"),""))</f>
        <v/>
      </c>
      <c r="E95" s="4" t="str">
        <f>IF('enter-harv-val'!B95="","",1-C95)</f>
        <v/>
      </c>
      <c r="F95" s="4" t="str">
        <f ca="1">IF('enter-harv-val'!B95="","",IF(RAND()&gt;0.5,TRUE,FALSE))</f>
        <v/>
      </c>
      <c r="G95" s="8" t="str">
        <f>IF('enter-harv-val'!B95="","",params!$B$2)</f>
        <v/>
      </c>
      <c r="H95" s="8" t="str">
        <f>IF('enter-harv-val'!B95="","",C95*params!$B$6)</f>
        <v/>
      </c>
      <c r="I95" s="8" t="str">
        <f>IF('enter-harv-val'!B95="","",IF(F95=FALSE,IF(OR($B95="J",$B95="K",$B95="Q"),params!$B$5*E95,$B95*params!$B$4*E95),0))</f>
        <v/>
      </c>
      <c r="J95" s="1" t="str">
        <f>IF('enter-harv-val'!B95="","",IF(AND(NOT((OR($B95="J",$B95="K",$B95="Q",$B95=0))),C95=1),B95*params!$B$3,""))</f>
        <v/>
      </c>
      <c r="K95" s="8" t="str">
        <f>IF('enter-harv-val'!B95="","",SUM(G95:I95))</f>
        <v/>
      </c>
      <c r="L95" s="5" t="str">
        <f>IF('enter-harv-val'!B95="","",(K95&lt;params!$B$9))</f>
        <v/>
      </c>
    </row>
    <row r="96" spans="1:12" x14ac:dyDescent="0.45">
      <c r="A96" t="str">
        <f>IF('enter-harv-val'!B96="","",'enter-harv-val'!A96)</f>
        <v/>
      </c>
      <c r="B96" s="24" t="str">
        <f>IF('enter-harv-val'!B96="","",'enter-harv-val'!B96)</f>
        <v/>
      </c>
      <c r="D96" s="4" t="str">
        <f>IF('enter-harv-val'!B96="","",IF(C96=1,IF(NOT((OR($B96="J",$B96="K",$B96="Q",$B96=0))),"ADDL","NOT"),""))</f>
        <v/>
      </c>
      <c r="E96" s="4" t="str">
        <f>IF('enter-harv-val'!B96="","",1-C96)</f>
        <v/>
      </c>
      <c r="F96" s="4" t="str">
        <f ca="1">IF('enter-harv-val'!B96="","",IF(RAND()&gt;0.5,TRUE,FALSE))</f>
        <v/>
      </c>
      <c r="G96" s="8" t="str">
        <f>IF('enter-harv-val'!B96="","",params!$B$2)</f>
        <v/>
      </c>
      <c r="H96" s="8" t="str">
        <f>IF('enter-harv-val'!B96="","",C96*params!$B$6)</f>
        <v/>
      </c>
      <c r="I96" s="8" t="str">
        <f>IF('enter-harv-val'!B96="","",IF(F96=FALSE,IF(OR($B96="J",$B96="K",$B96="Q"),params!$B$5*E96,$B96*params!$B$4*E96),0))</f>
        <v/>
      </c>
      <c r="J96" s="1" t="str">
        <f>IF('enter-harv-val'!B96="","",IF(AND(NOT((OR($B96="J",$B96="K",$B96="Q",$B96=0))),C96=1),B96*params!$B$3,""))</f>
        <v/>
      </c>
      <c r="K96" s="8" t="str">
        <f>IF('enter-harv-val'!B96="","",SUM(G96:I96))</f>
        <v/>
      </c>
      <c r="L96" s="5" t="str">
        <f>IF('enter-harv-val'!B96="","",(K96&lt;params!$B$9))</f>
        <v/>
      </c>
    </row>
    <row r="97" spans="1:12" x14ac:dyDescent="0.45">
      <c r="A97" t="str">
        <f>IF('enter-harv-val'!B97="","",'enter-harv-val'!A97)</f>
        <v/>
      </c>
      <c r="B97" s="24" t="str">
        <f>IF('enter-harv-val'!B97="","",'enter-harv-val'!B97)</f>
        <v/>
      </c>
      <c r="D97" s="4" t="str">
        <f>IF('enter-harv-val'!B97="","",IF(C97=1,IF(NOT((OR($B97="J",$B97="K",$B97="Q",$B97=0))),"ADDL","NOT"),""))</f>
        <v/>
      </c>
      <c r="E97" s="4" t="str">
        <f>IF('enter-harv-val'!B97="","",1-C97)</f>
        <v/>
      </c>
      <c r="F97" s="4" t="str">
        <f ca="1">IF('enter-harv-val'!B97="","",IF(RAND()&gt;0.5,TRUE,FALSE))</f>
        <v/>
      </c>
      <c r="G97" s="8" t="str">
        <f>IF('enter-harv-val'!B97="","",params!$B$2)</f>
        <v/>
      </c>
      <c r="H97" s="8" t="str">
        <f>IF('enter-harv-val'!B97="","",C97*params!$B$6)</f>
        <v/>
      </c>
      <c r="I97" s="8" t="str">
        <f>IF('enter-harv-val'!B97="","",IF(F97=FALSE,IF(OR($B97="J",$B97="K",$B97="Q"),params!$B$5*E97,$B97*params!$B$4*E97),0))</f>
        <v/>
      </c>
      <c r="J97" s="1" t="str">
        <f>IF('enter-harv-val'!B97="","",IF(AND(NOT((OR($B97="J",$B97="K",$B97="Q",$B97=0))),C97=1),B97*params!$B$3,""))</f>
        <v/>
      </c>
      <c r="K97" s="8" t="str">
        <f>IF('enter-harv-val'!B97="","",SUM(G97:I97))</f>
        <v/>
      </c>
      <c r="L97" s="5" t="str">
        <f>IF('enter-harv-val'!B97="","",(K97&lt;params!$B$9))</f>
        <v/>
      </c>
    </row>
    <row r="98" spans="1:12" x14ac:dyDescent="0.45">
      <c r="A98" t="str">
        <f>IF('enter-harv-val'!B98="","",'enter-harv-val'!A98)</f>
        <v/>
      </c>
      <c r="B98" s="24" t="str">
        <f>IF('enter-harv-val'!B98="","",'enter-harv-val'!B98)</f>
        <v/>
      </c>
      <c r="D98" s="4" t="str">
        <f>IF('enter-harv-val'!B98="","",IF(C98=1,IF(NOT((OR($B98="J",$B98="K",$B98="Q",$B98=0))),"ADDL","NOT"),""))</f>
        <v/>
      </c>
      <c r="E98" s="4" t="str">
        <f>IF('enter-harv-val'!B98="","",1-C98)</f>
        <v/>
      </c>
      <c r="F98" s="4" t="str">
        <f ca="1">IF('enter-harv-val'!B98="","",IF(RAND()&gt;0.5,TRUE,FALSE))</f>
        <v/>
      </c>
      <c r="G98" s="8" t="str">
        <f>IF('enter-harv-val'!B98="","",params!$B$2)</f>
        <v/>
      </c>
      <c r="H98" s="8" t="str">
        <f>IF('enter-harv-val'!B98="","",C98*params!$B$6)</f>
        <v/>
      </c>
      <c r="I98" s="8" t="str">
        <f>IF('enter-harv-val'!B98="","",IF(F98=FALSE,IF(OR($B98="J",$B98="K",$B98="Q"),params!$B$5*E98,$B98*params!$B$4*E98),0))</f>
        <v/>
      </c>
      <c r="J98" s="1" t="str">
        <f>IF('enter-harv-val'!B98="","",IF(AND(NOT((OR($B98="J",$B98="K",$B98="Q",$B98=0))),C98=1),B98*params!$B$3,""))</f>
        <v/>
      </c>
      <c r="K98" s="8" t="str">
        <f>IF('enter-harv-val'!B98="","",SUM(G98:I98))</f>
        <v/>
      </c>
      <c r="L98" s="5" t="str">
        <f>IF('enter-harv-val'!B98="","",(K98&lt;params!$B$9))</f>
        <v/>
      </c>
    </row>
    <row r="99" spans="1:12" x14ac:dyDescent="0.45">
      <c r="A99" t="str">
        <f>IF('enter-harv-val'!B99="","",'enter-harv-val'!A99)</f>
        <v/>
      </c>
      <c r="B99" s="24" t="str">
        <f>IF('enter-harv-val'!B99="","",'enter-harv-val'!B99)</f>
        <v/>
      </c>
      <c r="D99" s="4" t="str">
        <f>IF('enter-harv-val'!B99="","",IF(C99=1,IF(NOT((OR($B99="J",$B99="K",$B99="Q",$B99=0))),"ADDL","NOT"),""))</f>
        <v/>
      </c>
      <c r="E99" s="4" t="str">
        <f>IF('enter-harv-val'!B99="","",1-C99)</f>
        <v/>
      </c>
      <c r="F99" s="4" t="str">
        <f ca="1">IF('enter-harv-val'!B99="","",IF(RAND()&gt;0.5,TRUE,FALSE))</f>
        <v/>
      </c>
      <c r="G99" s="8" t="str">
        <f>IF('enter-harv-val'!B99="","",params!$B$2)</f>
        <v/>
      </c>
      <c r="H99" s="8" t="str">
        <f>IF('enter-harv-val'!B99="","",C99*params!$B$6)</f>
        <v/>
      </c>
      <c r="I99" s="8" t="str">
        <f>IF('enter-harv-val'!B99="","",IF(F99=FALSE,IF(OR($B99="J",$B99="K",$B99="Q"),params!$B$5*E99,$B99*params!$B$4*E99),0))</f>
        <v/>
      </c>
      <c r="J99" s="1" t="str">
        <f>IF('enter-harv-val'!B99="","",IF(AND(NOT((OR($B99="J",$B99="K",$B99="Q",$B99=0))),C99=1),B99*params!$B$3,""))</f>
        <v/>
      </c>
      <c r="K99" s="8" t="str">
        <f>IF('enter-harv-val'!B99="","",SUM(G99:I99))</f>
        <v/>
      </c>
      <c r="L99" s="5" t="str">
        <f>IF('enter-harv-val'!B99="","",(K99&lt;params!$B$9))</f>
        <v/>
      </c>
    </row>
    <row r="100" spans="1:12" x14ac:dyDescent="0.45">
      <c r="A100" t="str">
        <f>IF('enter-harv-val'!B100="","",'enter-harv-val'!A100)</f>
        <v/>
      </c>
      <c r="B100" s="24" t="str">
        <f>IF('enter-harv-val'!B100="","",'enter-harv-val'!B100)</f>
        <v/>
      </c>
      <c r="D100" s="4" t="str">
        <f>IF('enter-harv-val'!B100="","",IF(C100=1,IF(NOT((OR($B100="J",$B100="K",$B100="Q",$B100=0))),"ADDL","NOT"),""))</f>
        <v/>
      </c>
      <c r="E100" s="4" t="str">
        <f>IF('enter-harv-val'!B100="","",1-C100)</f>
        <v/>
      </c>
      <c r="F100" s="4" t="str">
        <f ca="1">IF('enter-harv-val'!B100="","",IF(RAND()&gt;0.5,TRUE,FALSE))</f>
        <v/>
      </c>
      <c r="G100" s="8" t="str">
        <f>IF('enter-harv-val'!B100="","",params!$B$2)</f>
        <v/>
      </c>
      <c r="H100" s="8" t="str">
        <f>IF('enter-harv-val'!B100="","",C100*params!$B$6)</f>
        <v/>
      </c>
      <c r="I100" s="8" t="str">
        <f>IF('enter-harv-val'!B100="","",IF(F100=FALSE,IF(OR($B100="J",$B100="K",$B100="Q"),params!$B$5*E100,$B100*params!$B$4*E100),0))</f>
        <v/>
      </c>
      <c r="J100" s="1" t="str">
        <f>IF('enter-harv-val'!B100="","",IF(AND(NOT((OR($B100="J",$B100="K",$B100="Q",$B100=0))),C100=1),B100*params!$B$3,""))</f>
        <v/>
      </c>
      <c r="K100" s="8" t="str">
        <f>IF('enter-harv-val'!B100="","",SUM(G100:I100))</f>
        <v/>
      </c>
      <c r="L100" s="5" t="str">
        <f>IF('enter-harv-val'!B100="","",(K100&lt;params!$B$9))</f>
        <v/>
      </c>
    </row>
    <row r="101" spans="1:12" x14ac:dyDescent="0.45">
      <c r="A101" t="str">
        <f>IF('enter-harv-val'!B101="","",'enter-harv-val'!A101)</f>
        <v/>
      </c>
      <c r="B101" s="24" t="str">
        <f>IF('enter-harv-val'!B101="","",'enter-harv-val'!B101)</f>
        <v/>
      </c>
      <c r="D101" s="4" t="str">
        <f>IF('enter-harv-val'!B101="","",IF(C101=1,IF(NOT((OR($B101="J",$B101="K",$B101="Q",$B101=0))),"ADDL","NOT"),""))</f>
        <v/>
      </c>
      <c r="E101" s="4" t="str">
        <f>IF('enter-harv-val'!B101="","",1-C101)</f>
        <v/>
      </c>
      <c r="F101" s="4" t="str">
        <f ca="1">IF('enter-harv-val'!B101="","",IF(RAND()&gt;0.5,TRUE,FALSE))</f>
        <v/>
      </c>
      <c r="G101" s="8" t="str">
        <f>IF('enter-harv-val'!B101="","",params!$B$2)</f>
        <v/>
      </c>
      <c r="H101" s="8" t="str">
        <f>IF('enter-harv-val'!B101="","",C101*params!$B$6)</f>
        <v/>
      </c>
      <c r="I101" s="8" t="str">
        <f>IF('enter-harv-val'!B101="","",IF(F101=FALSE,IF(OR($B101="J",$B101="K",$B101="Q"),params!$B$5*E101,$B101*params!$B$4*E101),0))</f>
        <v/>
      </c>
      <c r="J101" s="1" t="str">
        <f>IF('enter-harv-val'!B101="","",IF(AND(NOT((OR($B101="J",$B101="K",$B101="Q",$B101=0))),C101=1),B101*params!$B$3,""))</f>
        <v/>
      </c>
      <c r="K101" s="8" t="str">
        <f>IF('enter-harv-val'!B101="","",SUM(G101:I101))</f>
        <v/>
      </c>
      <c r="L101" s="5" t="str">
        <f>IF('enter-harv-val'!B101="","",(K101&lt;params!$B$9))</f>
        <v/>
      </c>
    </row>
  </sheetData>
  <pageMargins left="0.7" right="0.7" top="0.75" bottom="0.75" header="0.3" footer="0.3"/>
  <pageSetup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4" operator="lessThan" id="{380C9BAE-F6C8-448F-A005-78AD1F5E32B3}">
            <xm:f>params!$B$9</xm:f>
            <x14:dxf>
              <font>
                <color rgb="FF9C0006"/>
              </font>
              <fill>
                <patternFill>
                  <bgColor rgb="FFFFC7CE"/>
                </patternFill>
              </fill>
            </x14:dxf>
          </x14:cfRule>
          <xm:sqref>K2:K101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1"/>
  <sheetViews>
    <sheetView workbookViewId="0">
      <pane xSplit="2" ySplit="1" topLeftCell="C2" activePane="bottomRight" state="frozen"/>
      <selection activeCell="F7" sqref="F7"/>
      <selection pane="topRight" activeCell="F7" sqref="F7"/>
      <selection pane="bottomLeft" activeCell="F7" sqref="F7"/>
      <selection pane="bottomRight" activeCell="C2" sqref="C2"/>
    </sheetView>
  </sheetViews>
  <sheetFormatPr defaultRowHeight="14.25" x14ac:dyDescent="0.45"/>
  <cols>
    <col min="1" max="1" width="2.73046875" bestFit="1" customWidth="1"/>
    <col min="2" max="2" width="7.33203125" bestFit="1" customWidth="1"/>
    <col min="3" max="3" width="5.46484375" style="12" bestFit="1" customWidth="1"/>
    <col min="4" max="4" width="7.33203125" bestFit="1" customWidth="1"/>
    <col min="5" max="5" width="3.06640625" customWidth="1"/>
    <col min="6" max="6" width="5.59765625" style="4" bestFit="1" customWidth="1"/>
    <col min="7" max="7" width="8.06640625" bestFit="1" customWidth="1"/>
    <col min="8" max="8" width="8" bestFit="1" customWidth="1"/>
    <col min="9" max="9" width="8.3984375" bestFit="1" customWidth="1"/>
    <col min="10" max="10" width="8.6640625" bestFit="1" customWidth="1"/>
    <col min="11" max="11" width="2.46484375" customWidth="1"/>
    <col min="12" max="12" width="7.9296875" bestFit="1" customWidth="1"/>
    <col min="13" max="13" width="12.19921875" style="5" bestFit="1" customWidth="1"/>
  </cols>
  <sheetData>
    <row r="1" spans="1:13" s="13" customFormat="1" x14ac:dyDescent="0.45">
      <c r="A1" s="13" t="s">
        <v>8</v>
      </c>
      <c r="B1" s="13" t="s">
        <v>41</v>
      </c>
      <c r="C1" s="17" t="s">
        <v>20</v>
      </c>
      <c r="D1" s="13" t="s">
        <v>80</v>
      </c>
      <c r="E1" s="13" t="s">
        <v>52</v>
      </c>
      <c r="F1" s="15" t="s">
        <v>32</v>
      </c>
      <c r="G1" s="13" t="s">
        <v>15</v>
      </c>
      <c r="H1" s="13" t="s">
        <v>16</v>
      </c>
      <c r="I1" s="13" t="s">
        <v>68</v>
      </c>
      <c r="J1" s="13" t="s">
        <v>17</v>
      </c>
      <c r="K1" s="13" t="s">
        <v>73</v>
      </c>
      <c r="L1" s="13" t="s">
        <v>9</v>
      </c>
      <c r="M1" s="16" t="s">
        <v>10</v>
      </c>
    </row>
    <row r="2" spans="1:13" x14ac:dyDescent="0.45">
      <c r="A2" t="str">
        <f>IF('enter-harv-val'!B2="","",'enter-harv-val'!A2)</f>
        <v/>
      </c>
      <c r="B2" s="24" t="str">
        <f>IF('enter-harv-val'!B2="","",'enter-harv-val'!B2)</f>
        <v/>
      </c>
      <c r="C2" s="27"/>
      <c r="D2" t="str">
        <f>IF('enter-harv-val'!B2="","",IF(NOT(ISBLANK(C2)),IF(C2&lt;summaries!$R$15,1,0),))</f>
        <v/>
      </c>
      <c r="E2" s="1" t="str">
        <f>IF('enter-harv-val'!B2="","",IF((1-D2)*C2=0,"",(1-D2)*C2))</f>
        <v/>
      </c>
      <c r="F2" s="4" t="str">
        <f>IF('enter-harv-val'!B2="","",IF(D2=1,IF(NOT((OR($B2="J",$B2="K",$B2="Q",$B2=0))),"ADDL","NOT"),""))</f>
        <v/>
      </c>
      <c r="G2" t="str">
        <f>IF('enter-harv-val'!B2="","",1-D2)</f>
        <v/>
      </c>
      <c r="H2" s="1" t="str">
        <f>IF('enter-harv-val'!B2="","",params!$B$2)</f>
        <v/>
      </c>
      <c r="I2" s="1" t="str">
        <f>IF('enter-harv-val'!B2="","",D2*summaries!$R$16)</f>
        <v/>
      </c>
      <c r="J2" s="1" t="str">
        <f>IF('enter-harv-val'!B2="","",IF(OR($B2="J",$B2="K",$B2="Q"),params!$B$5*G2,$B2*params!$B$3*G2))</f>
        <v/>
      </c>
      <c r="K2" s="1" t="str">
        <f>IF('enter-harv-val'!B2="","",IF(AND(NOT((OR($B2="J",$B2="K",$B2="Q",$B2=0))),D2=1),B2*params!$B$3,""))</f>
        <v/>
      </c>
      <c r="L2" s="1" t="str">
        <f>IF('enter-harv-val'!B2="","",SUM(H2:J2))</f>
        <v/>
      </c>
      <c r="M2" s="5" t="str">
        <f>IF('enter-harv-val'!B2="","",(L2&lt;params!$B$9))</f>
        <v/>
      </c>
    </row>
    <row r="3" spans="1:13" x14ac:dyDescent="0.45">
      <c r="A3" t="str">
        <f>IF('enter-harv-val'!B3="","",'enter-harv-val'!A3)</f>
        <v/>
      </c>
      <c r="B3" s="24" t="str">
        <f>IF('enter-harv-val'!B3="","",'enter-harv-val'!B3)</f>
        <v/>
      </c>
      <c r="C3" s="27"/>
      <c r="D3" t="str">
        <f>IF('enter-harv-val'!B3="","",IF(NOT(ISBLANK(C3)),IF(C3&lt;summaries!$R$15,1,0),))</f>
        <v/>
      </c>
      <c r="E3" s="1" t="str">
        <f>IF('enter-harv-val'!B3="","",IF((1-D3)*C3=0,"",(1-D3)*C3))</f>
        <v/>
      </c>
      <c r="F3" s="4" t="str">
        <f>IF('enter-harv-val'!B3="","",IF(D3=1,IF(NOT((OR($B3="J",$B3="K",$B3="Q",$B3=0))),"ADDL","NOT"),""))</f>
        <v/>
      </c>
      <c r="G3" t="str">
        <f>IF('enter-harv-val'!B3="","",1-D3)</f>
        <v/>
      </c>
      <c r="H3" s="1" t="str">
        <f>IF('enter-harv-val'!B3="","",params!$B$2)</f>
        <v/>
      </c>
      <c r="I3" s="1" t="str">
        <f>IF('enter-harv-val'!B3="","",D3*summaries!$R$16)</f>
        <v/>
      </c>
      <c r="J3" s="1" t="str">
        <f>IF('enter-harv-val'!B3="","",IF(OR($B3="J",$B3="K",$B3="Q"),params!$B$5*G3,$B3*params!$B$3*G3))</f>
        <v/>
      </c>
      <c r="K3" s="1" t="str">
        <f>IF('enter-harv-val'!B3="","",IF(AND(NOT((OR($B3="J",$B3="K",$B3="Q",$B3=0))),D3=1),B3*params!$B$3,""))</f>
        <v/>
      </c>
      <c r="L3" s="1" t="str">
        <f>IF('enter-harv-val'!B3="","",SUM(H3:J3))</f>
        <v/>
      </c>
      <c r="M3" s="5" t="str">
        <f>IF('enter-harv-val'!B3="","",(L3&lt;params!$B$9))</f>
        <v/>
      </c>
    </row>
    <row r="4" spans="1:13" x14ac:dyDescent="0.45">
      <c r="A4" t="str">
        <f>IF('enter-harv-val'!B4="","",'enter-harv-val'!A4)</f>
        <v/>
      </c>
      <c r="B4" s="24" t="str">
        <f>IF('enter-harv-val'!B4="","",'enter-harv-val'!B4)</f>
        <v/>
      </c>
      <c r="C4" s="27"/>
      <c r="D4" t="str">
        <f>IF('enter-harv-val'!B4="","",IF(NOT(ISBLANK(C4)),IF(C4&lt;summaries!$R$15,1,0),))</f>
        <v/>
      </c>
      <c r="E4" s="1" t="str">
        <f>IF('enter-harv-val'!B4="","",IF((1-D4)*C4=0,"",(1-D4)*C4))</f>
        <v/>
      </c>
      <c r="F4" s="4" t="str">
        <f>IF('enter-harv-val'!B4="","",IF(D4=1,IF(NOT((OR($B4="J",$B4="K",$B4="Q",$B4=0))),"ADDL","NOT"),""))</f>
        <v/>
      </c>
      <c r="G4" t="str">
        <f>IF('enter-harv-val'!B4="","",1-D4)</f>
        <v/>
      </c>
      <c r="H4" s="1" t="str">
        <f>IF('enter-harv-val'!B4="","",params!$B$2)</f>
        <v/>
      </c>
      <c r="I4" s="1" t="str">
        <f>IF('enter-harv-val'!B4="","",D4*summaries!$R$16)</f>
        <v/>
      </c>
      <c r="J4" s="1" t="str">
        <f>IF('enter-harv-val'!B4="","",IF(OR($B4="J",$B4="K",$B4="Q"),params!$B$5*G4,$B4*params!$B$3*G4))</f>
        <v/>
      </c>
      <c r="K4" s="1" t="str">
        <f>IF('enter-harv-val'!B4="","",IF(AND(NOT((OR($B4="J",$B4="K",$B4="Q",$B4=0))),D4=1),B4*params!$B$3,""))</f>
        <v/>
      </c>
      <c r="L4" s="1" t="str">
        <f>IF('enter-harv-val'!B4="","",SUM(H4:J4))</f>
        <v/>
      </c>
      <c r="M4" s="5" t="str">
        <f>IF('enter-harv-val'!B4="","",(L4&lt;params!$B$9))</f>
        <v/>
      </c>
    </row>
    <row r="5" spans="1:13" x14ac:dyDescent="0.45">
      <c r="A5" t="str">
        <f>IF('enter-harv-val'!B5="","",'enter-harv-val'!A5)</f>
        <v/>
      </c>
      <c r="B5" s="24" t="str">
        <f>IF('enter-harv-val'!B5="","",'enter-harv-val'!B5)</f>
        <v/>
      </c>
      <c r="C5" s="27"/>
      <c r="D5" t="str">
        <f>IF('enter-harv-val'!B5="","",IF(NOT(ISBLANK(C5)),IF(C5&lt;summaries!$R$15,1,0),))</f>
        <v/>
      </c>
      <c r="E5" s="1" t="str">
        <f>IF('enter-harv-val'!B5="","",IF((1-D5)*C5=0,"",(1-D5)*C5))</f>
        <v/>
      </c>
      <c r="F5" s="4" t="str">
        <f>IF('enter-harv-val'!B5="","",IF(D5=1,IF(NOT((OR($B5="J",$B5="K",$B5="Q",$B5=0))),"ADDL","NOT"),""))</f>
        <v/>
      </c>
      <c r="G5" t="str">
        <f>IF('enter-harv-val'!B5="","",1-D5)</f>
        <v/>
      </c>
      <c r="H5" s="1" t="str">
        <f>IF('enter-harv-val'!B5="","",params!$B$2)</f>
        <v/>
      </c>
      <c r="I5" s="1" t="str">
        <f>IF('enter-harv-val'!B5="","",D5*summaries!$R$16)</f>
        <v/>
      </c>
      <c r="J5" s="1" t="str">
        <f>IF('enter-harv-val'!B5="","",IF(OR($B5="J",$B5="K",$B5="Q"),params!$B$5*G5,$B5*params!$B$3*G5))</f>
        <v/>
      </c>
      <c r="K5" s="1" t="str">
        <f>IF('enter-harv-val'!B5="","",IF(AND(NOT((OR($B5="J",$B5="K",$B5="Q",$B5=0))),D5=1),B5*params!$B$3,""))</f>
        <v/>
      </c>
      <c r="L5" s="1" t="str">
        <f>IF('enter-harv-val'!B5="","",SUM(H5:J5))</f>
        <v/>
      </c>
      <c r="M5" s="5" t="str">
        <f>IF('enter-harv-val'!B5="","",(L5&lt;params!$B$9))</f>
        <v/>
      </c>
    </row>
    <row r="6" spans="1:13" x14ac:dyDescent="0.45">
      <c r="A6" t="str">
        <f>IF('enter-harv-val'!B6="","",'enter-harv-val'!A6)</f>
        <v/>
      </c>
      <c r="B6" s="24" t="str">
        <f>IF('enter-harv-val'!B6="","",'enter-harv-val'!B6)</f>
        <v/>
      </c>
      <c r="C6" s="27"/>
      <c r="D6" t="str">
        <f>IF('enter-harv-val'!B6="","",IF(NOT(ISBLANK(C6)),IF(C6&lt;summaries!$R$15,1,0),))</f>
        <v/>
      </c>
      <c r="E6" s="1" t="str">
        <f>IF('enter-harv-val'!B6="","",IF((1-D6)*C6=0,"",(1-D6)*C6))</f>
        <v/>
      </c>
      <c r="F6" s="4" t="str">
        <f>IF('enter-harv-val'!B6="","",IF(D6=1,IF(NOT((OR($B6="J",$B6="K",$B6="Q",$B6=0))),"ADDL","NOT"),""))</f>
        <v/>
      </c>
      <c r="G6" t="str">
        <f>IF('enter-harv-val'!B6="","",1-D6)</f>
        <v/>
      </c>
      <c r="H6" s="1" t="str">
        <f>IF('enter-harv-val'!B6="","",params!$B$2)</f>
        <v/>
      </c>
      <c r="I6" s="1" t="str">
        <f>IF('enter-harv-val'!B6="","",D6*summaries!$R$16)</f>
        <v/>
      </c>
      <c r="J6" s="1" t="str">
        <f>IF('enter-harv-val'!B6="","",IF(OR($B6="J",$B6="K",$B6="Q"),params!$B$5*G6,$B6*params!$B$3*G6))</f>
        <v/>
      </c>
      <c r="K6" s="1" t="str">
        <f>IF('enter-harv-val'!B6="","",IF(AND(NOT((OR($B6="J",$B6="K",$B6="Q",$B6=0))),D6=1),B6*params!$B$3,""))</f>
        <v/>
      </c>
      <c r="L6" s="1" t="str">
        <f>IF('enter-harv-val'!B6="","",SUM(H6:J6))</f>
        <v/>
      </c>
      <c r="M6" s="5" t="str">
        <f>IF('enter-harv-val'!B6="","",(L6&lt;params!$B$9))</f>
        <v/>
      </c>
    </row>
    <row r="7" spans="1:13" x14ac:dyDescent="0.45">
      <c r="A7" t="str">
        <f>IF('enter-harv-val'!B7="","",'enter-harv-val'!A7)</f>
        <v/>
      </c>
      <c r="B7" s="24" t="str">
        <f>IF('enter-harv-val'!B7="","",'enter-harv-val'!B7)</f>
        <v/>
      </c>
      <c r="C7" s="27"/>
      <c r="D7" t="str">
        <f>IF('enter-harv-val'!B7="","",IF(NOT(ISBLANK(C7)),IF(C7&lt;summaries!$R$15,1,0),))</f>
        <v/>
      </c>
      <c r="E7" s="1" t="str">
        <f>IF('enter-harv-val'!B7="","",IF((1-D7)*C7=0,"",(1-D7)*C7))</f>
        <v/>
      </c>
      <c r="F7" s="4" t="str">
        <f>IF('enter-harv-val'!B7="","",IF(D7=1,IF(NOT((OR($B7="J",$B7="K",$B7="Q",$B7=0))),"ADDL","NOT"),""))</f>
        <v/>
      </c>
      <c r="G7" t="str">
        <f>IF('enter-harv-val'!B7="","",1-D7)</f>
        <v/>
      </c>
      <c r="H7" s="1" t="str">
        <f>IF('enter-harv-val'!B7="","",params!$B$2)</f>
        <v/>
      </c>
      <c r="I7" s="1" t="str">
        <f>IF('enter-harv-val'!B7="","",D7*summaries!$R$16)</f>
        <v/>
      </c>
      <c r="J7" s="1" t="str">
        <f>IF('enter-harv-val'!B7="","",IF(OR($B7="J",$B7="K",$B7="Q"),params!$B$5*G7,$B7*params!$B$3*G7))</f>
        <v/>
      </c>
      <c r="K7" s="1" t="str">
        <f>IF('enter-harv-val'!B7="","",IF(AND(NOT((OR($B7="J",$B7="K",$B7="Q",$B7=0))),D7=1),B7*params!$B$3,""))</f>
        <v/>
      </c>
      <c r="L7" s="1" t="str">
        <f>IF('enter-harv-val'!B7="","",SUM(H7:J7))</f>
        <v/>
      </c>
      <c r="M7" s="5" t="str">
        <f>IF('enter-harv-val'!B7="","",(L7&lt;params!$B$9))</f>
        <v/>
      </c>
    </row>
    <row r="8" spans="1:13" x14ac:dyDescent="0.45">
      <c r="A8" t="str">
        <f>IF('enter-harv-val'!B8="","",'enter-harv-val'!A8)</f>
        <v/>
      </c>
      <c r="B8" s="24" t="str">
        <f>IF('enter-harv-val'!B8="","",'enter-harv-val'!B8)</f>
        <v/>
      </c>
      <c r="C8" s="27"/>
      <c r="D8" t="str">
        <f>IF('enter-harv-val'!B8="","",IF(NOT(ISBLANK(C8)),IF(C8&lt;summaries!$R$15,1,0),))</f>
        <v/>
      </c>
      <c r="E8" s="1" t="str">
        <f>IF('enter-harv-val'!B8="","",IF((1-D8)*C8=0,"",(1-D8)*C8))</f>
        <v/>
      </c>
      <c r="F8" s="4" t="str">
        <f>IF('enter-harv-val'!B8="","",IF(D8=1,IF(NOT((OR($B8="J",$B8="K",$B8="Q",$B8=0))),"ADDL","NOT"),""))</f>
        <v/>
      </c>
      <c r="G8" t="str">
        <f>IF('enter-harv-val'!B8="","",1-D8)</f>
        <v/>
      </c>
      <c r="H8" s="1" t="str">
        <f>IF('enter-harv-val'!B8="","",params!$B$2)</f>
        <v/>
      </c>
      <c r="I8" s="1" t="str">
        <f>IF('enter-harv-val'!B8="","",D8*summaries!$R$16)</f>
        <v/>
      </c>
      <c r="J8" s="1" t="str">
        <f>IF('enter-harv-val'!B8="","",IF(OR($B8="J",$B8="K",$B8="Q"),params!$B$5*G8,$B8*params!$B$3*G8))</f>
        <v/>
      </c>
      <c r="K8" s="1" t="str">
        <f>IF('enter-harv-val'!B8="","",IF(AND(NOT((OR($B8="J",$B8="K",$B8="Q",$B8=0))),D8=1),B8*params!$B$3,""))</f>
        <v/>
      </c>
      <c r="L8" s="1" t="str">
        <f>IF('enter-harv-val'!B8="","",SUM(H8:J8))</f>
        <v/>
      </c>
      <c r="M8" s="5" t="str">
        <f>IF('enter-harv-val'!B8="","",(L8&lt;params!$B$9))</f>
        <v/>
      </c>
    </row>
    <row r="9" spans="1:13" x14ac:dyDescent="0.45">
      <c r="A9" t="str">
        <f>IF('enter-harv-val'!B9="","",'enter-harv-val'!A9)</f>
        <v/>
      </c>
      <c r="B9" s="24" t="str">
        <f>IF('enter-harv-val'!B9="","",'enter-harv-val'!B9)</f>
        <v/>
      </c>
      <c r="C9" s="27"/>
      <c r="D9" t="str">
        <f>IF('enter-harv-val'!B9="","",IF(NOT(ISBLANK(C9)),IF(C9&lt;summaries!$R$15,1,0),))</f>
        <v/>
      </c>
      <c r="E9" s="1" t="str">
        <f>IF('enter-harv-val'!B9="","",IF((1-D9)*C9=0,"",(1-D9)*C9))</f>
        <v/>
      </c>
      <c r="F9" s="4" t="str">
        <f>IF('enter-harv-val'!B9="","",IF(D9=1,IF(NOT((OR($B9="J",$B9="K",$B9="Q",$B9=0))),"ADDL","NOT"),""))</f>
        <v/>
      </c>
      <c r="G9" t="str">
        <f>IF('enter-harv-val'!B9="","",1-D9)</f>
        <v/>
      </c>
      <c r="H9" s="1" t="str">
        <f>IF('enter-harv-val'!B9="","",params!$B$2)</f>
        <v/>
      </c>
      <c r="I9" s="1" t="str">
        <f>IF('enter-harv-val'!B9="","",D9*summaries!$R$16)</f>
        <v/>
      </c>
      <c r="J9" s="1" t="str">
        <f>IF('enter-harv-val'!B9="","",IF(OR($B9="J",$B9="K",$B9="Q"),params!$B$5*G9,$B9*params!$B$3*G9))</f>
        <v/>
      </c>
      <c r="K9" s="1" t="str">
        <f>IF('enter-harv-val'!B9="","",IF(AND(NOT((OR($B9="J",$B9="K",$B9="Q",$B9=0))),D9=1),B9*params!$B$3,""))</f>
        <v/>
      </c>
      <c r="L9" s="1" t="str">
        <f>IF('enter-harv-val'!B9="","",SUM(H9:J9))</f>
        <v/>
      </c>
      <c r="M9" s="5" t="str">
        <f>IF('enter-harv-val'!B9="","",(L9&lt;params!$B$9))</f>
        <v/>
      </c>
    </row>
    <row r="10" spans="1:13" x14ac:dyDescent="0.45">
      <c r="A10" t="str">
        <f>IF('enter-harv-val'!B10="","",'enter-harv-val'!A10)</f>
        <v/>
      </c>
      <c r="B10" s="24" t="str">
        <f>IF('enter-harv-val'!B10="","",'enter-harv-val'!B10)</f>
        <v/>
      </c>
      <c r="C10" s="27"/>
      <c r="D10" t="str">
        <f>IF('enter-harv-val'!B10="","",IF(NOT(ISBLANK(C10)),IF(C10&lt;summaries!$R$15,1,0),))</f>
        <v/>
      </c>
      <c r="E10" s="1" t="str">
        <f>IF('enter-harv-val'!B10="","",IF((1-D10)*C10=0,"",(1-D10)*C10))</f>
        <v/>
      </c>
      <c r="F10" s="4" t="str">
        <f>IF('enter-harv-val'!B10="","",IF(D10=1,IF(NOT((OR($B10="J",$B10="K",$B10="Q",$B10=0))),"ADDL","NOT"),""))</f>
        <v/>
      </c>
      <c r="G10" t="str">
        <f>IF('enter-harv-val'!B10="","",1-D10)</f>
        <v/>
      </c>
      <c r="H10" s="1" t="str">
        <f>IF('enter-harv-val'!B10="","",params!$B$2)</f>
        <v/>
      </c>
      <c r="I10" s="1" t="str">
        <f>IF('enter-harv-val'!B10="","",D10*summaries!$R$16)</f>
        <v/>
      </c>
      <c r="J10" s="1" t="str">
        <f>IF('enter-harv-val'!B10="","",IF(OR($B10="J",$B10="K",$B10="Q"),params!$B$5*G10,$B10*params!$B$3*G10))</f>
        <v/>
      </c>
      <c r="K10" s="1" t="str">
        <f>IF('enter-harv-val'!B10="","",IF(AND(NOT((OR($B10="J",$B10="K",$B10="Q",$B10=0))),D10=1),B10*params!$B$3,""))</f>
        <v/>
      </c>
      <c r="L10" s="1" t="str">
        <f>IF('enter-harv-val'!B10="","",SUM(H10:J10))</f>
        <v/>
      </c>
      <c r="M10" s="5" t="str">
        <f>IF('enter-harv-val'!B10="","",(L10&lt;params!$B$9))</f>
        <v/>
      </c>
    </row>
    <row r="11" spans="1:13" x14ac:dyDescent="0.45">
      <c r="A11" t="str">
        <f>IF('enter-harv-val'!B11="","",'enter-harv-val'!A11)</f>
        <v/>
      </c>
      <c r="B11" s="24" t="str">
        <f>IF('enter-harv-val'!B11="","",'enter-harv-val'!B11)</f>
        <v/>
      </c>
      <c r="C11" s="27"/>
      <c r="D11" t="str">
        <f>IF('enter-harv-val'!B11="","",IF(NOT(ISBLANK(C11)),IF(C11&lt;summaries!$R$15,1,0),))</f>
        <v/>
      </c>
      <c r="E11" s="1" t="str">
        <f>IF('enter-harv-val'!B11="","",IF((1-D11)*C11=0,"",(1-D11)*C11))</f>
        <v/>
      </c>
      <c r="F11" s="4" t="str">
        <f>IF('enter-harv-val'!B11="","",IF(D11=1,IF(NOT((OR($B11="J",$B11="K",$B11="Q",$B11=0))),"ADDL","NOT"),""))</f>
        <v/>
      </c>
      <c r="G11" t="str">
        <f>IF('enter-harv-val'!B11="","",1-D11)</f>
        <v/>
      </c>
      <c r="H11" s="1" t="str">
        <f>IF('enter-harv-val'!B11="","",params!$B$2)</f>
        <v/>
      </c>
      <c r="I11" s="1" t="str">
        <f>IF('enter-harv-val'!B11="","",D11*summaries!$R$16)</f>
        <v/>
      </c>
      <c r="J11" s="1" t="str">
        <f>IF('enter-harv-val'!B11="","",IF(OR($B11="J",$B11="K",$B11="Q"),params!$B$5*G11,$B11*params!$B$3*G11))</f>
        <v/>
      </c>
      <c r="K11" s="1" t="str">
        <f>IF('enter-harv-val'!B11="","",IF(AND(NOT((OR($B11="J",$B11="K",$B11="Q",$B11=0))),D11=1),B11*params!$B$3,""))</f>
        <v/>
      </c>
      <c r="L11" s="1" t="str">
        <f>IF('enter-harv-val'!B11="","",SUM(H11:J11))</f>
        <v/>
      </c>
      <c r="M11" s="5" t="str">
        <f>IF('enter-harv-val'!B11="","",(L11&lt;params!$B$9))</f>
        <v/>
      </c>
    </row>
    <row r="12" spans="1:13" x14ac:dyDescent="0.45">
      <c r="A12" t="str">
        <f>IF('enter-harv-val'!B12="","",'enter-harv-val'!A12)</f>
        <v/>
      </c>
      <c r="B12" s="24" t="str">
        <f>IF('enter-harv-val'!B12="","",'enter-harv-val'!B12)</f>
        <v/>
      </c>
      <c r="C12" s="27"/>
      <c r="D12" t="str">
        <f>IF('enter-harv-val'!B12="","",IF(NOT(ISBLANK(C12)),IF(C12&lt;summaries!$R$15,1,0),))</f>
        <v/>
      </c>
      <c r="E12" s="1" t="str">
        <f>IF('enter-harv-val'!B12="","",IF((1-D12)*C12=0,"",(1-D12)*C12))</f>
        <v/>
      </c>
      <c r="F12" s="4" t="str">
        <f>IF('enter-harv-val'!B12="","",IF(D12=1,IF(NOT((OR($B12="J",$B12="K",$B12="Q",$B12=0))),"ADDL","NOT"),""))</f>
        <v/>
      </c>
      <c r="G12" t="str">
        <f>IF('enter-harv-val'!B12="","",1-D12)</f>
        <v/>
      </c>
      <c r="H12" s="1" t="str">
        <f>IF('enter-harv-val'!B12="","",params!$B$2)</f>
        <v/>
      </c>
      <c r="I12" s="1" t="str">
        <f>IF('enter-harv-val'!B12="","",D12*summaries!$R$16)</f>
        <v/>
      </c>
      <c r="J12" s="1" t="str">
        <f>IF('enter-harv-val'!B12="","",IF(OR($B12="J",$B12="K",$B12="Q"),params!$B$5*G12,$B12*params!$B$3*G12))</f>
        <v/>
      </c>
      <c r="K12" s="1" t="str">
        <f>IF('enter-harv-val'!B12="","",IF(AND(NOT((OR($B12="J",$B12="K",$B12="Q",$B12=0))),D12=1),B12*params!$B$3,""))</f>
        <v/>
      </c>
      <c r="L12" s="1" t="str">
        <f>IF('enter-harv-val'!B12="","",SUM(H12:J12))</f>
        <v/>
      </c>
      <c r="M12" s="5" t="str">
        <f>IF('enter-harv-val'!B12="","",(L12&lt;params!$B$9))</f>
        <v/>
      </c>
    </row>
    <row r="13" spans="1:13" x14ac:dyDescent="0.45">
      <c r="A13" t="str">
        <f>IF('enter-harv-val'!B13="","",'enter-harv-val'!A13)</f>
        <v/>
      </c>
      <c r="B13" s="24" t="str">
        <f>IF('enter-harv-val'!B13="","",'enter-harv-val'!B13)</f>
        <v/>
      </c>
      <c r="C13" s="27"/>
      <c r="D13" t="str">
        <f>IF('enter-harv-val'!B13="","",IF(NOT(ISBLANK(C13)),IF(C13&lt;summaries!$R$15,1,0),))</f>
        <v/>
      </c>
      <c r="E13" s="1" t="str">
        <f>IF('enter-harv-val'!B13="","",IF((1-D13)*C13=0,"",(1-D13)*C13))</f>
        <v/>
      </c>
      <c r="F13" s="4" t="str">
        <f>IF('enter-harv-val'!B13="","",IF(D13=1,IF(NOT((OR($B13="J",$B13="K",$B13="Q",$B13=0))),"ADDL","NOT"),""))</f>
        <v/>
      </c>
      <c r="G13" t="str">
        <f>IF('enter-harv-val'!B13="","",1-D13)</f>
        <v/>
      </c>
      <c r="H13" s="1" t="str">
        <f>IF('enter-harv-val'!B13="","",params!$B$2)</f>
        <v/>
      </c>
      <c r="I13" s="1" t="str">
        <f>IF('enter-harv-val'!B13="","",D13*summaries!$R$16)</f>
        <v/>
      </c>
      <c r="J13" s="1" t="str">
        <f>IF('enter-harv-val'!B13="","",IF(OR($B13="J",$B13="K",$B13="Q"),params!$B$5*G13,$B13*params!$B$3*G13))</f>
        <v/>
      </c>
      <c r="K13" s="1" t="str">
        <f>IF('enter-harv-val'!B13="","",IF(AND(NOT((OR($B13="J",$B13="K",$B13="Q",$B13=0))),D13=1),B13*params!$B$3,""))</f>
        <v/>
      </c>
      <c r="L13" s="1" t="str">
        <f>IF('enter-harv-val'!B13="","",SUM(H13:J13))</f>
        <v/>
      </c>
      <c r="M13" s="5" t="str">
        <f>IF('enter-harv-val'!B13="","",(L13&lt;params!$B$9))</f>
        <v/>
      </c>
    </row>
    <row r="14" spans="1:13" x14ac:dyDescent="0.45">
      <c r="A14" t="str">
        <f>IF('enter-harv-val'!B14="","",'enter-harv-val'!A14)</f>
        <v/>
      </c>
      <c r="B14" s="24" t="str">
        <f>IF('enter-harv-val'!B14="","",'enter-harv-val'!B14)</f>
        <v/>
      </c>
      <c r="C14" s="27"/>
      <c r="D14" t="str">
        <f>IF('enter-harv-val'!B14="","",IF(NOT(ISBLANK(C14)),IF(C14&lt;summaries!$R$15,1,0),))</f>
        <v/>
      </c>
      <c r="E14" s="1" t="str">
        <f>IF('enter-harv-val'!B14="","",IF((1-D14)*C14=0,"",(1-D14)*C14))</f>
        <v/>
      </c>
      <c r="F14" s="4" t="str">
        <f>IF('enter-harv-val'!B14="","",IF(D14=1,IF(NOT((OR($B14="J",$B14="K",$B14="Q",$B14=0))),"ADDL","NOT"),""))</f>
        <v/>
      </c>
      <c r="G14" t="str">
        <f>IF('enter-harv-val'!B14="","",1-D14)</f>
        <v/>
      </c>
      <c r="H14" s="1" t="str">
        <f>IF('enter-harv-val'!B14="","",params!$B$2)</f>
        <v/>
      </c>
      <c r="I14" s="1" t="str">
        <f>IF('enter-harv-val'!B14="","",D14*summaries!$R$16)</f>
        <v/>
      </c>
      <c r="J14" s="1" t="str">
        <f>IF('enter-harv-val'!B14="","",IF(OR($B14="J",$B14="K",$B14="Q"),params!$B$5*G14,$B14*params!$B$3*G14))</f>
        <v/>
      </c>
      <c r="K14" s="1" t="str">
        <f>IF('enter-harv-val'!B14="","",IF(AND(NOT((OR($B14="J",$B14="K",$B14="Q",$B14=0))),D14=1),B14*params!$B$3,""))</f>
        <v/>
      </c>
      <c r="L14" s="1" t="str">
        <f>IF('enter-harv-val'!B14="","",SUM(H14:J14))</f>
        <v/>
      </c>
      <c r="M14" s="5" t="str">
        <f>IF('enter-harv-val'!B14="","",(L14&lt;params!$B$9))</f>
        <v/>
      </c>
    </row>
    <row r="15" spans="1:13" x14ac:dyDescent="0.45">
      <c r="A15" t="str">
        <f>IF('enter-harv-val'!B15="","",'enter-harv-val'!A15)</f>
        <v/>
      </c>
      <c r="B15" s="24" t="str">
        <f>IF('enter-harv-val'!B15="","",'enter-harv-val'!B15)</f>
        <v/>
      </c>
      <c r="C15" s="27"/>
      <c r="D15" t="str">
        <f>IF('enter-harv-val'!B15="","",IF(NOT(ISBLANK(C15)),IF(C15&lt;summaries!$R$15,1,0),))</f>
        <v/>
      </c>
      <c r="E15" s="1" t="str">
        <f>IF('enter-harv-val'!B15="","",IF((1-D15)*C15=0,"",(1-D15)*C15))</f>
        <v/>
      </c>
      <c r="F15" s="4" t="str">
        <f>IF('enter-harv-val'!B15="","",IF(D15=1,IF(NOT((OR($B15="J",$B15="K",$B15="Q",$B15=0))),"ADDL","NOT"),""))</f>
        <v/>
      </c>
      <c r="G15" t="str">
        <f>IF('enter-harv-val'!B15="","",1-D15)</f>
        <v/>
      </c>
      <c r="H15" s="1" t="str">
        <f>IF('enter-harv-val'!B15="","",params!$B$2)</f>
        <v/>
      </c>
      <c r="I15" s="1" t="str">
        <f>IF('enter-harv-val'!B15="","",D15*summaries!$R$16)</f>
        <v/>
      </c>
      <c r="J15" s="1" t="str">
        <f>IF('enter-harv-val'!B15="","",IF(OR($B15="J",$B15="K",$B15="Q"),params!$B$5*G15,$B15*params!$B$3*G15))</f>
        <v/>
      </c>
      <c r="K15" s="1" t="str">
        <f>IF('enter-harv-val'!B15="","",IF(AND(NOT((OR($B15="J",$B15="K",$B15="Q",$B15=0))),D15=1),B15*params!$B$3,""))</f>
        <v/>
      </c>
      <c r="L15" s="1" t="str">
        <f>IF('enter-harv-val'!B15="","",SUM(H15:J15))</f>
        <v/>
      </c>
      <c r="M15" s="5" t="str">
        <f>IF('enter-harv-val'!B15="","",(L15&lt;params!$B$9))</f>
        <v/>
      </c>
    </row>
    <row r="16" spans="1:13" x14ac:dyDescent="0.45">
      <c r="A16" t="str">
        <f>IF('enter-harv-val'!B16="","",'enter-harv-val'!A16)</f>
        <v/>
      </c>
      <c r="B16" s="24" t="str">
        <f>IF('enter-harv-val'!B16="","",'enter-harv-val'!B16)</f>
        <v/>
      </c>
      <c r="C16" s="27"/>
      <c r="D16" t="str">
        <f>IF('enter-harv-val'!B16="","",IF(NOT(ISBLANK(C16)),IF(C16&lt;summaries!$R$15,1,0),))</f>
        <v/>
      </c>
      <c r="E16" s="1" t="str">
        <f>IF('enter-harv-val'!B16="","",IF((1-D16)*C16=0,"",(1-D16)*C16))</f>
        <v/>
      </c>
      <c r="F16" s="4" t="str">
        <f>IF('enter-harv-val'!B16="","",IF(D16=1,IF(NOT((OR($B16="J",$B16="K",$B16="Q",$B16=0))),"ADDL","NOT"),""))</f>
        <v/>
      </c>
      <c r="G16" t="str">
        <f>IF('enter-harv-val'!B16="","",1-D16)</f>
        <v/>
      </c>
      <c r="H16" s="1" t="str">
        <f>IF('enter-harv-val'!B16="","",params!$B$2)</f>
        <v/>
      </c>
      <c r="I16" s="1" t="str">
        <f>IF('enter-harv-val'!B16="","",D16*summaries!$R$16)</f>
        <v/>
      </c>
      <c r="J16" s="1" t="str">
        <f>IF('enter-harv-val'!B16="","",IF(OR($B16="J",$B16="K",$B16="Q"),params!$B$5*G16,$B16*params!$B$3*G16))</f>
        <v/>
      </c>
      <c r="K16" s="1" t="str">
        <f>IF('enter-harv-val'!B16="","",IF(AND(NOT((OR($B16="J",$B16="K",$B16="Q",$B16=0))),D16=1),B16*params!$B$3,""))</f>
        <v/>
      </c>
      <c r="L16" s="1" t="str">
        <f>IF('enter-harv-val'!B16="","",SUM(H16:J16))</f>
        <v/>
      </c>
      <c r="M16" s="5" t="str">
        <f>IF('enter-harv-val'!B16="","",(L16&lt;params!$B$9))</f>
        <v/>
      </c>
    </row>
    <row r="17" spans="1:13" x14ac:dyDescent="0.45">
      <c r="A17" t="str">
        <f>IF('enter-harv-val'!B17="","",'enter-harv-val'!A17)</f>
        <v/>
      </c>
      <c r="B17" s="24" t="str">
        <f>IF('enter-harv-val'!B17="","",'enter-harv-val'!B17)</f>
        <v/>
      </c>
      <c r="C17" s="27"/>
      <c r="D17" t="str">
        <f>IF('enter-harv-val'!B17="","",IF(NOT(ISBLANK(C17)),IF(C17&lt;summaries!$R$15,1,0),))</f>
        <v/>
      </c>
      <c r="E17" s="1" t="str">
        <f>IF('enter-harv-val'!B17="","",IF((1-D17)*C17=0,"",(1-D17)*C17))</f>
        <v/>
      </c>
      <c r="F17" s="4" t="str">
        <f>IF('enter-harv-val'!B17="","",IF(D17=1,IF(NOT((OR($B17="J",$B17="K",$B17="Q",$B17=0))),"ADDL","NOT"),""))</f>
        <v/>
      </c>
      <c r="G17" t="str">
        <f>IF('enter-harv-val'!B17="","",1-D17)</f>
        <v/>
      </c>
      <c r="H17" s="1" t="str">
        <f>IF('enter-harv-val'!B17="","",params!$B$2)</f>
        <v/>
      </c>
      <c r="I17" s="1" t="str">
        <f>IF('enter-harv-val'!B17="","",D17*summaries!$R$16)</f>
        <v/>
      </c>
      <c r="J17" s="1" t="str">
        <f>IF('enter-harv-val'!B17="","",IF(OR($B17="J",$B17="K",$B17="Q"),params!$B$5*G17,$B17*params!$B$3*G17))</f>
        <v/>
      </c>
      <c r="K17" s="1" t="str">
        <f>IF('enter-harv-val'!B17="","",IF(AND(NOT((OR($B17="J",$B17="K",$B17="Q",$B17=0))),D17=1),B17*params!$B$3,""))</f>
        <v/>
      </c>
      <c r="L17" s="1" t="str">
        <f>IF('enter-harv-val'!B17="","",SUM(H17:J17))</f>
        <v/>
      </c>
      <c r="M17" s="5" t="str">
        <f>IF('enter-harv-val'!B17="","",(L17&lt;params!$B$9))</f>
        <v/>
      </c>
    </row>
    <row r="18" spans="1:13" x14ac:dyDescent="0.45">
      <c r="A18" t="str">
        <f>IF('enter-harv-val'!B18="","",'enter-harv-val'!A18)</f>
        <v/>
      </c>
      <c r="B18" s="24" t="str">
        <f>IF('enter-harv-val'!B18="","",'enter-harv-val'!B18)</f>
        <v/>
      </c>
      <c r="C18" s="27"/>
      <c r="D18" t="str">
        <f>IF('enter-harv-val'!B18="","",IF(NOT(ISBLANK(C18)),IF(C18&lt;summaries!$R$15,1,0),))</f>
        <v/>
      </c>
      <c r="E18" s="1" t="str">
        <f>IF('enter-harv-val'!B18="","",IF((1-D18)*C18=0,"",(1-D18)*C18))</f>
        <v/>
      </c>
      <c r="F18" s="4" t="str">
        <f>IF('enter-harv-val'!B18="","",IF(D18=1,IF(NOT((OR($B18="J",$B18="K",$B18="Q",$B18=0))),"ADDL","NOT"),""))</f>
        <v/>
      </c>
      <c r="G18" t="str">
        <f>IF('enter-harv-val'!B18="","",1-D18)</f>
        <v/>
      </c>
      <c r="H18" s="1" t="str">
        <f>IF('enter-harv-val'!B18="","",params!$B$2)</f>
        <v/>
      </c>
      <c r="I18" s="1" t="str">
        <f>IF('enter-harv-val'!B18="","",D18*summaries!$R$16)</f>
        <v/>
      </c>
      <c r="J18" s="1" t="str">
        <f>IF('enter-harv-val'!B18="","",IF(OR($B18="J",$B18="K",$B18="Q"),params!$B$5*G18,$B18*params!$B$3*G18))</f>
        <v/>
      </c>
      <c r="K18" s="1" t="str">
        <f>IF('enter-harv-val'!B18="","",IF(AND(NOT((OR($B18="J",$B18="K",$B18="Q",$B18=0))),D18=1),B18*params!$B$3,""))</f>
        <v/>
      </c>
      <c r="L18" s="1" t="str">
        <f>IF('enter-harv-val'!B18="","",SUM(H18:J18))</f>
        <v/>
      </c>
      <c r="M18" s="5" t="str">
        <f>IF('enter-harv-val'!B18="","",(L18&lt;params!$B$9))</f>
        <v/>
      </c>
    </row>
    <row r="19" spans="1:13" x14ac:dyDescent="0.45">
      <c r="A19" t="str">
        <f>IF('enter-harv-val'!B19="","",'enter-harv-val'!A19)</f>
        <v/>
      </c>
      <c r="B19" s="24" t="str">
        <f>IF('enter-harv-val'!B19="","",'enter-harv-val'!B19)</f>
        <v/>
      </c>
      <c r="C19" s="27"/>
      <c r="D19" t="str">
        <f>IF('enter-harv-val'!B19="","",IF(NOT(ISBLANK(C19)),IF(C19&lt;summaries!$R$15,1,0),))</f>
        <v/>
      </c>
      <c r="E19" s="1" t="str">
        <f>IF('enter-harv-val'!B19="","",IF((1-D19)*C19=0,"",(1-D19)*C19))</f>
        <v/>
      </c>
      <c r="F19" s="4" t="str">
        <f>IF('enter-harv-val'!B19="","",IF(D19=1,IF(NOT((OR($B19="J",$B19="K",$B19="Q",$B19=0))),"ADDL","NOT"),""))</f>
        <v/>
      </c>
      <c r="G19" t="str">
        <f>IF('enter-harv-val'!B19="","",1-D19)</f>
        <v/>
      </c>
      <c r="H19" s="1" t="str">
        <f>IF('enter-harv-val'!B19="","",params!$B$2)</f>
        <v/>
      </c>
      <c r="I19" s="1" t="str">
        <f>IF('enter-harv-val'!B19="","",D19*summaries!$R$16)</f>
        <v/>
      </c>
      <c r="J19" s="1" t="str">
        <f>IF('enter-harv-val'!B19="","",IF(OR($B19="J",$B19="K",$B19="Q"),params!$B$5*G19,$B19*params!$B$3*G19))</f>
        <v/>
      </c>
      <c r="K19" s="1" t="str">
        <f>IF('enter-harv-val'!B19="","",IF(AND(NOT((OR($B19="J",$B19="K",$B19="Q",$B19=0))),D19=1),B19*params!$B$3,""))</f>
        <v/>
      </c>
      <c r="L19" s="1" t="str">
        <f>IF('enter-harv-val'!B19="","",SUM(H19:J19))</f>
        <v/>
      </c>
      <c r="M19" s="5" t="str">
        <f>IF('enter-harv-val'!B19="","",(L19&lt;params!$B$9))</f>
        <v/>
      </c>
    </row>
    <row r="20" spans="1:13" x14ac:dyDescent="0.45">
      <c r="A20" t="str">
        <f>IF('enter-harv-val'!B20="","",'enter-harv-val'!A20)</f>
        <v/>
      </c>
      <c r="B20" s="24" t="str">
        <f>IF('enter-harv-val'!B20="","",'enter-harv-val'!B20)</f>
        <v/>
      </c>
      <c r="C20" s="27"/>
      <c r="D20" t="str">
        <f>IF('enter-harv-val'!B20="","",IF(NOT(ISBLANK(C20)),IF(C20&lt;summaries!$R$15,1,0),))</f>
        <v/>
      </c>
      <c r="E20" s="1" t="str">
        <f>IF('enter-harv-val'!B20="","",IF((1-D20)*C20=0,"",(1-D20)*C20))</f>
        <v/>
      </c>
      <c r="F20" s="4" t="str">
        <f>IF('enter-harv-val'!B20="","",IF(D20=1,IF(NOT((OR($B20="J",$B20="K",$B20="Q",$B20=0))),"ADDL","NOT"),""))</f>
        <v/>
      </c>
      <c r="G20" t="str">
        <f>IF('enter-harv-val'!B20="","",1-D20)</f>
        <v/>
      </c>
      <c r="H20" s="1" t="str">
        <f>IF('enter-harv-val'!B20="","",params!$B$2)</f>
        <v/>
      </c>
      <c r="I20" s="1" t="str">
        <f>IF('enter-harv-val'!B20="","",D20*summaries!$R$16)</f>
        <v/>
      </c>
      <c r="J20" s="1" t="str">
        <f>IF('enter-harv-val'!B20="","",IF(OR($B20="J",$B20="K",$B20="Q"),params!$B$5*G20,$B20*params!$B$3*G20))</f>
        <v/>
      </c>
      <c r="K20" s="1" t="str">
        <f>IF('enter-harv-val'!B20="","",IF(AND(NOT((OR($B20="J",$B20="K",$B20="Q",$B20=0))),D20=1),B20*params!$B$3,""))</f>
        <v/>
      </c>
      <c r="L20" s="1" t="str">
        <f>IF('enter-harv-val'!B20="","",SUM(H20:J20))</f>
        <v/>
      </c>
      <c r="M20" s="5" t="str">
        <f>IF('enter-harv-val'!B20="","",(L20&lt;params!$B$9))</f>
        <v/>
      </c>
    </row>
    <row r="21" spans="1:13" x14ac:dyDescent="0.45">
      <c r="A21" t="str">
        <f>IF('enter-harv-val'!B21="","",'enter-harv-val'!A21)</f>
        <v/>
      </c>
      <c r="B21" s="24" t="str">
        <f>IF('enter-harv-val'!B21="","",'enter-harv-val'!B21)</f>
        <v/>
      </c>
      <c r="C21" s="27"/>
      <c r="D21" t="str">
        <f>IF('enter-harv-val'!B21="","",IF(NOT(ISBLANK(C21)),IF(C21&lt;summaries!$R$15,1,0),))</f>
        <v/>
      </c>
      <c r="E21" s="1" t="str">
        <f>IF('enter-harv-val'!B21="","",IF((1-D21)*C21=0,"",(1-D21)*C21))</f>
        <v/>
      </c>
      <c r="F21" s="4" t="str">
        <f>IF('enter-harv-val'!B21="","",IF(D21=1,IF(NOT((OR($B21="J",$B21="K",$B21="Q",$B21=0))),"ADDL","NOT"),""))</f>
        <v/>
      </c>
      <c r="G21" t="str">
        <f>IF('enter-harv-val'!B21="","",1-D21)</f>
        <v/>
      </c>
      <c r="H21" s="1" t="str">
        <f>IF('enter-harv-val'!B21="","",params!$B$2)</f>
        <v/>
      </c>
      <c r="I21" s="1" t="str">
        <f>IF('enter-harv-val'!B21="","",D21*summaries!$R$16)</f>
        <v/>
      </c>
      <c r="J21" s="1" t="str">
        <f>IF('enter-harv-val'!B21="","",IF(OR($B21="J",$B21="K",$B21="Q"),params!$B$5*G21,$B21*params!$B$3*G21))</f>
        <v/>
      </c>
      <c r="K21" s="1" t="str">
        <f>IF('enter-harv-val'!B21="","",IF(AND(NOT((OR($B21="J",$B21="K",$B21="Q",$B21=0))),D21=1),B21*params!$B$3,""))</f>
        <v/>
      </c>
      <c r="L21" s="1" t="str">
        <f>IF('enter-harv-val'!B21="","",SUM(H21:J21))</f>
        <v/>
      </c>
      <c r="M21" s="5" t="str">
        <f>IF('enter-harv-val'!B21="","",(L21&lt;params!$B$9))</f>
        <v/>
      </c>
    </row>
    <row r="22" spans="1:13" x14ac:dyDescent="0.45">
      <c r="A22" t="str">
        <f>IF('enter-harv-val'!B22="","",'enter-harv-val'!A22)</f>
        <v/>
      </c>
      <c r="B22" s="24" t="str">
        <f>IF('enter-harv-val'!B22="","",'enter-harv-val'!B22)</f>
        <v/>
      </c>
      <c r="C22" s="27"/>
      <c r="D22" t="str">
        <f>IF('enter-harv-val'!B22="","",IF(NOT(ISBLANK(C22)),IF(C22&lt;summaries!$R$15,1,0),))</f>
        <v/>
      </c>
      <c r="E22" s="1" t="str">
        <f>IF('enter-harv-val'!B22="","",IF((1-D22)*C22=0,"",(1-D22)*C22))</f>
        <v/>
      </c>
      <c r="F22" s="4" t="str">
        <f>IF('enter-harv-val'!B22="","",IF(D22=1,IF(NOT((OR($B22="J",$B22="K",$B22="Q",$B22=0))),"ADDL","NOT"),""))</f>
        <v/>
      </c>
      <c r="G22" t="str">
        <f>IF('enter-harv-val'!B22="","",1-D22)</f>
        <v/>
      </c>
      <c r="H22" s="1" t="str">
        <f>IF('enter-harv-val'!B22="","",params!$B$2)</f>
        <v/>
      </c>
      <c r="I22" s="1" t="str">
        <f>IF('enter-harv-val'!B22="","",D22*summaries!$R$16)</f>
        <v/>
      </c>
      <c r="J22" s="1" t="str">
        <f>IF('enter-harv-val'!B22="","",IF(OR($B22="J",$B22="K",$B22="Q"),params!$B$5*G22,$B22*params!$B$3*G22))</f>
        <v/>
      </c>
      <c r="K22" s="1" t="str">
        <f>IF('enter-harv-val'!B22="","",IF(AND(NOT((OR($B22="J",$B22="K",$B22="Q",$B22=0))),D22=1),B22*params!$B$3,""))</f>
        <v/>
      </c>
      <c r="L22" s="1" t="str">
        <f>IF('enter-harv-val'!B22="","",SUM(H22:J22))</f>
        <v/>
      </c>
      <c r="M22" s="5" t="str">
        <f>IF('enter-harv-val'!B22="","",(L22&lt;params!$B$9))</f>
        <v/>
      </c>
    </row>
    <row r="23" spans="1:13" x14ac:dyDescent="0.45">
      <c r="A23" t="str">
        <f>IF('enter-harv-val'!B23="","",'enter-harv-val'!A23)</f>
        <v/>
      </c>
      <c r="B23" s="24" t="str">
        <f>IF('enter-harv-val'!B23="","",'enter-harv-val'!B23)</f>
        <v/>
      </c>
      <c r="C23" s="27"/>
      <c r="D23" t="str">
        <f>IF('enter-harv-val'!B23="","",IF(NOT(ISBLANK(C23)),IF(C23&lt;summaries!$R$15,1,0),))</f>
        <v/>
      </c>
      <c r="E23" s="1" t="str">
        <f>IF('enter-harv-val'!B23="","",IF((1-D23)*C23=0,"",(1-D23)*C23))</f>
        <v/>
      </c>
      <c r="F23" s="4" t="str">
        <f>IF('enter-harv-val'!B23="","",IF(D23=1,IF(NOT((OR($B23="J",$B23="K",$B23="Q",$B23=0))),"ADDL","NOT"),""))</f>
        <v/>
      </c>
      <c r="G23" t="str">
        <f>IF('enter-harv-val'!B23="","",1-D23)</f>
        <v/>
      </c>
      <c r="H23" s="1" t="str">
        <f>IF('enter-harv-val'!B23="","",params!$B$2)</f>
        <v/>
      </c>
      <c r="I23" s="1" t="str">
        <f>IF('enter-harv-val'!B23="","",D23*summaries!$R$16)</f>
        <v/>
      </c>
      <c r="J23" s="1" t="str">
        <f>IF('enter-harv-val'!B23="","",IF(OR($B23="J",$B23="K",$B23="Q"),params!$B$5*G23,$B23*params!$B$3*G23))</f>
        <v/>
      </c>
      <c r="K23" s="1" t="str">
        <f>IF('enter-harv-val'!B23="","",IF(AND(NOT((OR($B23="J",$B23="K",$B23="Q",$B23=0))),D23=1),B23*params!$B$3,""))</f>
        <v/>
      </c>
      <c r="L23" s="1" t="str">
        <f>IF('enter-harv-val'!B23="","",SUM(H23:J23))</f>
        <v/>
      </c>
      <c r="M23" s="5" t="str">
        <f>IF('enter-harv-val'!B23="","",(L23&lt;params!$B$9))</f>
        <v/>
      </c>
    </row>
    <row r="24" spans="1:13" x14ac:dyDescent="0.45">
      <c r="A24" t="str">
        <f>IF('enter-harv-val'!B24="","",'enter-harv-val'!A24)</f>
        <v/>
      </c>
      <c r="B24" s="24" t="str">
        <f>IF('enter-harv-val'!B24="","",'enter-harv-val'!B24)</f>
        <v/>
      </c>
      <c r="C24" s="27"/>
      <c r="D24" t="str">
        <f>IF('enter-harv-val'!B24="","",IF(NOT(ISBLANK(C24)),IF(C24&lt;summaries!$R$15,1,0),))</f>
        <v/>
      </c>
      <c r="E24" s="1" t="str">
        <f>IF('enter-harv-val'!B24="","",IF((1-D24)*C24=0,"",(1-D24)*C24))</f>
        <v/>
      </c>
      <c r="F24" s="4" t="str">
        <f>IF('enter-harv-val'!B24="","",IF(D24=1,IF(NOT((OR($B24="J",$B24="K",$B24="Q",$B24=0))),"ADDL","NOT"),""))</f>
        <v/>
      </c>
      <c r="G24" t="str">
        <f>IF('enter-harv-val'!B24="","",1-D24)</f>
        <v/>
      </c>
      <c r="H24" s="1" t="str">
        <f>IF('enter-harv-val'!B24="","",params!$B$2)</f>
        <v/>
      </c>
      <c r="I24" s="1" t="str">
        <f>IF('enter-harv-val'!B24="","",D24*summaries!$R$16)</f>
        <v/>
      </c>
      <c r="J24" s="1" t="str">
        <f>IF('enter-harv-val'!B24="","",IF(OR($B24="J",$B24="K",$B24="Q"),params!$B$5*G24,$B24*params!$B$3*G24))</f>
        <v/>
      </c>
      <c r="K24" s="1" t="str">
        <f>IF('enter-harv-val'!B24="","",IF(AND(NOT((OR($B24="J",$B24="K",$B24="Q",$B24=0))),D24=1),B24*params!$B$3,""))</f>
        <v/>
      </c>
      <c r="L24" s="1" t="str">
        <f>IF('enter-harv-val'!B24="","",SUM(H24:J24))</f>
        <v/>
      </c>
      <c r="M24" s="5" t="str">
        <f>IF('enter-harv-val'!B24="","",(L24&lt;params!$B$9))</f>
        <v/>
      </c>
    </row>
    <row r="25" spans="1:13" x14ac:dyDescent="0.45">
      <c r="A25" t="str">
        <f>IF('enter-harv-val'!B25="","",'enter-harv-val'!A25)</f>
        <v/>
      </c>
      <c r="B25" s="24" t="str">
        <f>IF('enter-harv-val'!B25="","",'enter-harv-val'!B25)</f>
        <v/>
      </c>
      <c r="C25" s="27"/>
      <c r="D25" t="str">
        <f>IF('enter-harv-val'!B25="","",IF(NOT(ISBLANK(C25)),IF(C25&lt;summaries!$R$15,1,0),))</f>
        <v/>
      </c>
      <c r="E25" s="1" t="str">
        <f>IF('enter-harv-val'!B25="","",IF((1-D25)*C25=0,"",(1-D25)*C25))</f>
        <v/>
      </c>
      <c r="F25" s="4" t="str">
        <f>IF('enter-harv-val'!B25="","",IF(D25=1,IF(NOT((OR($B25="J",$B25="K",$B25="Q",$B25=0))),"ADDL","NOT"),""))</f>
        <v/>
      </c>
      <c r="G25" t="str">
        <f>IF('enter-harv-val'!B25="","",1-D25)</f>
        <v/>
      </c>
      <c r="H25" s="1" t="str">
        <f>IF('enter-harv-val'!B25="","",params!$B$2)</f>
        <v/>
      </c>
      <c r="I25" s="1" t="str">
        <f>IF('enter-harv-val'!B25="","",D25*summaries!$R$16)</f>
        <v/>
      </c>
      <c r="J25" s="1" t="str">
        <f>IF('enter-harv-val'!B25="","",IF(OR($B25="J",$B25="K",$B25="Q"),params!$B$5*G25,$B25*params!$B$3*G25))</f>
        <v/>
      </c>
      <c r="K25" s="1" t="str">
        <f>IF('enter-harv-val'!B25="","",IF(AND(NOT((OR($B25="J",$B25="K",$B25="Q",$B25=0))),D25=1),B25*params!$B$3,""))</f>
        <v/>
      </c>
      <c r="L25" s="1" t="str">
        <f>IF('enter-harv-val'!B25="","",SUM(H25:J25))</f>
        <v/>
      </c>
      <c r="M25" s="5" t="str">
        <f>IF('enter-harv-val'!B25="","",(L25&lt;params!$B$9))</f>
        <v/>
      </c>
    </row>
    <row r="26" spans="1:13" x14ac:dyDescent="0.45">
      <c r="A26" t="str">
        <f>IF('enter-harv-val'!B26="","",'enter-harv-val'!A26)</f>
        <v/>
      </c>
      <c r="B26" s="24" t="str">
        <f>IF('enter-harv-val'!B26="","",'enter-harv-val'!B26)</f>
        <v/>
      </c>
      <c r="C26" s="27"/>
      <c r="D26" t="str">
        <f>IF('enter-harv-val'!B26="","",IF(NOT(ISBLANK(C26)),IF(C26&lt;summaries!$R$15,1,0),))</f>
        <v/>
      </c>
      <c r="E26" s="1" t="str">
        <f>IF('enter-harv-val'!B26="","",IF((1-D26)*C26=0,"",(1-D26)*C26))</f>
        <v/>
      </c>
      <c r="F26" s="4" t="str">
        <f>IF('enter-harv-val'!B26="","",IF(D26=1,IF(NOT((OR($B26="J",$B26="K",$B26="Q",$B26=0))),"ADDL","NOT"),""))</f>
        <v/>
      </c>
      <c r="G26" t="str">
        <f>IF('enter-harv-val'!B26="","",1-D26)</f>
        <v/>
      </c>
      <c r="H26" s="1" t="str">
        <f>IF('enter-harv-val'!B26="","",params!$B$2)</f>
        <v/>
      </c>
      <c r="I26" s="1" t="str">
        <f>IF('enter-harv-val'!B26="","",D26*summaries!$R$16)</f>
        <v/>
      </c>
      <c r="J26" s="1" t="str">
        <f>IF('enter-harv-val'!B26="","",IF(OR($B26="J",$B26="K",$B26="Q"),params!$B$5*G26,$B26*params!$B$3*G26))</f>
        <v/>
      </c>
      <c r="K26" s="1" t="str">
        <f>IF('enter-harv-val'!B26="","",IF(AND(NOT((OR($B26="J",$B26="K",$B26="Q",$B26=0))),D26=1),B26*params!$B$3,""))</f>
        <v/>
      </c>
      <c r="L26" s="1" t="str">
        <f>IF('enter-harv-val'!B26="","",SUM(H26:J26))</f>
        <v/>
      </c>
      <c r="M26" s="5" t="str">
        <f>IF('enter-harv-val'!B26="","",(L26&lt;params!$B$9))</f>
        <v/>
      </c>
    </row>
    <row r="27" spans="1:13" x14ac:dyDescent="0.45">
      <c r="A27" t="str">
        <f>IF('enter-harv-val'!B27="","",'enter-harv-val'!A27)</f>
        <v/>
      </c>
      <c r="B27" s="24" t="str">
        <f>IF('enter-harv-val'!B27="","",'enter-harv-val'!B27)</f>
        <v/>
      </c>
      <c r="C27" s="27"/>
      <c r="D27" t="str">
        <f>IF('enter-harv-val'!B27="","",IF(NOT(ISBLANK(C27)),IF(C27&lt;summaries!$R$15,1,0),))</f>
        <v/>
      </c>
      <c r="E27" s="1" t="str">
        <f>IF('enter-harv-val'!B27="","",IF((1-D27)*C27=0,"",(1-D27)*C27))</f>
        <v/>
      </c>
      <c r="F27" s="4" t="str">
        <f>IF('enter-harv-val'!B27="","",IF(D27=1,IF(NOT((OR($B27="J",$B27="K",$B27="Q",$B27=0))),"ADDL","NOT"),""))</f>
        <v/>
      </c>
      <c r="G27" t="str">
        <f>IF('enter-harv-val'!B27="","",1-D27)</f>
        <v/>
      </c>
      <c r="H27" s="1" t="str">
        <f>IF('enter-harv-val'!B27="","",params!$B$2)</f>
        <v/>
      </c>
      <c r="I27" s="1" t="str">
        <f>IF('enter-harv-val'!B27="","",D27*summaries!$R$16)</f>
        <v/>
      </c>
      <c r="J27" s="1" t="str">
        <f>IF('enter-harv-val'!B27="","",IF(OR($B27="J",$B27="K",$B27="Q"),params!$B$5*G27,$B27*params!$B$3*G27))</f>
        <v/>
      </c>
      <c r="K27" s="1" t="str">
        <f>IF('enter-harv-val'!B27="","",IF(AND(NOT((OR($B27="J",$B27="K",$B27="Q",$B27=0))),D27=1),B27*params!$B$3,""))</f>
        <v/>
      </c>
      <c r="L27" s="1" t="str">
        <f>IF('enter-harv-val'!B27="","",SUM(H27:J27))</f>
        <v/>
      </c>
      <c r="M27" s="5" t="str">
        <f>IF('enter-harv-val'!B27="","",(L27&lt;params!$B$9))</f>
        <v/>
      </c>
    </row>
    <row r="28" spans="1:13" x14ac:dyDescent="0.45">
      <c r="A28" t="str">
        <f>IF('enter-harv-val'!B28="","",'enter-harv-val'!A28)</f>
        <v/>
      </c>
      <c r="B28" s="24" t="str">
        <f>IF('enter-harv-val'!B28="","",'enter-harv-val'!B28)</f>
        <v/>
      </c>
      <c r="C28" s="27"/>
      <c r="D28" t="str">
        <f>IF('enter-harv-val'!B28="","",IF(NOT(ISBLANK(C28)),IF(C28&lt;summaries!$R$15,1,0),))</f>
        <v/>
      </c>
      <c r="E28" s="1" t="str">
        <f>IF('enter-harv-val'!B28="","",IF((1-D28)*C28=0,"",(1-D28)*C28))</f>
        <v/>
      </c>
      <c r="F28" s="4" t="str">
        <f>IF('enter-harv-val'!B28="","",IF(D28=1,IF(NOT((OR($B28="J",$B28="K",$B28="Q",$B28=0))),"ADDL","NOT"),""))</f>
        <v/>
      </c>
      <c r="G28" t="str">
        <f>IF('enter-harv-val'!B28="","",1-D28)</f>
        <v/>
      </c>
      <c r="H28" s="1" t="str">
        <f>IF('enter-harv-val'!B28="","",params!$B$2)</f>
        <v/>
      </c>
      <c r="I28" s="1" t="str">
        <f>IF('enter-harv-val'!B28="","",D28*summaries!$R$16)</f>
        <v/>
      </c>
      <c r="J28" s="1" t="str">
        <f>IF('enter-harv-val'!B28="","",IF(OR($B28="J",$B28="K",$B28="Q"),params!$B$5*G28,$B28*params!$B$3*G28))</f>
        <v/>
      </c>
      <c r="K28" s="1" t="str">
        <f>IF('enter-harv-val'!B28="","",IF(AND(NOT((OR($B28="J",$B28="K",$B28="Q",$B28=0))),D28=1),B28*params!$B$3,""))</f>
        <v/>
      </c>
      <c r="L28" s="1" t="str">
        <f>IF('enter-harv-val'!B28="","",SUM(H28:J28))</f>
        <v/>
      </c>
      <c r="M28" s="5" t="str">
        <f>IF('enter-harv-val'!B28="","",(L28&lt;params!$B$9))</f>
        <v/>
      </c>
    </row>
    <row r="29" spans="1:13" x14ac:dyDescent="0.45">
      <c r="A29" t="str">
        <f>IF('enter-harv-val'!B29="","",'enter-harv-val'!A29)</f>
        <v/>
      </c>
      <c r="B29" s="24" t="str">
        <f>IF('enter-harv-val'!B29="","",'enter-harv-val'!B29)</f>
        <v/>
      </c>
      <c r="C29" s="27"/>
      <c r="D29" t="str">
        <f>IF('enter-harv-val'!B29="","",IF(NOT(ISBLANK(C29)),IF(C29&lt;summaries!$R$15,1,0),))</f>
        <v/>
      </c>
      <c r="E29" s="1" t="str">
        <f>IF('enter-harv-val'!B29="","",IF((1-D29)*C29=0,"",(1-D29)*C29))</f>
        <v/>
      </c>
      <c r="F29" s="4" t="str">
        <f>IF('enter-harv-val'!B29="","",IF(D29=1,IF(NOT((OR($B29="J",$B29="K",$B29="Q",$B29=0))),"ADDL","NOT"),""))</f>
        <v/>
      </c>
      <c r="G29" t="str">
        <f>IF('enter-harv-val'!B29="","",1-D29)</f>
        <v/>
      </c>
      <c r="H29" s="1" t="str">
        <f>IF('enter-harv-val'!B29="","",params!$B$2)</f>
        <v/>
      </c>
      <c r="I29" s="1" t="str">
        <f>IF('enter-harv-val'!B29="","",D29*summaries!$R$16)</f>
        <v/>
      </c>
      <c r="J29" s="1" t="str">
        <f>IF('enter-harv-val'!B29="","",IF(OR($B29="J",$B29="K",$B29="Q"),params!$B$5*G29,$B29*params!$B$3*G29))</f>
        <v/>
      </c>
      <c r="K29" s="1" t="str">
        <f>IF('enter-harv-val'!B29="","",IF(AND(NOT((OR($B29="J",$B29="K",$B29="Q",$B29=0))),D29=1),B29*params!$B$3,""))</f>
        <v/>
      </c>
      <c r="L29" s="1" t="str">
        <f>IF('enter-harv-val'!B29="","",SUM(H29:J29))</f>
        <v/>
      </c>
      <c r="M29" s="5" t="str">
        <f>IF('enter-harv-val'!B29="","",(L29&lt;params!$B$9))</f>
        <v/>
      </c>
    </row>
    <row r="30" spans="1:13" x14ac:dyDescent="0.45">
      <c r="A30" t="str">
        <f>IF('enter-harv-val'!B30="","",'enter-harv-val'!A30)</f>
        <v/>
      </c>
      <c r="B30" s="24" t="str">
        <f>IF('enter-harv-val'!B30="","",'enter-harv-val'!B30)</f>
        <v/>
      </c>
      <c r="C30" s="27"/>
      <c r="D30" t="str">
        <f>IF('enter-harv-val'!B30="","",IF(NOT(ISBLANK(C30)),IF(C30&lt;summaries!$R$15,1,0),))</f>
        <v/>
      </c>
      <c r="E30" s="1" t="str">
        <f>IF('enter-harv-val'!B30="","",IF((1-D30)*C30=0,"",(1-D30)*C30))</f>
        <v/>
      </c>
      <c r="F30" s="4" t="str">
        <f>IF('enter-harv-val'!B30="","",IF(D30=1,IF(NOT((OR($B30="J",$B30="K",$B30="Q",$B30=0))),"ADDL","NOT"),""))</f>
        <v/>
      </c>
      <c r="G30" t="str">
        <f>IF('enter-harv-val'!B30="","",1-D30)</f>
        <v/>
      </c>
      <c r="H30" s="1" t="str">
        <f>IF('enter-harv-val'!B30="","",params!$B$2)</f>
        <v/>
      </c>
      <c r="I30" s="1" t="str">
        <f>IF('enter-harv-val'!B30="","",D30*summaries!$R$16)</f>
        <v/>
      </c>
      <c r="J30" s="1" t="str">
        <f>IF('enter-harv-val'!B30="","",IF(OR($B30="J",$B30="K",$B30="Q"),params!$B$5*G30,$B30*params!$B$3*G30))</f>
        <v/>
      </c>
      <c r="K30" s="1" t="str">
        <f>IF('enter-harv-val'!B30="","",IF(AND(NOT((OR($B30="J",$B30="K",$B30="Q",$B30=0))),D30=1),B30*params!$B$3,""))</f>
        <v/>
      </c>
      <c r="L30" s="1" t="str">
        <f>IF('enter-harv-val'!B30="","",SUM(H30:J30))</f>
        <v/>
      </c>
      <c r="M30" s="5" t="str">
        <f>IF('enter-harv-val'!B30="","",(L30&lt;params!$B$9))</f>
        <v/>
      </c>
    </row>
    <row r="31" spans="1:13" x14ac:dyDescent="0.45">
      <c r="A31" t="str">
        <f>IF('enter-harv-val'!B31="","",'enter-harv-val'!A31)</f>
        <v/>
      </c>
      <c r="B31" s="24" t="str">
        <f>IF('enter-harv-val'!B31="","",'enter-harv-val'!B31)</f>
        <v/>
      </c>
      <c r="C31" s="27"/>
      <c r="D31" t="str">
        <f>IF('enter-harv-val'!B31="","",IF(NOT(ISBLANK(C31)),IF(C31&lt;summaries!$R$15,1,0),))</f>
        <v/>
      </c>
      <c r="E31" s="1" t="str">
        <f>IF('enter-harv-val'!B31="","",IF((1-D31)*C31=0,"",(1-D31)*C31))</f>
        <v/>
      </c>
      <c r="F31" s="4" t="str">
        <f>IF('enter-harv-val'!B31="","",IF(D31=1,IF(NOT((OR($B31="J",$B31="K",$B31="Q",$B31=0))),"ADDL","NOT"),""))</f>
        <v/>
      </c>
      <c r="G31" t="str">
        <f>IF('enter-harv-val'!B31="","",1-D31)</f>
        <v/>
      </c>
      <c r="H31" s="1" t="str">
        <f>IF('enter-harv-val'!B31="","",params!$B$2)</f>
        <v/>
      </c>
      <c r="I31" s="1" t="str">
        <f>IF('enter-harv-val'!B31="","",D31*summaries!$R$16)</f>
        <v/>
      </c>
      <c r="J31" s="1" t="str">
        <f>IF('enter-harv-val'!B31="","",IF(OR($B31="J",$B31="K",$B31="Q"),params!$B$5*G31,$B31*params!$B$3*G31))</f>
        <v/>
      </c>
      <c r="K31" s="1" t="str">
        <f>IF('enter-harv-val'!B31="","",IF(AND(NOT((OR($B31="J",$B31="K",$B31="Q",$B31=0))),D31=1),B31*params!$B$3,""))</f>
        <v/>
      </c>
      <c r="L31" s="1" t="str">
        <f>IF('enter-harv-val'!B31="","",SUM(H31:J31))</f>
        <v/>
      </c>
      <c r="M31" s="5" t="str">
        <f>IF('enter-harv-val'!B31="","",(L31&lt;params!$B$9))</f>
        <v/>
      </c>
    </row>
    <row r="32" spans="1:13" x14ac:dyDescent="0.45">
      <c r="A32" t="str">
        <f>IF('enter-harv-val'!B32="","",'enter-harv-val'!A32)</f>
        <v/>
      </c>
      <c r="B32" s="24" t="str">
        <f>IF('enter-harv-val'!B32="","",'enter-harv-val'!B32)</f>
        <v/>
      </c>
      <c r="C32" s="27"/>
      <c r="D32" t="str">
        <f>IF('enter-harv-val'!B32="","",IF(NOT(ISBLANK(C32)),IF(C32&lt;summaries!$R$15,1,0),))</f>
        <v/>
      </c>
      <c r="E32" s="1" t="str">
        <f>IF('enter-harv-val'!B32="","",IF((1-D32)*C32=0,"",(1-D32)*C32))</f>
        <v/>
      </c>
      <c r="F32" s="4" t="str">
        <f>IF('enter-harv-val'!B32="","",IF(D32=1,IF(NOT((OR($B32="J",$B32="K",$B32="Q",$B32=0))),"ADDL","NOT"),""))</f>
        <v/>
      </c>
      <c r="G32" t="str">
        <f>IF('enter-harv-val'!B32="","",1-D32)</f>
        <v/>
      </c>
      <c r="H32" s="1" t="str">
        <f>IF('enter-harv-val'!B32="","",params!$B$2)</f>
        <v/>
      </c>
      <c r="I32" s="1" t="str">
        <f>IF('enter-harv-val'!B32="","",D32*summaries!$R$16)</f>
        <v/>
      </c>
      <c r="J32" s="1" t="str">
        <f>IF('enter-harv-val'!B32="","",IF(OR($B32="J",$B32="K",$B32="Q"),params!$B$5*G32,$B32*params!$B$3*G32))</f>
        <v/>
      </c>
      <c r="K32" s="1" t="str">
        <f>IF('enter-harv-val'!B32="","",IF(AND(NOT((OR($B32="J",$B32="K",$B32="Q",$B32=0))),D32=1),B32*params!$B$3,""))</f>
        <v/>
      </c>
      <c r="L32" s="1" t="str">
        <f>IF('enter-harv-val'!B32="","",SUM(H32:J32))</f>
        <v/>
      </c>
      <c r="M32" s="5" t="str">
        <f>IF('enter-harv-val'!B32="","",(L32&lt;params!$B$9))</f>
        <v/>
      </c>
    </row>
    <row r="33" spans="1:13" x14ac:dyDescent="0.45">
      <c r="A33" t="str">
        <f>IF('enter-harv-val'!B33="","",'enter-harv-val'!A33)</f>
        <v/>
      </c>
      <c r="B33" s="24" t="str">
        <f>IF('enter-harv-val'!B33="","",'enter-harv-val'!B33)</f>
        <v/>
      </c>
      <c r="C33" s="27"/>
      <c r="D33" t="str">
        <f>IF('enter-harv-val'!B33="","",IF(NOT(ISBLANK(C33)),IF(C33&lt;summaries!$R$15,1,0),))</f>
        <v/>
      </c>
      <c r="E33" s="1" t="str">
        <f>IF('enter-harv-val'!B33="","",IF((1-D33)*C33=0,"",(1-D33)*C33))</f>
        <v/>
      </c>
      <c r="F33" s="4" t="str">
        <f>IF('enter-harv-val'!B33="","",IF(D33=1,IF(NOT((OR($B33="J",$B33="K",$B33="Q",$B33=0))),"ADDL","NOT"),""))</f>
        <v/>
      </c>
      <c r="G33" t="str">
        <f>IF('enter-harv-val'!B33="","",1-D33)</f>
        <v/>
      </c>
      <c r="H33" s="1" t="str">
        <f>IF('enter-harv-val'!B33="","",params!$B$2)</f>
        <v/>
      </c>
      <c r="I33" s="1" t="str">
        <f>IF('enter-harv-val'!B33="","",D33*summaries!$R$16)</f>
        <v/>
      </c>
      <c r="J33" s="1" t="str">
        <f>IF('enter-harv-val'!B33="","",IF(OR($B33="J",$B33="K",$B33="Q"),params!$B$5*G33,$B33*params!$B$3*G33))</f>
        <v/>
      </c>
      <c r="K33" s="1" t="str">
        <f>IF('enter-harv-val'!B33="","",IF(AND(NOT((OR($B33="J",$B33="K",$B33="Q",$B33=0))),D33=1),B33*params!$B$3,""))</f>
        <v/>
      </c>
      <c r="L33" s="1" t="str">
        <f>IF('enter-harv-val'!B33="","",SUM(H33:J33))</f>
        <v/>
      </c>
      <c r="M33" s="5" t="str">
        <f>IF('enter-harv-val'!B33="","",(L33&lt;params!$B$9))</f>
        <v/>
      </c>
    </row>
    <row r="34" spans="1:13" x14ac:dyDescent="0.45">
      <c r="A34" t="str">
        <f>IF('enter-harv-val'!B34="","",'enter-harv-val'!A34)</f>
        <v/>
      </c>
      <c r="B34" s="24" t="str">
        <f>IF('enter-harv-val'!B34="","",'enter-harv-val'!B34)</f>
        <v/>
      </c>
      <c r="C34" s="27"/>
      <c r="D34" t="str">
        <f>IF('enter-harv-val'!B34="","",IF(NOT(ISBLANK(C34)),IF(C34&lt;summaries!$R$15,1,0),))</f>
        <v/>
      </c>
      <c r="E34" s="1" t="str">
        <f>IF('enter-harv-val'!B34="","",IF((1-D34)*C34=0,"",(1-D34)*C34))</f>
        <v/>
      </c>
      <c r="F34" s="4" t="str">
        <f>IF('enter-harv-val'!B34="","",IF(D34=1,IF(NOT((OR($B34="J",$B34="K",$B34="Q",$B34=0))),"ADDL","NOT"),""))</f>
        <v/>
      </c>
      <c r="G34" t="str">
        <f>IF('enter-harv-val'!B34="","",1-D34)</f>
        <v/>
      </c>
      <c r="H34" s="1" t="str">
        <f>IF('enter-harv-val'!B34="","",params!$B$2)</f>
        <v/>
      </c>
      <c r="I34" s="1" t="str">
        <f>IF('enter-harv-val'!B34="","",D34*summaries!$R$16)</f>
        <v/>
      </c>
      <c r="J34" s="1" t="str">
        <f>IF('enter-harv-val'!B34="","",IF(OR($B34="J",$B34="K",$B34="Q"),params!$B$5*G34,$B34*params!$B$3*G34))</f>
        <v/>
      </c>
      <c r="K34" s="1" t="str">
        <f>IF('enter-harv-val'!B34="","",IF(AND(NOT((OR($B34="J",$B34="K",$B34="Q",$B34=0))),D34=1),B34*params!$B$3,""))</f>
        <v/>
      </c>
      <c r="L34" s="1" t="str">
        <f>IF('enter-harv-val'!B34="","",SUM(H34:J34))</f>
        <v/>
      </c>
      <c r="M34" s="5" t="str">
        <f>IF('enter-harv-val'!B34="","",(L34&lt;params!$B$9))</f>
        <v/>
      </c>
    </row>
    <row r="35" spans="1:13" x14ac:dyDescent="0.45">
      <c r="A35" t="str">
        <f>IF('enter-harv-val'!B35="","",'enter-harv-val'!A35)</f>
        <v/>
      </c>
      <c r="B35" s="24" t="str">
        <f>IF('enter-harv-val'!B35="","",'enter-harv-val'!B35)</f>
        <v/>
      </c>
      <c r="C35" s="27"/>
      <c r="D35" t="str">
        <f>IF('enter-harv-val'!B35="","",IF(NOT(ISBLANK(C35)),IF(C35&lt;summaries!$R$15,1,0),))</f>
        <v/>
      </c>
      <c r="E35" s="1" t="str">
        <f>IF('enter-harv-val'!B35="","",IF((1-D35)*C35=0,"",(1-D35)*C35))</f>
        <v/>
      </c>
      <c r="F35" s="4" t="str">
        <f>IF('enter-harv-val'!B35="","",IF(D35=1,IF(NOT((OR($B35="J",$B35="K",$B35="Q",$B35=0))),"ADDL","NOT"),""))</f>
        <v/>
      </c>
      <c r="G35" t="str">
        <f>IF('enter-harv-val'!B35="","",1-D35)</f>
        <v/>
      </c>
      <c r="H35" s="1" t="str">
        <f>IF('enter-harv-val'!B35="","",params!$B$2)</f>
        <v/>
      </c>
      <c r="I35" s="1" t="str">
        <f>IF('enter-harv-val'!B35="","",D35*summaries!$R$16)</f>
        <v/>
      </c>
      <c r="J35" s="1" t="str">
        <f>IF('enter-harv-val'!B35="","",IF(OR($B35="J",$B35="K",$B35="Q"),params!$B$5*G35,$B35*params!$B$3*G35))</f>
        <v/>
      </c>
      <c r="K35" s="1" t="str">
        <f>IF('enter-harv-val'!B35="","",IF(AND(NOT((OR($B35="J",$B35="K",$B35="Q",$B35=0))),D35=1),B35*params!$B$3,""))</f>
        <v/>
      </c>
      <c r="L35" s="1" t="str">
        <f>IF('enter-harv-val'!B35="","",SUM(H35:J35))</f>
        <v/>
      </c>
      <c r="M35" s="5" t="str">
        <f>IF('enter-harv-val'!B35="","",(L35&lt;params!$B$9))</f>
        <v/>
      </c>
    </row>
    <row r="36" spans="1:13" x14ac:dyDescent="0.45">
      <c r="A36" t="str">
        <f>IF('enter-harv-val'!B36="","",'enter-harv-val'!A36)</f>
        <v/>
      </c>
      <c r="B36" s="24" t="str">
        <f>IF('enter-harv-val'!B36="","",'enter-harv-val'!B36)</f>
        <v/>
      </c>
      <c r="C36" s="27"/>
      <c r="D36" t="str">
        <f>IF('enter-harv-val'!B36="","",IF(NOT(ISBLANK(C36)),IF(C36&lt;summaries!$R$15,1,0),))</f>
        <v/>
      </c>
      <c r="E36" s="1" t="str">
        <f>IF('enter-harv-val'!B36="","",IF((1-D36)*C36=0,"",(1-D36)*C36))</f>
        <v/>
      </c>
      <c r="F36" s="4" t="str">
        <f>IF('enter-harv-val'!B36="","",IF(D36=1,IF(NOT((OR($B36="J",$B36="K",$B36="Q",$B36=0))),"ADDL","NOT"),""))</f>
        <v/>
      </c>
      <c r="G36" t="str">
        <f>IF('enter-harv-val'!B36="","",1-D36)</f>
        <v/>
      </c>
      <c r="H36" s="1" t="str">
        <f>IF('enter-harv-val'!B36="","",params!$B$2)</f>
        <v/>
      </c>
      <c r="I36" s="1" t="str">
        <f>IF('enter-harv-val'!B36="","",D36*summaries!$R$16)</f>
        <v/>
      </c>
      <c r="J36" s="1" t="str">
        <f>IF('enter-harv-val'!B36="","",IF(OR($B36="J",$B36="K",$B36="Q"),params!$B$5*G36,$B36*params!$B$3*G36))</f>
        <v/>
      </c>
      <c r="K36" s="1" t="str">
        <f>IF('enter-harv-val'!B36="","",IF(AND(NOT((OR($B36="J",$B36="K",$B36="Q",$B36=0))),D36=1),B36*params!$B$3,""))</f>
        <v/>
      </c>
      <c r="L36" s="1" t="str">
        <f>IF('enter-harv-val'!B36="","",SUM(H36:J36))</f>
        <v/>
      </c>
      <c r="M36" s="5" t="str">
        <f>IF('enter-harv-val'!B36="","",(L36&lt;params!$B$9))</f>
        <v/>
      </c>
    </row>
    <row r="37" spans="1:13" x14ac:dyDescent="0.45">
      <c r="A37" t="str">
        <f>IF('enter-harv-val'!B37="","",'enter-harv-val'!A37)</f>
        <v/>
      </c>
      <c r="B37" s="24" t="str">
        <f>IF('enter-harv-val'!B37="","",'enter-harv-val'!B37)</f>
        <v/>
      </c>
      <c r="C37" s="27"/>
      <c r="D37" t="str">
        <f>IF('enter-harv-val'!B37="","",IF(NOT(ISBLANK(C37)),IF(C37&lt;summaries!$R$15,1,0),))</f>
        <v/>
      </c>
      <c r="E37" s="1" t="str">
        <f>IF('enter-harv-val'!B37="","",IF((1-D37)*C37=0,"",(1-D37)*C37))</f>
        <v/>
      </c>
      <c r="F37" s="4" t="str">
        <f>IF('enter-harv-val'!B37="","",IF(D37=1,IF(NOT((OR($B37="J",$B37="K",$B37="Q",$B37=0))),"ADDL","NOT"),""))</f>
        <v/>
      </c>
      <c r="G37" t="str">
        <f>IF('enter-harv-val'!B37="","",1-D37)</f>
        <v/>
      </c>
      <c r="H37" s="1" t="str">
        <f>IF('enter-harv-val'!B37="","",params!$B$2)</f>
        <v/>
      </c>
      <c r="I37" s="1" t="str">
        <f>IF('enter-harv-val'!B37="","",D37*summaries!$R$16)</f>
        <v/>
      </c>
      <c r="J37" s="1" t="str">
        <f>IF('enter-harv-val'!B37="","",IF(OR($B37="J",$B37="K",$B37="Q"),params!$B$5*G37,$B37*params!$B$3*G37))</f>
        <v/>
      </c>
      <c r="K37" s="1" t="str">
        <f>IF('enter-harv-val'!B37="","",IF(AND(NOT((OR($B37="J",$B37="K",$B37="Q",$B37=0))),D37=1),B37*params!$B$3,""))</f>
        <v/>
      </c>
      <c r="L37" s="1" t="str">
        <f>IF('enter-harv-val'!B37="","",SUM(H37:J37))</f>
        <v/>
      </c>
      <c r="M37" s="5" t="str">
        <f>IF('enter-harv-val'!B37="","",(L37&lt;params!$B$9))</f>
        <v/>
      </c>
    </row>
    <row r="38" spans="1:13" x14ac:dyDescent="0.45">
      <c r="A38" t="str">
        <f>IF('enter-harv-val'!B38="","",'enter-harv-val'!A38)</f>
        <v/>
      </c>
      <c r="B38" s="24" t="str">
        <f>IF('enter-harv-val'!B38="","",'enter-harv-val'!B38)</f>
        <v/>
      </c>
      <c r="D38" t="str">
        <f>IF('enter-harv-val'!B38="","",IF(NOT(ISBLANK(C38)),IF(C38&lt;summaries!$R$15,1,0),))</f>
        <v/>
      </c>
      <c r="E38" s="1" t="str">
        <f>IF('enter-harv-val'!B38="","",IF((1-D38)*C38=0,"",(1-D38)*C38))</f>
        <v/>
      </c>
      <c r="F38" s="4" t="str">
        <f>IF('enter-harv-val'!B38="","",IF(D38=1,IF(NOT((OR($B38="J",$B38="K",$B38="Q",$B38=0))),"ADDL","NOT"),""))</f>
        <v/>
      </c>
      <c r="G38" t="str">
        <f>IF('enter-harv-val'!B38="","",1-D38)</f>
        <v/>
      </c>
      <c r="H38" s="1" t="str">
        <f>IF('enter-harv-val'!B38="","",params!$B$2)</f>
        <v/>
      </c>
      <c r="I38" s="1" t="str">
        <f>IF('enter-harv-val'!B38="","",D38*summaries!$R$16)</f>
        <v/>
      </c>
      <c r="J38" s="1" t="str">
        <f>IF('enter-harv-val'!B38="","",IF(OR($B38="J",$B38="K",$B38="Q"),params!$B$5*G38,$B38*params!$B$3*G38))</f>
        <v/>
      </c>
      <c r="K38" s="1" t="str">
        <f>IF('enter-harv-val'!B38="","",IF(AND(NOT((OR($B38="J",$B38="K",$B38="Q",$B38=0))),D38=1),B38*params!$B$3,""))</f>
        <v/>
      </c>
      <c r="L38" s="1" t="str">
        <f>IF('enter-harv-val'!B38="","",SUM(H38:J38))</f>
        <v/>
      </c>
      <c r="M38" s="5" t="str">
        <f>IF('enter-harv-val'!B38="","",(L38&lt;params!$B$9))</f>
        <v/>
      </c>
    </row>
    <row r="39" spans="1:13" x14ac:dyDescent="0.45">
      <c r="A39" t="str">
        <f>IF('enter-harv-val'!B39="","",'enter-harv-val'!A39)</f>
        <v/>
      </c>
      <c r="B39" s="24" t="str">
        <f>IF('enter-harv-val'!B39="","",'enter-harv-val'!B39)</f>
        <v/>
      </c>
      <c r="D39" t="str">
        <f>IF('enter-harv-val'!B39="","",IF(NOT(ISBLANK(C39)),IF(C39&lt;summaries!$R$15,1,0),))</f>
        <v/>
      </c>
      <c r="E39" s="1" t="str">
        <f>IF('enter-harv-val'!B39="","",IF((1-D39)*C39=0,"",(1-D39)*C39))</f>
        <v/>
      </c>
      <c r="F39" s="4" t="str">
        <f>IF('enter-harv-val'!B39="","",IF(D39=1,IF(NOT((OR($B39="J",$B39="K",$B39="Q",$B39=0))),"ADDL","NOT"),""))</f>
        <v/>
      </c>
      <c r="G39" t="str">
        <f>IF('enter-harv-val'!B39="","",1-D39)</f>
        <v/>
      </c>
      <c r="H39" s="1" t="str">
        <f>IF('enter-harv-val'!B39="","",params!$B$2)</f>
        <v/>
      </c>
      <c r="I39" s="1" t="str">
        <f>IF('enter-harv-val'!B39="","",D39*summaries!$R$16)</f>
        <v/>
      </c>
      <c r="J39" s="1" t="str">
        <f>IF('enter-harv-val'!B39="","",IF(OR($B39="J",$B39="K",$B39="Q"),params!$B$5*G39,$B39*params!$B$3*G39))</f>
        <v/>
      </c>
      <c r="K39" s="1" t="str">
        <f>IF('enter-harv-val'!B39="","",IF(AND(NOT((OR($B39="J",$B39="K",$B39="Q",$B39=0))),D39=1),B39*params!$B$3,""))</f>
        <v/>
      </c>
      <c r="L39" s="1" t="str">
        <f>IF('enter-harv-val'!B39="","",SUM(H39:J39))</f>
        <v/>
      </c>
      <c r="M39" s="5" t="str">
        <f>IF('enter-harv-val'!B39="","",(L39&lt;params!$B$9))</f>
        <v/>
      </c>
    </row>
    <row r="40" spans="1:13" x14ac:dyDescent="0.45">
      <c r="A40" t="str">
        <f>IF('enter-harv-val'!B40="","",'enter-harv-val'!A40)</f>
        <v/>
      </c>
      <c r="B40" s="24" t="str">
        <f>IF('enter-harv-val'!B40="","",'enter-harv-val'!B40)</f>
        <v/>
      </c>
      <c r="D40" t="str">
        <f>IF('enter-harv-val'!B40="","",IF(NOT(ISBLANK(C40)),IF(C40&lt;summaries!$R$15,1,0),))</f>
        <v/>
      </c>
      <c r="E40" s="1" t="str">
        <f>IF('enter-harv-val'!B40="","",IF((1-D40)*C40=0,"",(1-D40)*C40))</f>
        <v/>
      </c>
      <c r="F40" s="4" t="str">
        <f>IF('enter-harv-val'!B40="","",IF(D40=1,IF(NOT((OR($B40="J",$B40="K",$B40="Q",$B40=0))),"ADDL","NOT"),""))</f>
        <v/>
      </c>
      <c r="G40" t="str">
        <f>IF('enter-harv-val'!B40="","",1-D40)</f>
        <v/>
      </c>
      <c r="H40" s="1" t="str">
        <f>IF('enter-harv-val'!B40="","",params!$B$2)</f>
        <v/>
      </c>
      <c r="I40" s="1" t="str">
        <f>IF('enter-harv-val'!B40="","",D40*summaries!$R$16)</f>
        <v/>
      </c>
      <c r="J40" s="1" t="str">
        <f>IF('enter-harv-val'!B40="","",IF(OR($B40="J",$B40="K",$B40="Q"),params!$B$5*G40,$B40*params!$B$3*G40))</f>
        <v/>
      </c>
      <c r="K40" s="1" t="str">
        <f>IF('enter-harv-val'!B40="","",IF(AND(NOT((OR($B40="J",$B40="K",$B40="Q",$B40=0))),D40=1),B40*params!$B$3,""))</f>
        <v/>
      </c>
      <c r="L40" s="1" t="str">
        <f>IF('enter-harv-val'!B40="","",SUM(H40:J40))</f>
        <v/>
      </c>
      <c r="M40" s="5" t="str">
        <f>IF('enter-harv-val'!B40="","",(L40&lt;params!$B$9))</f>
        <v/>
      </c>
    </row>
    <row r="41" spans="1:13" x14ac:dyDescent="0.45">
      <c r="A41" t="str">
        <f>IF('enter-harv-val'!B41="","",'enter-harv-val'!A41)</f>
        <v/>
      </c>
      <c r="B41" s="24" t="str">
        <f>IF('enter-harv-val'!B41="","",'enter-harv-val'!B41)</f>
        <v/>
      </c>
      <c r="D41" t="str">
        <f>IF('enter-harv-val'!B41="","",IF(NOT(ISBLANK(C41)),IF(C41&lt;summaries!$R$15,1,0),))</f>
        <v/>
      </c>
      <c r="E41" s="1" t="str">
        <f>IF('enter-harv-val'!B41="","",IF((1-D41)*C41=0,"",(1-D41)*C41))</f>
        <v/>
      </c>
      <c r="F41" s="4" t="str">
        <f>IF('enter-harv-val'!B41="","",IF(D41=1,IF(NOT((OR($B41="J",$B41="K",$B41="Q",$B41=0))),"ADDL","NOT"),""))</f>
        <v/>
      </c>
      <c r="G41" t="str">
        <f>IF('enter-harv-val'!B41="","",1-D41)</f>
        <v/>
      </c>
      <c r="H41" s="1" t="str">
        <f>IF('enter-harv-val'!B41="","",params!$B$2)</f>
        <v/>
      </c>
      <c r="I41" s="1" t="str">
        <f>IF('enter-harv-val'!B41="","",D41*summaries!$R$16)</f>
        <v/>
      </c>
      <c r="J41" s="1" t="str">
        <f>IF('enter-harv-val'!B41="","",IF(OR($B41="J",$B41="K",$B41="Q"),params!$B$5*G41,$B41*params!$B$3*G41))</f>
        <v/>
      </c>
      <c r="K41" s="1" t="str">
        <f>IF('enter-harv-val'!B41="","",IF(AND(NOT((OR($B41="J",$B41="K",$B41="Q",$B41=0))),D41=1),B41*params!$B$3,""))</f>
        <v/>
      </c>
      <c r="L41" s="1" t="str">
        <f>IF('enter-harv-val'!B41="","",SUM(H41:J41))</f>
        <v/>
      </c>
      <c r="M41" s="5" t="str">
        <f>IF('enter-harv-val'!B41="","",(L41&lt;params!$B$9))</f>
        <v/>
      </c>
    </row>
    <row r="42" spans="1:13" x14ac:dyDescent="0.45">
      <c r="A42" t="str">
        <f>IF('enter-harv-val'!B42="","",'enter-harv-val'!A42)</f>
        <v/>
      </c>
      <c r="B42" s="24" t="str">
        <f>IF('enter-harv-val'!B42="","",'enter-harv-val'!B42)</f>
        <v/>
      </c>
      <c r="D42" t="str">
        <f>IF('enter-harv-val'!B42="","",IF(NOT(ISBLANK(C42)),IF(C42&lt;summaries!$R$15,1,0),))</f>
        <v/>
      </c>
      <c r="E42" s="1" t="str">
        <f>IF('enter-harv-val'!B42="","",IF((1-D42)*C42=0,"",(1-D42)*C42))</f>
        <v/>
      </c>
      <c r="F42" s="4" t="str">
        <f>IF('enter-harv-val'!B42="","",IF(D42=1,IF(NOT((OR($B42="J",$B42="K",$B42="Q",$B42=0))),"ADDL","NOT"),""))</f>
        <v/>
      </c>
      <c r="G42" t="str">
        <f>IF('enter-harv-val'!B42="","",1-D42)</f>
        <v/>
      </c>
      <c r="H42" s="1" t="str">
        <f>IF('enter-harv-val'!B42="","",params!$B$2)</f>
        <v/>
      </c>
      <c r="I42" s="1" t="str">
        <f>IF('enter-harv-val'!B42="","",D42*summaries!$R$16)</f>
        <v/>
      </c>
      <c r="J42" s="1" t="str">
        <f>IF('enter-harv-val'!B42="","",IF(OR($B42="J",$B42="K",$B42="Q"),params!$B$5*G42,$B42*params!$B$3*G42))</f>
        <v/>
      </c>
      <c r="K42" s="1" t="str">
        <f>IF('enter-harv-val'!B42="","",IF(AND(NOT((OR($B42="J",$B42="K",$B42="Q",$B42=0))),D42=1),B42*params!$B$3,""))</f>
        <v/>
      </c>
      <c r="L42" s="1" t="str">
        <f>IF('enter-harv-val'!B42="","",SUM(H42:J42))</f>
        <v/>
      </c>
      <c r="M42" s="5" t="str">
        <f>IF('enter-harv-val'!B42="","",(L42&lt;params!$B$9))</f>
        <v/>
      </c>
    </row>
    <row r="43" spans="1:13" x14ac:dyDescent="0.45">
      <c r="A43" t="str">
        <f>IF('enter-harv-val'!B43="","",'enter-harv-val'!A43)</f>
        <v/>
      </c>
      <c r="B43" s="24" t="str">
        <f>IF('enter-harv-val'!B43="","",'enter-harv-val'!B43)</f>
        <v/>
      </c>
      <c r="D43" t="str">
        <f>IF('enter-harv-val'!B43="","",IF(NOT(ISBLANK(C43)),IF(C43&lt;summaries!$R$15,1,0),))</f>
        <v/>
      </c>
      <c r="E43" s="1" t="str">
        <f>IF('enter-harv-val'!B43="","",IF((1-D43)*C43=0,"",(1-D43)*C43))</f>
        <v/>
      </c>
      <c r="F43" s="4" t="str">
        <f>IF('enter-harv-val'!B43="","",IF(D43=1,IF(NOT((OR($B43="J",$B43="K",$B43="Q",$B43=0))),"ADDL","NOT"),""))</f>
        <v/>
      </c>
      <c r="G43" t="str">
        <f>IF('enter-harv-val'!B43="","",1-D43)</f>
        <v/>
      </c>
      <c r="H43" s="1" t="str">
        <f>IF('enter-harv-val'!B43="","",params!$B$2)</f>
        <v/>
      </c>
      <c r="I43" s="1" t="str">
        <f>IF('enter-harv-val'!B43="","",D43*summaries!$R$16)</f>
        <v/>
      </c>
      <c r="J43" s="1" t="str">
        <f>IF('enter-harv-val'!B43="","",IF(OR($B43="J",$B43="K",$B43="Q"),params!$B$5*G43,$B43*params!$B$3*G43))</f>
        <v/>
      </c>
      <c r="K43" s="1" t="str">
        <f>IF('enter-harv-val'!B43="","",IF(AND(NOT((OR($B43="J",$B43="K",$B43="Q",$B43=0))),D43=1),B43*params!$B$3,""))</f>
        <v/>
      </c>
      <c r="L43" s="1" t="str">
        <f>IF('enter-harv-val'!B43="","",SUM(H43:J43))</f>
        <v/>
      </c>
      <c r="M43" s="5" t="str">
        <f>IF('enter-harv-val'!B43="","",(L43&lt;params!$B$9))</f>
        <v/>
      </c>
    </row>
    <row r="44" spans="1:13" x14ac:dyDescent="0.45">
      <c r="A44" t="str">
        <f>IF('enter-harv-val'!B44="","",'enter-harv-val'!A44)</f>
        <v/>
      </c>
      <c r="B44" s="24" t="str">
        <f>IF('enter-harv-val'!B44="","",'enter-harv-val'!B44)</f>
        <v/>
      </c>
      <c r="D44" t="str">
        <f>IF('enter-harv-val'!B44="","",IF(NOT(ISBLANK(C44)),IF(C44&lt;summaries!$R$15,1,0),))</f>
        <v/>
      </c>
      <c r="E44" s="1" t="str">
        <f>IF('enter-harv-val'!B44="","",IF((1-D44)*C44=0,"",(1-D44)*C44))</f>
        <v/>
      </c>
      <c r="F44" s="4" t="str">
        <f>IF('enter-harv-val'!B44="","",IF(D44=1,IF(NOT((OR($B44="J",$B44="K",$B44="Q",$B44=0))),"ADDL","NOT"),""))</f>
        <v/>
      </c>
      <c r="G44" t="str">
        <f>IF('enter-harv-val'!B44="","",1-D44)</f>
        <v/>
      </c>
      <c r="H44" s="1" t="str">
        <f>IF('enter-harv-val'!B44="","",params!$B$2)</f>
        <v/>
      </c>
      <c r="I44" s="1" t="str">
        <f>IF('enter-harv-val'!B44="","",D44*summaries!$R$16)</f>
        <v/>
      </c>
      <c r="J44" s="1" t="str">
        <f>IF('enter-harv-val'!B44="","",IF(OR($B44="J",$B44="K",$B44="Q"),params!$B$5*G44,$B44*params!$B$3*G44))</f>
        <v/>
      </c>
      <c r="K44" s="1" t="str">
        <f>IF('enter-harv-val'!B44="","",IF(AND(NOT((OR($B44="J",$B44="K",$B44="Q",$B44=0))),D44=1),B44*params!$B$3,""))</f>
        <v/>
      </c>
      <c r="L44" s="1" t="str">
        <f>IF('enter-harv-val'!B44="","",SUM(H44:J44))</f>
        <v/>
      </c>
      <c r="M44" s="5" t="str">
        <f>IF('enter-harv-val'!B44="","",(L44&lt;params!$B$9))</f>
        <v/>
      </c>
    </row>
    <row r="45" spans="1:13" x14ac:dyDescent="0.45">
      <c r="A45" t="str">
        <f>IF('enter-harv-val'!B45="","",'enter-harv-val'!A45)</f>
        <v/>
      </c>
      <c r="B45" s="24" t="str">
        <f>IF('enter-harv-val'!B45="","",'enter-harv-val'!B45)</f>
        <v/>
      </c>
      <c r="D45" t="str">
        <f>IF('enter-harv-val'!B45="","",IF(NOT(ISBLANK(C45)),IF(C45&lt;summaries!$R$15,1,0),))</f>
        <v/>
      </c>
      <c r="E45" s="1" t="str">
        <f>IF('enter-harv-val'!B45="","",IF((1-D45)*C45=0,"",(1-D45)*C45))</f>
        <v/>
      </c>
      <c r="F45" s="4" t="str">
        <f>IF('enter-harv-val'!B45="","",IF(D45=1,IF(NOT((OR($B45="J",$B45="K",$B45="Q",$B45=0))),"ADDL","NOT"),""))</f>
        <v/>
      </c>
      <c r="G45" t="str">
        <f>IF('enter-harv-val'!B45="","",1-D45)</f>
        <v/>
      </c>
      <c r="H45" s="1" t="str">
        <f>IF('enter-harv-val'!B45="","",params!$B$2)</f>
        <v/>
      </c>
      <c r="I45" s="1" t="str">
        <f>IF('enter-harv-val'!B45="","",D45*summaries!$R$16)</f>
        <v/>
      </c>
      <c r="J45" s="1" t="str">
        <f>IF('enter-harv-val'!B45="","",IF(OR($B45="J",$B45="K",$B45="Q"),params!$B$5*G45,$B45*params!$B$3*G45))</f>
        <v/>
      </c>
      <c r="K45" s="1" t="str">
        <f>IF('enter-harv-val'!B45="","",IF(AND(NOT((OR($B45="J",$B45="K",$B45="Q",$B45=0))),D45=1),B45*params!$B$3,""))</f>
        <v/>
      </c>
      <c r="L45" s="1" t="str">
        <f>IF('enter-harv-val'!B45="","",SUM(H45:J45))</f>
        <v/>
      </c>
      <c r="M45" s="5" t="str">
        <f>IF('enter-harv-val'!B45="","",(L45&lt;params!$B$9))</f>
        <v/>
      </c>
    </row>
    <row r="46" spans="1:13" x14ac:dyDescent="0.45">
      <c r="A46" t="str">
        <f>IF('enter-harv-val'!B46="","",'enter-harv-val'!A46)</f>
        <v/>
      </c>
      <c r="B46" s="24" t="str">
        <f>IF('enter-harv-val'!B46="","",'enter-harv-val'!B46)</f>
        <v/>
      </c>
      <c r="D46" t="str">
        <f>IF('enter-harv-val'!B46="","",IF(NOT(ISBLANK(C46)),IF(C46&lt;summaries!$R$15,1,0),))</f>
        <v/>
      </c>
      <c r="E46" s="1" t="str">
        <f>IF('enter-harv-val'!B46="","",IF((1-D46)*C46=0,"",(1-D46)*C46))</f>
        <v/>
      </c>
      <c r="F46" s="4" t="str">
        <f>IF('enter-harv-val'!B46="","",IF(D46=1,IF(NOT((OR($B46="J",$B46="K",$B46="Q",$B46=0))),"ADDL","NOT"),""))</f>
        <v/>
      </c>
      <c r="G46" t="str">
        <f>IF('enter-harv-val'!B46="","",1-D46)</f>
        <v/>
      </c>
      <c r="H46" s="1" t="str">
        <f>IF('enter-harv-val'!B46="","",params!$B$2)</f>
        <v/>
      </c>
      <c r="I46" s="1" t="str">
        <f>IF('enter-harv-val'!B46="","",D46*summaries!$R$16)</f>
        <v/>
      </c>
      <c r="J46" s="1" t="str">
        <f>IF('enter-harv-val'!B46="","",IF(OR($B46="J",$B46="K",$B46="Q"),params!$B$5*G46,$B46*params!$B$3*G46))</f>
        <v/>
      </c>
      <c r="K46" s="1" t="str">
        <f>IF('enter-harv-val'!B46="","",IF(AND(NOT((OR($B46="J",$B46="K",$B46="Q",$B46=0))),D46=1),B46*params!$B$3,""))</f>
        <v/>
      </c>
      <c r="L46" s="1" t="str">
        <f>IF('enter-harv-val'!B46="","",SUM(H46:J46))</f>
        <v/>
      </c>
      <c r="M46" s="5" t="str">
        <f>IF('enter-harv-val'!B46="","",(L46&lt;params!$B$9))</f>
        <v/>
      </c>
    </row>
    <row r="47" spans="1:13" x14ac:dyDescent="0.45">
      <c r="A47" t="str">
        <f>IF('enter-harv-val'!B47="","",'enter-harv-val'!A47)</f>
        <v/>
      </c>
      <c r="B47" s="24" t="str">
        <f>IF('enter-harv-val'!B47="","",'enter-harv-val'!B47)</f>
        <v/>
      </c>
      <c r="D47" t="str">
        <f>IF('enter-harv-val'!B47="","",IF(NOT(ISBLANK(C47)),IF(C47&lt;summaries!$R$15,1,0),))</f>
        <v/>
      </c>
      <c r="E47" s="1" t="str">
        <f>IF('enter-harv-val'!B47="","",IF((1-D47)*C47=0,"",(1-D47)*C47))</f>
        <v/>
      </c>
      <c r="F47" s="4" t="str">
        <f>IF('enter-harv-val'!B47="","",IF(D47=1,IF(NOT((OR($B47="J",$B47="K",$B47="Q",$B47=0))),"ADDL","NOT"),""))</f>
        <v/>
      </c>
      <c r="G47" t="str">
        <f>IF('enter-harv-val'!B47="","",1-D47)</f>
        <v/>
      </c>
      <c r="H47" s="1" t="str">
        <f>IF('enter-harv-val'!B47="","",params!$B$2)</f>
        <v/>
      </c>
      <c r="I47" s="1" t="str">
        <f>IF('enter-harv-val'!B47="","",D47*summaries!$R$16)</f>
        <v/>
      </c>
      <c r="J47" s="1" t="str">
        <f>IF('enter-harv-val'!B47="","",IF(OR($B47="J",$B47="K",$B47="Q"),params!$B$5*G47,$B47*params!$B$3*G47))</f>
        <v/>
      </c>
      <c r="K47" s="1" t="str">
        <f>IF('enter-harv-val'!B47="","",IF(AND(NOT((OR($B47="J",$B47="K",$B47="Q",$B47=0))),D47=1),B47*params!$B$3,""))</f>
        <v/>
      </c>
      <c r="L47" s="1" t="str">
        <f>IF('enter-harv-val'!B47="","",SUM(H47:J47))</f>
        <v/>
      </c>
      <c r="M47" s="5" t="str">
        <f>IF('enter-harv-val'!B47="","",(L47&lt;params!$B$9))</f>
        <v/>
      </c>
    </row>
    <row r="48" spans="1:13" x14ac:dyDescent="0.45">
      <c r="A48" t="str">
        <f>IF('enter-harv-val'!B48="","",'enter-harv-val'!A48)</f>
        <v/>
      </c>
      <c r="B48" s="24" t="str">
        <f>IF('enter-harv-val'!B48="","",'enter-harv-val'!B48)</f>
        <v/>
      </c>
      <c r="D48" t="str">
        <f>IF('enter-harv-val'!B48="","",IF(NOT(ISBLANK(C48)),IF(C48&lt;summaries!$R$15,1,0),))</f>
        <v/>
      </c>
      <c r="E48" s="1" t="str">
        <f>IF('enter-harv-val'!B48="","",IF((1-D48)*C48=0,"",(1-D48)*C48))</f>
        <v/>
      </c>
      <c r="F48" s="4" t="str">
        <f>IF('enter-harv-val'!B48="","",IF(D48=1,IF(NOT((OR($B48="J",$B48="K",$B48="Q",$B48=0))),"ADDL","NOT"),""))</f>
        <v/>
      </c>
      <c r="G48" t="str">
        <f>IF('enter-harv-val'!B48="","",1-D48)</f>
        <v/>
      </c>
      <c r="H48" s="1" t="str">
        <f>IF('enter-harv-val'!B48="","",params!$B$2)</f>
        <v/>
      </c>
      <c r="I48" s="1" t="str">
        <f>IF('enter-harv-val'!B48="","",D48*summaries!$R$16)</f>
        <v/>
      </c>
      <c r="J48" s="1" t="str">
        <f>IF('enter-harv-val'!B48="","",IF(OR($B48="J",$B48="K",$B48="Q"),params!$B$5*G48,$B48*params!$B$3*G48))</f>
        <v/>
      </c>
      <c r="K48" s="1" t="str">
        <f>IF('enter-harv-val'!B48="","",IF(AND(NOT((OR($B48="J",$B48="K",$B48="Q",$B48=0))),D48=1),B48*params!$B$3,""))</f>
        <v/>
      </c>
      <c r="L48" s="1" t="str">
        <f>IF('enter-harv-val'!B48="","",SUM(H48:J48))</f>
        <v/>
      </c>
      <c r="M48" s="5" t="str">
        <f>IF('enter-harv-val'!B48="","",(L48&lt;params!$B$9))</f>
        <v/>
      </c>
    </row>
    <row r="49" spans="1:13" x14ac:dyDescent="0.45">
      <c r="A49" t="str">
        <f>IF('enter-harv-val'!B49="","",'enter-harv-val'!A49)</f>
        <v/>
      </c>
      <c r="B49" s="24" t="str">
        <f>IF('enter-harv-val'!B49="","",'enter-harv-val'!B49)</f>
        <v/>
      </c>
      <c r="D49" t="str">
        <f>IF('enter-harv-val'!B49="","",IF(NOT(ISBLANK(C49)),IF(C49&lt;summaries!$R$15,1,0),))</f>
        <v/>
      </c>
      <c r="E49" s="1" t="str">
        <f>IF('enter-harv-val'!B49="","",IF((1-D49)*C49=0,"",(1-D49)*C49))</f>
        <v/>
      </c>
      <c r="F49" s="4" t="str">
        <f>IF('enter-harv-val'!B49="","",IF(D49=1,IF(NOT((OR($B49="J",$B49="K",$B49="Q",$B49=0))),"ADDL","NOT"),""))</f>
        <v/>
      </c>
      <c r="G49" t="str">
        <f>IF('enter-harv-val'!B49="","",1-D49)</f>
        <v/>
      </c>
      <c r="H49" s="1" t="str">
        <f>IF('enter-harv-val'!B49="","",params!$B$2)</f>
        <v/>
      </c>
      <c r="I49" s="1" t="str">
        <f>IF('enter-harv-val'!B49="","",D49*summaries!$R$16)</f>
        <v/>
      </c>
      <c r="J49" s="1" t="str">
        <f>IF('enter-harv-val'!B49="","",IF(OR($B49="J",$B49="K",$B49="Q"),params!$B$5*G49,$B49*params!$B$3*G49))</f>
        <v/>
      </c>
      <c r="K49" s="1" t="str">
        <f>IF('enter-harv-val'!B49="","",IF(AND(NOT((OR($B49="J",$B49="K",$B49="Q",$B49=0))),D49=1),B49*params!$B$3,""))</f>
        <v/>
      </c>
      <c r="L49" s="1" t="str">
        <f>IF('enter-harv-val'!B49="","",SUM(H49:J49))</f>
        <v/>
      </c>
      <c r="M49" s="5" t="str">
        <f>IF('enter-harv-val'!B49="","",(L49&lt;params!$B$9))</f>
        <v/>
      </c>
    </row>
    <row r="50" spans="1:13" x14ac:dyDescent="0.45">
      <c r="A50" t="str">
        <f>IF('enter-harv-val'!B50="","",'enter-harv-val'!A50)</f>
        <v/>
      </c>
      <c r="B50" s="24" t="str">
        <f>IF('enter-harv-val'!B50="","",'enter-harv-val'!B50)</f>
        <v/>
      </c>
      <c r="D50" t="str">
        <f>IF('enter-harv-val'!B50="","",IF(NOT(ISBLANK(C50)),IF(C50&lt;summaries!$R$15,1,0),))</f>
        <v/>
      </c>
      <c r="E50" s="1" t="str">
        <f>IF('enter-harv-val'!B50="","",IF((1-D50)*C50=0,"",(1-D50)*C50))</f>
        <v/>
      </c>
      <c r="F50" s="4" t="str">
        <f>IF('enter-harv-val'!B50="","",IF(D50=1,IF(NOT((OR($B50="J",$B50="K",$B50="Q",$B50=0))),"ADDL","NOT"),""))</f>
        <v/>
      </c>
      <c r="G50" t="str">
        <f>IF('enter-harv-val'!B50="","",1-D50)</f>
        <v/>
      </c>
      <c r="H50" s="1" t="str">
        <f>IF('enter-harv-val'!B50="","",params!$B$2)</f>
        <v/>
      </c>
      <c r="I50" s="1" t="str">
        <f>IF('enter-harv-val'!B50="","",D50*summaries!$R$16)</f>
        <v/>
      </c>
      <c r="J50" s="1" t="str">
        <f>IF('enter-harv-val'!B50="","",IF(OR($B50="J",$B50="K",$B50="Q"),params!$B$5*G50,$B50*params!$B$3*G50))</f>
        <v/>
      </c>
      <c r="K50" s="1" t="str">
        <f>IF('enter-harv-val'!B50="","",IF(AND(NOT((OR($B50="J",$B50="K",$B50="Q",$B50=0))),D50=1),B50*params!$B$3,""))</f>
        <v/>
      </c>
      <c r="L50" s="1" t="str">
        <f>IF('enter-harv-val'!B50="","",SUM(H50:J50))</f>
        <v/>
      </c>
      <c r="M50" s="5" t="str">
        <f>IF('enter-harv-val'!B50="","",(L50&lt;params!$B$9))</f>
        <v/>
      </c>
    </row>
    <row r="51" spans="1:13" x14ac:dyDescent="0.45">
      <c r="A51" t="str">
        <f>IF('enter-harv-val'!B51="","",'enter-harv-val'!A51)</f>
        <v/>
      </c>
      <c r="B51" s="24" t="str">
        <f>IF('enter-harv-val'!B51="","",'enter-harv-val'!B51)</f>
        <v/>
      </c>
      <c r="D51" t="str">
        <f>IF('enter-harv-val'!B51="","",IF(NOT(ISBLANK(C51)),IF(C51&lt;summaries!$R$15,1,0),))</f>
        <v/>
      </c>
      <c r="E51" s="1" t="str">
        <f>IF('enter-harv-val'!B51="","",IF((1-D51)*C51=0,"",(1-D51)*C51))</f>
        <v/>
      </c>
      <c r="F51" s="4" t="str">
        <f>IF('enter-harv-val'!B51="","",IF(D51=1,IF(NOT((OR($B51="J",$B51="K",$B51="Q",$B51=0))),"ADDL","NOT"),""))</f>
        <v/>
      </c>
      <c r="G51" t="str">
        <f>IF('enter-harv-val'!B51="","",1-D51)</f>
        <v/>
      </c>
      <c r="H51" s="1" t="str">
        <f>IF('enter-harv-val'!B51="","",params!$B$2)</f>
        <v/>
      </c>
      <c r="I51" s="1" t="str">
        <f>IF('enter-harv-val'!B51="","",D51*summaries!$R$16)</f>
        <v/>
      </c>
      <c r="J51" s="1" t="str">
        <f>IF('enter-harv-val'!B51="","",IF(OR($B51="J",$B51="K",$B51="Q"),params!$B$5*G51,$B51*params!$B$3*G51))</f>
        <v/>
      </c>
      <c r="K51" s="1" t="str">
        <f>IF('enter-harv-val'!B51="","",IF(AND(NOT((OR($B51="J",$B51="K",$B51="Q",$B51=0))),D51=1),B51*params!$B$3,""))</f>
        <v/>
      </c>
      <c r="L51" s="1" t="str">
        <f>IF('enter-harv-val'!B51="","",SUM(H51:J51))</f>
        <v/>
      </c>
      <c r="M51" s="5" t="str">
        <f>IF('enter-harv-val'!B51="","",(L51&lt;params!$B$9))</f>
        <v/>
      </c>
    </row>
    <row r="52" spans="1:13" x14ac:dyDescent="0.45">
      <c r="A52" t="str">
        <f>IF('enter-harv-val'!B52="","",'enter-harv-val'!A52)</f>
        <v/>
      </c>
      <c r="B52" s="24" t="str">
        <f>IF('enter-harv-val'!B52="","",'enter-harv-val'!B52)</f>
        <v/>
      </c>
      <c r="D52" t="str">
        <f>IF('enter-harv-val'!B52="","",IF(NOT(ISBLANK(C52)),IF(C52&lt;summaries!$R$15,1,0),))</f>
        <v/>
      </c>
      <c r="E52" s="1" t="str">
        <f>IF('enter-harv-val'!B52="","",IF((1-D52)*C52=0,"",(1-D52)*C52))</f>
        <v/>
      </c>
      <c r="F52" s="4" t="str">
        <f>IF('enter-harv-val'!B52="","",IF(D52=1,IF(NOT((OR($B52="J",$B52="K",$B52="Q",$B52=0))),"ADDL","NOT"),""))</f>
        <v/>
      </c>
      <c r="G52" t="str">
        <f>IF('enter-harv-val'!B52="","",1-D52)</f>
        <v/>
      </c>
      <c r="H52" s="1" t="str">
        <f>IF('enter-harv-val'!B52="","",params!$B$2)</f>
        <v/>
      </c>
      <c r="I52" s="1" t="str">
        <f>IF('enter-harv-val'!B52="","",D52*summaries!$R$16)</f>
        <v/>
      </c>
      <c r="J52" s="1" t="str">
        <f>IF('enter-harv-val'!B52="","",IF(OR($B52="J",$B52="K",$B52="Q"),params!$B$5*G52,$B52*params!$B$3*G52))</f>
        <v/>
      </c>
      <c r="K52" s="1" t="str">
        <f>IF('enter-harv-val'!B52="","",IF(AND(NOT((OR($B52="J",$B52="K",$B52="Q",$B52=0))),D52=1),B52*params!$B$3,""))</f>
        <v/>
      </c>
      <c r="L52" s="1" t="str">
        <f>IF('enter-harv-val'!B52="","",SUM(H52:J52))</f>
        <v/>
      </c>
      <c r="M52" s="5" t="str">
        <f>IF('enter-harv-val'!B52="","",(L52&lt;params!$B$9))</f>
        <v/>
      </c>
    </row>
    <row r="53" spans="1:13" x14ac:dyDescent="0.45">
      <c r="A53" t="str">
        <f>IF('enter-harv-val'!B53="","",'enter-harv-val'!A53)</f>
        <v/>
      </c>
      <c r="B53" s="24" t="str">
        <f>IF('enter-harv-val'!B53="","",'enter-harv-val'!B53)</f>
        <v/>
      </c>
      <c r="D53" t="str">
        <f>IF('enter-harv-val'!B53="","",IF(NOT(ISBLANK(C53)),IF(C53&lt;summaries!$R$15,1,0),))</f>
        <v/>
      </c>
      <c r="E53" s="1" t="str">
        <f>IF('enter-harv-val'!B53="","",IF((1-D53)*C53=0,"",(1-D53)*C53))</f>
        <v/>
      </c>
      <c r="F53" s="4" t="str">
        <f>IF('enter-harv-val'!B53="","",IF(D53=1,IF(NOT((OR($B53="J",$B53="K",$B53="Q",$B53=0))),"ADDL","NOT"),""))</f>
        <v/>
      </c>
      <c r="G53" t="str">
        <f>IF('enter-harv-val'!B53="","",1-D53)</f>
        <v/>
      </c>
      <c r="H53" s="1" t="str">
        <f>IF('enter-harv-val'!B53="","",params!$B$2)</f>
        <v/>
      </c>
      <c r="I53" s="1" t="str">
        <f>IF('enter-harv-val'!B53="","",D53*summaries!$R$16)</f>
        <v/>
      </c>
      <c r="J53" s="1" t="str">
        <f>IF('enter-harv-val'!B53="","",IF(OR($B53="J",$B53="K",$B53="Q"),params!$B$5*G53,$B53*params!$B$3*G53))</f>
        <v/>
      </c>
      <c r="K53" s="1" t="str">
        <f>IF('enter-harv-val'!B53="","",IF(AND(NOT((OR($B53="J",$B53="K",$B53="Q",$B53=0))),D53=1),B53*params!$B$3,""))</f>
        <v/>
      </c>
      <c r="L53" s="1" t="str">
        <f>IF('enter-harv-val'!B53="","",SUM(H53:J53))</f>
        <v/>
      </c>
      <c r="M53" s="5" t="str">
        <f>IF('enter-harv-val'!B53="","",(L53&lt;params!$B$9))</f>
        <v/>
      </c>
    </row>
    <row r="54" spans="1:13" x14ac:dyDescent="0.45">
      <c r="A54" t="str">
        <f>IF('enter-harv-val'!B54="","",'enter-harv-val'!A54)</f>
        <v/>
      </c>
      <c r="B54" s="24" t="str">
        <f>IF('enter-harv-val'!B54="","",'enter-harv-val'!B54)</f>
        <v/>
      </c>
      <c r="D54" t="str">
        <f>IF('enter-harv-val'!B54="","",IF(NOT(ISBLANK(C54)),IF(C54&lt;summaries!$R$15,1,0),))</f>
        <v/>
      </c>
      <c r="E54" s="1" t="str">
        <f>IF('enter-harv-val'!B54="","",IF((1-D54)*C54=0,"",(1-D54)*C54))</f>
        <v/>
      </c>
      <c r="F54" s="4" t="str">
        <f>IF('enter-harv-val'!B54="","",IF(D54=1,IF(NOT((OR($B54="J",$B54="K",$B54="Q",$B54=0))),"ADDL","NOT"),""))</f>
        <v/>
      </c>
      <c r="G54" t="str">
        <f>IF('enter-harv-val'!B54="","",1-D54)</f>
        <v/>
      </c>
      <c r="H54" s="1" t="str">
        <f>IF('enter-harv-val'!B54="","",params!$B$2)</f>
        <v/>
      </c>
      <c r="I54" s="1" t="str">
        <f>IF('enter-harv-val'!B54="","",D54*summaries!$R$16)</f>
        <v/>
      </c>
      <c r="J54" s="1" t="str">
        <f>IF('enter-harv-val'!B54="","",IF(OR($B54="J",$B54="K",$B54="Q"),params!$B$5*G54,$B54*params!$B$3*G54))</f>
        <v/>
      </c>
      <c r="K54" s="1" t="str">
        <f>IF('enter-harv-val'!B54="","",IF(AND(NOT((OR($B54="J",$B54="K",$B54="Q",$B54=0))),D54=1),B54*params!$B$3,""))</f>
        <v/>
      </c>
      <c r="L54" s="1" t="str">
        <f>IF('enter-harv-val'!B54="","",SUM(H54:J54))</f>
        <v/>
      </c>
      <c r="M54" s="5" t="str">
        <f>IF('enter-harv-val'!B54="","",(L54&lt;params!$B$9))</f>
        <v/>
      </c>
    </row>
    <row r="55" spans="1:13" x14ac:dyDescent="0.45">
      <c r="A55" t="str">
        <f>IF('enter-harv-val'!B55="","",'enter-harv-val'!A55)</f>
        <v/>
      </c>
      <c r="B55" s="24" t="str">
        <f>IF('enter-harv-val'!B55="","",'enter-harv-val'!B55)</f>
        <v/>
      </c>
      <c r="D55" t="str">
        <f>IF('enter-harv-val'!B55="","",IF(NOT(ISBLANK(C55)),IF(C55&lt;summaries!$R$15,1,0),))</f>
        <v/>
      </c>
      <c r="E55" s="1" t="str">
        <f>IF('enter-harv-val'!B55="","",IF((1-D55)*C55=0,"",(1-D55)*C55))</f>
        <v/>
      </c>
      <c r="F55" s="4" t="str">
        <f>IF('enter-harv-val'!B55="","",IF(D55=1,IF(NOT((OR($B55="J",$B55="K",$B55="Q",$B55=0))),"ADDL","NOT"),""))</f>
        <v/>
      </c>
      <c r="G55" t="str">
        <f>IF('enter-harv-val'!B55="","",1-D55)</f>
        <v/>
      </c>
      <c r="H55" s="1" t="str">
        <f>IF('enter-harv-val'!B55="","",params!$B$2)</f>
        <v/>
      </c>
      <c r="I55" s="1" t="str">
        <f>IF('enter-harv-val'!B55="","",D55*summaries!$R$16)</f>
        <v/>
      </c>
      <c r="J55" s="1" t="str">
        <f>IF('enter-harv-val'!B55="","",IF(OR($B55="J",$B55="K",$B55="Q"),params!$B$5*G55,$B55*params!$B$3*G55))</f>
        <v/>
      </c>
      <c r="K55" s="1" t="str">
        <f>IF('enter-harv-val'!B55="","",IF(AND(NOT((OR($B55="J",$B55="K",$B55="Q",$B55=0))),D55=1),B55*params!$B$3,""))</f>
        <v/>
      </c>
      <c r="L55" s="1" t="str">
        <f>IF('enter-harv-val'!B55="","",SUM(H55:J55))</f>
        <v/>
      </c>
      <c r="M55" s="5" t="str">
        <f>IF('enter-harv-val'!B55="","",(L55&lt;params!$B$9))</f>
        <v/>
      </c>
    </row>
    <row r="56" spans="1:13" x14ac:dyDescent="0.45">
      <c r="A56" t="str">
        <f>IF('enter-harv-val'!B56="","",'enter-harv-val'!A56)</f>
        <v/>
      </c>
      <c r="B56" s="24" t="str">
        <f>IF('enter-harv-val'!B56="","",'enter-harv-val'!B56)</f>
        <v/>
      </c>
      <c r="D56" t="str">
        <f>IF('enter-harv-val'!B56="","",IF(NOT(ISBLANK(C56)),IF(C56&lt;summaries!$R$15,1,0),))</f>
        <v/>
      </c>
      <c r="E56" s="1" t="str">
        <f>IF('enter-harv-val'!B56="","",IF((1-D56)*C56=0,"",(1-D56)*C56))</f>
        <v/>
      </c>
      <c r="F56" s="4" t="str">
        <f>IF('enter-harv-val'!B56="","",IF(D56=1,IF(NOT((OR($B56="J",$B56="K",$B56="Q",$B56=0))),"ADDL","NOT"),""))</f>
        <v/>
      </c>
      <c r="G56" t="str">
        <f>IF('enter-harv-val'!B56="","",1-D56)</f>
        <v/>
      </c>
      <c r="H56" s="1" t="str">
        <f>IF('enter-harv-val'!B56="","",params!$B$2)</f>
        <v/>
      </c>
      <c r="I56" s="1" t="str">
        <f>IF('enter-harv-val'!B56="","",D56*summaries!$R$16)</f>
        <v/>
      </c>
      <c r="J56" s="1" t="str">
        <f>IF('enter-harv-val'!B56="","",IF(OR($B56="J",$B56="K",$B56="Q"),params!$B$5*G56,$B56*params!$B$3*G56))</f>
        <v/>
      </c>
      <c r="K56" s="1" t="str">
        <f>IF('enter-harv-val'!B56="","",IF(AND(NOT((OR($B56="J",$B56="K",$B56="Q",$B56=0))),D56=1),B56*params!$B$3,""))</f>
        <v/>
      </c>
      <c r="L56" s="1" t="str">
        <f>IF('enter-harv-val'!B56="","",SUM(H56:J56))</f>
        <v/>
      </c>
      <c r="M56" s="5" t="str">
        <f>IF('enter-harv-val'!B56="","",(L56&lt;params!$B$9))</f>
        <v/>
      </c>
    </row>
    <row r="57" spans="1:13" x14ac:dyDescent="0.45">
      <c r="A57" t="str">
        <f>IF('enter-harv-val'!B57="","",'enter-harv-val'!A57)</f>
        <v/>
      </c>
      <c r="B57" s="24" t="str">
        <f>IF('enter-harv-val'!B57="","",'enter-harv-val'!B57)</f>
        <v/>
      </c>
      <c r="D57" t="str">
        <f>IF('enter-harv-val'!B57="","",IF(NOT(ISBLANK(C57)),IF(C57&lt;summaries!$R$15,1,0),))</f>
        <v/>
      </c>
      <c r="E57" s="1" t="str">
        <f>IF('enter-harv-val'!B57="","",IF((1-D57)*C57=0,"",(1-D57)*C57))</f>
        <v/>
      </c>
      <c r="F57" s="4" t="str">
        <f>IF('enter-harv-val'!B57="","",IF(D57=1,IF(NOT((OR($B57="J",$B57="K",$B57="Q",$B57=0))),"ADDL","NOT"),""))</f>
        <v/>
      </c>
      <c r="G57" t="str">
        <f>IF('enter-harv-val'!B57="","",1-D57)</f>
        <v/>
      </c>
      <c r="H57" s="1" t="str">
        <f>IF('enter-harv-val'!B57="","",params!$B$2)</f>
        <v/>
      </c>
      <c r="I57" s="1" t="str">
        <f>IF('enter-harv-val'!B57="","",D57*summaries!$R$16)</f>
        <v/>
      </c>
      <c r="J57" s="1" t="str">
        <f>IF('enter-harv-val'!B57="","",IF(OR($B57="J",$B57="K",$B57="Q"),params!$B$5*G57,$B57*params!$B$3*G57))</f>
        <v/>
      </c>
      <c r="K57" s="1" t="str">
        <f>IF('enter-harv-val'!B57="","",IF(AND(NOT((OR($B57="J",$B57="K",$B57="Q",$B57=0))),D57=1),B57*params!$B$3,""))</f>
        <v/>
      </c>
      <c r="L57" s="1" t="str">
        <f>IF('enter-harv-val'!B57="","",SUM(H57:J57))</f>
        <v/>
      </c>
      <c r="M57" s="5" t="str">
        <f>IF('enter-harv-val'!B57="","",(L57&lt;params!$B$9))</f>
        <v/>
      </c>
    </row>
    <row r="58" spans="1:13" x14ac:dyDescent="0.45">
      <c r="A58" t="str">
        <f>IF('enter-harv-val'!B58="","",'enter-harv-val'!A58)</f>
        <v/>
      </c>
      <c r="B58" s="24" t="str">
        <f>IF('enter-harv-val'!B58="","",'enter-harv-val'!B58)</f>
        <v/>
      </c>
      <c r="D58" t="str">
        <f>IF('enter-harv-val'!B58="","",IF(NOT(ISBLANK(C58)),IF(C58&lt;summaries!$R$15,1,0),))</f>
        <v/>
      </c>
      <c r="E58" s="1" t="str">
        <f>IF('enter-harv-val'!B58="","",IF((1-D58)*C58=0,"",(1-D58)*C58))</f>
        <v/>
      </c>
      <c r="F58" s="4" t="str">
        <f>IF('enter-harv-val'!B58="","",IF(D58=1,IF(NOT((OR($B58="J",$B58="K",$B58="Q",$B58=0))),"ADDL","NOT"),""))</f>
        <v/>
      </c>
      <c r="G58" t="str">
        <f>IF('enter-harv-val'!B58="","",1-D58)</f>
        <v/>
      </c>
      <c r="H58" s="1" t="str">
        <f>IF('enter-harv-val'!B58="","",params!$B$2)</f>
        <v/>
      </c>
      <c r="I58" s="1" t="str">
        <f>IF('enter-harv-val'!B58="","",D58*summaries!$R$16)</f>
        <v/>
      </c>
      <c r="J58" s="1" t="str">
        <f>IF('enter-harv-val'!B58="","",IF(OR($B58="J",$B58="K",$B58="Q"),params!$B$5*G58,$B58*params!$B$3*G58))</f>
        <v/>
      </c>
      <c r="K58" s="1" t="str">
        <f>IF('enter-harv-val'!B58="","",IF(AND(NOT((OR($B58="J",$B58="K",$B58="Q",$B58=0))),D58=1),B58*params!$B$3,""))</f>
        <v/>
      </c>
      <c r="L58" s="1" t="str">
        <f>IF('enter-harv-val'!B58="","",SUM(H58:J58))</f>
        <v/>
      </c>
      <c r="M58" s="5" t="str">
        <f>IF('enter-harv-val'!B58="","",(L58&lt;params!$B$9))</f>
        <v/>
      </c>
    </row>
    <row r="59" spans="1:13" x14ac:dyDescent="0.45">
      <c r="A59" t="str">
        <f>IF('enter-harv-val'!B59="","",'enter-harv-val'!A59)</f>
        <v/>
      </c>
      <c r="B59" s="24" t="str">
        <f>IF('enter-harv-val'!B59="","",'enter-harv-val'!B59)</f>
        <v/>
      </c>
      <c r="D59" t="str">
        <f>IF('enter-harv-val'!B59="","",IF(NOT(ISBLANK(C59)),IF(C59&lt;summaries!$R$15,1,0),))</f>
        <v/>
      </c>
      <c r="E59" s="1" t="str">
        <f>IF('enter-harv-val'!B59="","",IF((1-D59)*C59=0,"",(1-D59)*C59))</f>
        <v/>
      </c>
      <c r="F59" s="4" t="str">
        <f>IF('enter-harv-val'!B59="","",IF(D59=1,IF(NOT((OR($B59="J",$B59="K",$B59="Q",$B59=0))),"ADDL","NOT"),""))</f>
        <v/>
      </c>
      <c r="G59" t="str">
        <f>IF('enter-harv-val'!B59="","",1-D59)</f>
        <v/>
      </c>
      <c r="H59" s="1" t="str">
        <f>IF('enter-harv-val'!B59="","",params!$B$2)</f>
        <v/>
      </c>
      <c r="I59" s="1" t="str">
        <f>IF('enter-harv-val'!B59="","",D59*summaries!$R$16)</f>
        <v/>
      </c>
      <c r="J59" s="1" t="str">
        <f>IF('enter-harv-val'!B59="","",IF(OR($B59="J",$B59="K",$B59="Q"),params!$B$5*G59,$B59*params!$B$3*G59))</f>
        <v/>
      </c>
      <c r="K59" s="1" t="str">
        <f>IF('enter-harv-val'!B59="","",IF(AND(NOT((OR($B59="J",$B59="K",$B59="Q",$B59=0))),D59=1),B59*params!$B$3,""))</f>
        <v/>
      </c>
      <c r="L59" s="1" t="str">
        <f>IF('enter-harv-val'!B59="","",SUM(H59:J59))</f>
        <v/>
      </c>
      <c r="M59" s="5" t="str">
        <f>IF('enter-harv-val'!B59="","",(L59&lt;params!$B$9))</f>
        <v/>
      </c>
    </row>
    <row r="60" spans="1:13" x14ac:dyDescent="0.45">
      <c r="A60" t="str">
        <f>IF('enter-harv-val'!B60="","",'enter-harv-val'!A60)</f>
        <v/>
      </c>
      <c r="B60" s="24" t="str">
        <f>IF('enter-harv-val'!B60="","",'enter-harv-val'!B60)</f>
        <v/>
      </c>
      <c r="D60" t="str">
        <f>IF('enter-harv-val'!B60="","",IF(NOT(ISBLANK(C60)),IF(C60&lt;summaries!$R$15,1,0),))</f>
        <v/>
      </c>
      <c r="E60" s="1" t="str">
        <f>IF('enter-harv-val'!B60="","",IF((1-D60)*C60=0,"",(1-D60)*C60))</f>
        <v/>
      </c>
      <c r="F60" s="4" t="str">
        <f>IF('enter-harv-val'!B60="","",IF(D60=1,IF(NOT((OR($B60="J",$B60="K",$B60="Q",$B60=0))),"ADDL","NOT"),""))</f>
        <v/>
      </c>
      <c r="G60" t="str">
        <f>IF('enter-harv-val'!B60="","",1-D60)</f>
        <v/>
      </c>
      <c r="H60" s="1" t="str">
        <f>IF('enter-harv-val'!B60="","",params!$B$2)</f>
        <v/>
      </c>
      <c r="I60" s="1" t="str">
        <f>IF('enter-harv-val'!B60="","",D60*summaries!$R$16)</f>
        <v/>
      </c>
      <c r="J60" s="1" t="str">
        <f>IF('enter-harv-val'!B60="","",IF(OR($B60="J",$B60="K",$B60="Q"),params!$B$5*G60,$B60*params!$B$3*G60))</f>
        <v/>
      </c>
      <c r="K60" s="1" t="str">
        <f>IF('enter-harv-val'!B60="","",IF(AND(NOT((OR($B60="J",$B60="K",$B60="Q",$B60=0))),D60=1),B60*params!$B$3,""))</f>
        <v/>
      </c>
      <c r="L60" s="1" t="str">
        <f>IF('enter-harv-val'!B60="","",SUM(H60:J60))</f>
        <v/>
      </c>
      <c r="M60" s="5" t="str">
        <f>IF('enter-harv-val'!B60="","",(L60&lt;params!$B$9))</f>
        <v/>
      </c>
    </row>
    <row r="61" spans="1:13" x14ac:dyDescent="0.45">
      <c r="A61" t="str">
        <f>IF('enter-harv-val'!B61="","",'enter-harv-val'!A61)</f>
        <v/>
      </c>
      <c r="B61" s="24" t="str">
        <f>IF('enter-harv-val'!B61="","",'enter-harv-val'!B61)</f>
        <v/>
      </c>
      <c r="D61" t="str">
        <f>IF('enter-harv-val'!B61="","",IF(NOT(ISBLANK(C61)),IF(C61&lt;summaries!$R$15,1,0),))</f>
        <v/>
      </c>
      <c r="E61" s="1" t="str">
        <f>IF('enter-harv-val'!B61="","",IF((1-D61)*C61=0,"",(1-D61)*C61))</f>
        <v/>
      </c>
      <c r="F61" s="4" t="str">
        <f>IF('enter-harv-val'!B61="","",IF(D61=1,IF(NOT((OR($B61="J",$B61="K",$B61="Q",$B61=0))),"ADDL","NOT"),""))</f>
        <v/>
      </c>
      <c r="G61" t="str">
        <f>IF('enter-harv-val'!B61="","",1-D61)</f>
        <v/>
      </c>
      <c r="H61" s="1" t="str">
        <f>IF('enter-harv-val'!B61="","",params!$B$2)</f>
        <v/>
      </c>
      <c r="I61" s="1" t="str">
        <f>IF('enter-harv-val'!B61="","",D61*summaries!$R$16)</f>
        <v/>
      </c>
      <c r="J61" s="1" t="str">
        <f>IF('enter-harv-val'!B61="","",IF(OR($B61="J",$B61="K",$B61="Q"),params!$B$5*G61,$B61*params!$B$3*G61))</f>
        <v/>
      </c>
      <c r="K61" s="1" t="str">
        <f>IF('enter-harv-val'!B61="","",IF(AND(NOT((OR($B61="J",$B61="K",$B61="Q",$B61=0))),D61=1),B61*params!$B$3,""))</f>
        <v/>
      </c>
      <c r="L61" s="1" t="str">
        <f>IF('enter-harv-val'!B61="","",SUM(H61:J61))</f>
        <v/>
      </c>
      <c r="M61" s="5" t="str">
        <f>IF('enter-harv-val'!B61="","",(L61&lt;params!$B$9))</f>
        <v/>
      </c>
    </row>
    <row r="62" spans="1:13" x14ac:dyDescent="0.45">
      <c r="A62" t="str">
        <f>IF('enter-harv-val'!B62="","",'enter-harv-val'!A62)</f>
        <v/>
      </c>
      <c r="B62" s="24" t="str">
        <f>IF('enter-harv-val'!B62="","",'enter-harv-val'!B62)</f>
        <v/>
      </c>
      <c r="D62" t="str">
        <f>IF('enter-harv-val'!B62="","",IF(NOT(ISBLANK(C62)),IF(C62&lt;summaries!$R$15,1,0),))</f>
        <v/>
      </c>
      <c r="E62" s="1" t="str">
        <f>IF('enter-harv-val'!B62="","",IF((1-D62)*C62=0,"",(1-D62)*C62))</f>
        <v/>
      </c>
      <c r="F62" s="4" t="str">
        <f>IF('enter-harv-val'!B62="","",IF(D62=1,IF(NOT((OR($B62="J",$B62="K",$B62="Q",$B62=0))),"ADDL","NOT"),""))</f>
        <v/>
      </c>
      <c r="G62" t="str">
        <f>IF('enter-harv-val'!B62="","",1-D62)</f>
        <v/>
      </c>
      <c r="H62" s="1" t="str">
        <f>IF('enter-harv-val'!B62="","",params!$B$2)</f>
        <v/>
      </c>
      <c r="I62" s="1" t="str">
        <f>IF('enter-harv-val'!B62="","",D62*summaries!$R$16)</f>
        <v/>
      </c>
      <c r="J62" s="1" t="str">
        <f>IF('enter-harv-val'!B62="","",IF(OR($B62="J",$B62="K",$B62="Q"),params!$B$5*G62,$B62*params!$B$3*G62))</f>
        <v/>
      </c>
      <c r="K62" s="1" t="str">
        <f>IF('enter-harv-val'!B62="","",IF(AND(NOT((OR($B62="J",$B62="K",$B62="Q",$B62=0))),D62=1),B62*params!$B$3,""))</f>
        <v/>
      </c>
      <c r="L62" s="1" t="str">
        <f>IF('enter-harv-val'!B62="","",SUM(H62:J62))</f>
        <v/>
      </c>
      <c r="M62" s="5" t="str">
        <f>IF('enter-harv-val'!B62="","",(L62&lt;params!$B$9))</f>
        <v/>
      </c>
    </row>
    <row r="63" spans="1:13" x14ac:dyDescent="0.45">
      <c r="A63" t="str">
        <f>IF('enter-harv-val'!B63="","",'enter-harv-val'!A63)</f>
        <v/>
      </c>
      <c r="B63" s="24" t="str">
        <f>IF('enter-harv-val'!B63="","",'enter-harv-val'!B63)</f>
        <v/>
      </c>
      <c r="D63" t="str">
        <f>IF('enter-harv-val'!B63="","",IF(NOT(ISBLANK(C63)),IF(C63&lt;summaries!$R$15,1,0),))</f>
        <v/>
      </c>
      <c r="E63" s="1" t="str">
        <f>IF('enter-harv-val'!B63="","",IF((1-D63)*C63=0,"",(1-D63)*C63))</f>
        <v/>
      </c>
      <c r="F63" s="4" t="str">
        <f>IF('enter-harv-val'!B63="","",IF(D63=1,IF(NOT((OR($B63="J",$B63="K",$B63="Q",$B63=0))),"ADDL","NOT"),""))</f>
        <v/>
      </c>
      <c r="G63" t="str">
        <f>IF('enter-harv-val'!B63="","",1-D63)</f>
        <v/>
      </c>
      <c r="H63" s="1" t="str">
        <f>IF('enter-harv-val'!B63="","",params!$B$2)</f>
        <v/>
      </c>
      <c r="I63" s="1" t="str">
        <f>IF('enter-harv-val'!B63="","",D63*summaries!$R$16)</f>
        <v/>
      </c>
      <c r="J63" s="1" t="str">
        <f>IF('enter-harv-val'!B63="","",IF(OR($B63="J",$B63="K",$B63="Q"),params!$B$5*G63,$B63*params!$B$3*G63))</f>
        <v/>
      </c>
      <c r="K63" s="1" t="str">
        <f>IF('enter-harv-val'!B63="","",IF(AND(NOT((OR($B63="J",$B63="K",$B63="Q",$B63=0))),D63=1),B63*params!$B$3,""))</f>
        <v/>
      </c>
      <c r="L63" s="1" t="str">
        <f>IF('enter-harv-val'!B63="","",SUM(H63:J63))</f>
        <v/>
      </c>
      <c r="M63" s="5" t="str">
        <f>IF('enter-harv-val'!B63="","",(L63&lt;params!$B$9))</f>
        <v/>
      </c>
    </row>
    <row r="64" spans="1:13" x14ac:dyDescent="0.45">
      <c r="A64" t="str">
        <f>IF('enter-harv-val'!B64="","",'enter-harv-val'!A64)</f>
        <v/>
      </c>
      <c r="B64" s="24" t="str">
        <f>IF('enter-harv-val'!B64="","",'enter-harv-val'!B64)</f>
        <v/>
      </c>
      <c r="D64" t="str">
        <f>IF('enter-harv-val'!B64="","",IF(NOT(ISBLANK(C64)),IF(C64&lt;summaries!$R$15,1,0),))</f>
        <v/>
      </c>
      <c r="E64" s="1" t="str">
        <f>IF('enter-harv-val'!B64="","",IF((1-D64)*C64=0,"",(1-D64)*C64))</f>
        <v/>
      </c>
      <c r="F64" s="4" t="str">
        <f>IF('enter-harv-val'!B64="","",IF(D64=1,IF(NOT((OR($B64="J",$B64="K",$B64="Q",$B64=0))),"ADDL","NOT"),""))</f>
        <v/>
      </c>
      <c r="G64" t="str">
        <f>IF('enter-harv-val'!B64="","",1-D64)</f>
        <v/>
      </c>
      <c r="H64" s="1" t="str">
        <f>IF('enter-harv-val'!B64="","",params!$B$2)</f>
        <v/>
      </c>
      <c r="I64" s="1" t="str">
        <f>IF('enter-harv-val'!B64="","",D64*summaries!$R$16)</f>
        <v/>
      </c>
      <c r="J64" s="1" t="str">
        <f>IF('enter-harv-val'!B64="","",IF(OR($B64="J",$B64="K",$B64="Q"),params!$B$5*G64,$B64*params!$B$3*G64))</f>
        <v/>
      </c>
      <c r="K64" s="1" t="str">
        <f>IF('enter-harv-val'!B64="","",IF(AND(NOT((OR($B64="J",$B64="K",$B64="Q",$B64=0))),D64=1),B64*params!$B$3,""))</f>
        <v/>
      </c>
      <c r="L64" s="1" t="str">
        <f>IF('enter-harv-val'!B64="","",SUM(H64:J64))</f>
        <v/>
      </c>
      <c r="M64" s="5" t="str">
        <f>IF('enter-harv-val'!B64="","",(L64&lt;params!$B$9))</f>
        <v/>
      </c>
    </row>
    <row r="65" spans="1:13" x14ac:dyDescent="0.45">
      <c r="A65" t="str">
        <f>IF('enter-harv-val'!B65="","",'enter-harv-val'!A65)</f>
        <v/>
      </c>
      <c r="B65" s="24" t="str">
        <f>IF('enter-harv-val'!B65="","",'enter-harv-val'!B65)</f>
        <v/>
      </c>
      <c r="D65" t="str">
        <f>IF('enter-harv-val'!B65="","",IF(NOT(ISBLANK(C65)),IF(C65&lt;summaries!$R$15,1,0),))</f>
        <v/>
      </c>
      <c r="E65" s="1" t="str">
        <f>IF('enter-harv-val'!B65="","",IF((1-D65)*C65=0,"",(1-D65)*C65))</f>
        <v/>
      </c>
      <c r="F65" s="4" t="str">
        <f>IF('enter-harv-val'!B65="","",IF(D65=1,IF(NOT((OR($B65="J",$B65="K",$B65="Q",$B65=0))),"ADDL","NOT"),""))</f>
        <v/>
      </c>
      <c r="G65" t="str">
        <f>IF('enter-harv-val'!B65="","",1-D65)</f>
        <v/>
      </c>
      <c r="H65" s="1" t="str">
        <f>IF('enter-harv-val'!B65="","",params!$B$2)</f>
        <v/>
      </c>
      <c r="I65" s="1" t="str">
        <f>IF('enter-harv-val'!B65="","",D65*summaries!$R$16)</f>
        <v/>
      </c>
      <c r="J65" s="1" t="str">
        <f>IF('enter-harv-val'!B65="","",IF(OR($B65="J",$B65="K",$B65="Q"),params!$B$5*G65,$B65*params!$B$3*G65))</f>
        <v/>
      </c>
      <c r="K65" s="1" t="str">
        <f>IF('enter-harv-val'!B65="","",IF(AND(NOT((OR($B65="J",$B65="K",$B65="Q",$B65=0))),D65=1),B65*params!$B$3,""))</f>
        <v/>
      </c>
      <c r="L65" s="1" t="str">
        <f>IF('enter-harv-val'!B65="","",SUM(H65:J65))</f>
        <v/>
      </c>
      <c r="M65" s="5" t="str">
        <f>IF('enter-harv-val'!B65="","",(L65&lt;params!$B$9))</f>
        <v/>
      </c>
    </row>
    <row r="66" spans="1:13" x14ac:dyDescent="0.45">
      <c r="A66" t="str">
        <f>IF('enter-harv-val'!B66="","",'enter-harv-val'!A66)</f>
        <v/>
      </c>
      <c r="B66" s="24" t="str">
        <f>IF('enter-harv-val'!B66="","",'enter-harv-val'!B66)</f>
        <v/>
      </c>
      <c r="D66" t="str">
        <f>IF('enter-harv-val'!B66="","",IF(NOT(ISBLANK(C66)),IF(C66&lt;summaries!$R$15,1,0),))</f>
        <v/>
      </c>
      <c r="E66" s="1" t="str">
        <f>IF('enter-harv-val'!B66="","",IF((1-D66)*C66=0,"",(1-D66)*C66))</f>
        <v/>
      </c>
      <c r="F66" s="4" t="str">
        <f>IF('enter-harv-val'!B66="","",IF(D66=1,IF(NOT((OR($B66="J",$B66="K",$B66="Q",$B66=0))),"ADDL","NOT"),""))</f>
        <v/>
      </c>
      <c r="G66" t="str">
        <f>IF('enter-harv-val'!B66="","",1-D66)</f>
        <v/>
      </c>
      <c r="H66" s="1" t="str">
        <f>IF('enter-harv-val'!B66="","",params!$B$2)</f>
        <v/>
      </c>
      <c r="I66" s="1" t="str">
        <f>IF('enter-harv-val'!B66="","",D66*summaries!$R$16)</f>
        <v/>
      </c>
      <c r="J66" s="1" t="str">
        <f>IF('enter-harv-val'!B66="","",IF(OR($B66="J",$B66="K",$B66="Q"),params!$B$5*G66,$B66*params!$B$3*G66))</f>
        <v/>
      </c>
      <c r="K66" s="1" t="str">
        <f>IF('enter-harv-val'!B66="","",IF(AND(NOT((OR($B66="J",$B66="K",$B66="Q",$B66=0))),D66=1),B66*params!$B$3,""))</f>
        <v/>
      </c>
      <c r="L66" s="1" t="str">
        <f>IF('enter-harv-val'!B66="","",SUM(H66:J66))</f>
        <v/>
      </c>
      <c r="M66" s="5" t="str">
        <f>IF('enter-harv-val'!B66="","",(L66&lt;params!$B$9))</f>
        <v/>
      </c>
    </row>
    <row r="67" spans="1:13" x14ac:dyDescent="0.45">
      <c r="A67" t="str">
        <f>IF('enter-harv-val'!B67="","",'enter-harv-val'!A67)</f>
        <v/>
      </c>
      <c r="B67" s="24" t="str">
        <f>IF('enter-harv-val'!B67="","",'enter-harv-val'!B67)</f>
        <v/>
      </c>
      <c r="D67" t="str">
        <f>IF('enter-harv-val'!B67="","",IF(NOT(ISBLANK(C67)),IF(C67&lt;summaries!$R$15,1,0),))</f>
        <v/>
      </c>
      <c r="E67" s="1" t="str">
        <f>IF('enter-harv-val'!B67="","",IF((1-D67)*C67=0,"",(1-D67)*C67))</f>
        <v/>
      </c>
      <c r="F67" s="4" t="str">
        <f>IF('enter-harv-val'!B67="","",IF(D67=1,IF(NOT((OR($B67="J",$B67="K",$B67="Q",$B67=0))),"ADDL","NOT"),""))</f>
        <v/>
      </c>
      <c r="G67" t="str">
        <f>IF('enter-harv-val'!B67="","",1-D67)</f>
        <v/>
      </c>
      <c r="H67" s="1" t="str">
        <f>IF('enter-harv-val'!B67="","",params!$B$2)</f>
        <v/>
      </c>
      <c r="I67" s="1" t="str">
        <f>IF('enter-harv-val'!B67="","",D67*summaries!$R$16)</f>
        <v/>
      </c>
      <c r="J67" s="1" t="str">
        <f>IF('enter-harv-val'!B67="","",IF(OR($B67="J",$B67="K",$B67="Q"),params!$B$5*G67,$B67*params!$B$3*G67))</f>
        <v/>
      </c>
      <c r="K67" s="1" t="str">
        <f>IF('enter-harv-val'!B67="","",IF(AND(NOT((OR($B67="J",$B67="K",$B67="Q",$B67=0))),D67=1),B67*params!$B$3,""))</f>
        <v/>
      </c>
      <c r="L67" s="1" t="str">
        <f>IF('enter-harv-val'!B67="","",SUM(H67:J67))</f>
        <v/>
      </c>
      <c r="M67" s="5" t="str">
        <f>IF('enter-harv-val'!B67="","",(L67&lt;params!$B$9))</f>
        <v/>
      </c>
    </row>
    <row r="68" spans="1:13" x14ac:dyDescent="0.45">
      <c r="A68" t="str">
        <f>IF('enter-harv-val'!B68="","",'enter-harv-val'!A68)</f>
        <v/>
      </c>
      <c r="B68" s="24" t="str">
        <f>IF('enter-harv-val'!B68="","",'enter-harv-val'!B68)</f>
        <v/>
      </c>
      <c r="D68" t="str">
        <f>IF('enter-harv-val'!B68="","",IF(NOT(ISBLANK(C68)),IF(C68&lt;summaries!$R$15,1,0),))</f>
        <v/>
      </c>
      <c r="E68" s="1" t="str">
        <f>IF('enter-harv-val'!B68="","",IF((1-D68)*C68=0,"",(1-D68)*C68))</f>
        <v/>
      </c>
      <c r="F68" s="4" t="str">
        <f>IF('enter-harv-val'!B68="","",IF(D68=1,IF(NOT((OR($B68="J",$B68="K",$B68="Q",$B68=0))),"ADDL","NOT"),""))</f>
        <v/>
      </c>
      <c r="G68" t="str">
        <f>IF('enter-harv-val'!B68="","",1-D68)</f>
        <v/>
      </c>
      <c r="H68" s="1" t="str">
        <f>IF('enter-harv-val'!B68="","",params!$B$2)</f>
        <v/>
      </c>
      <c r="I68" s="1" t="str">
        <f>IF('enter-harv-val'!B68="","",D68*summaries!$R$16)</f>
        <v/>
      </c>
      <c r="J68" s="1" t="str">
        <f>IF('enter-harv-val'!B68="","",IF(OR($B68="J",$B68="K",$B68="Q"),params!$B$5*G68,$B68*params!$B$3*G68))</f>
        <v/>
      </c>
      <c r="K68" s="1" t="str">
        <f>IF('enter-harv-val'!B68="","",IF(AND(NOT((OR($B68="J",$B68="K",$B68="Q",$B68=0))),D68=1),B68*params!$B$3,""))</f>
        <v/>
      </c>
      <c r="L68" s="1" t="str">
        <f>IF('enter-harv-val'!B68="","",SUM(H68:J68))</f>
        <v/>
      </c>
      <c r="M68" s="5" t="str">
        <f>IF('enter-harv-val'!B68="","",(L68&lt;params!$B$9))</f>
        <v/>
      </c>
    </row>
    <row r="69" spans="1:13" x14ac:dyDescent="0.45">
      <c r="A69" t="str">
        <f>IF('enter-harv-val'!B69="","",'enter-harv-val'!A69)</f>
        <v/>
      </c>
      <c r="B69" s="24" t="str">
        <f>IF('enter-harv-val'!B69="","",'enter-harv-val'!B69)</f>
        <v/>
      </c>
      <c r="D69" t="str">
        <f>IF('enter-harv-val'!B69="","",IF(NOT(ISBLANK(C69)),IF(C69&lt;summaries!$R$15,1,0),))</f>
        <v/>
      </c>
      <c r="E69" s="1" t="str">
        <f>IF('enter-harv-val'!B69="","",IF((1-D69)*C69=0,"",(1-D69)*C69))</f>
        <v/>
      </c>
      <c r="F69" s="4" t="str">
        <f>IF('enter-harv-val'!B69="","",IF(D69=1,IF(NOT((OR($B69="J",$B69="K",$B69="Q",$B69=0))),"ADDL","NOT"),""))</f>
        <v/>
      </c>
      <c r="G69" t="str">
        <f>IF('enter-harv-val'!B69="","",1-D69)</f>
        <v/>
      </c>
      <c r="H69" s="1" t="str">
        <f>IF('enter-harv-val'!B69="","",params!$B$2)</f>
        <v/>
      </c>
      <c r="I69" s="1" t="str">
        <f>IF('enter-harv-val'!B69="","",D69*summaries!$R$16)</f>
        <v/>
      </c>
      <c r="J69" s="1" t="str">
        <f>IF('enter-harv-val'!B69="","",IF(OR($B69="J",$B69="K",$B69="Q"),params!$B$5*G69,$B69*params!$B$3*G69))</f>
        <v/>
      </c>
      <c r="K69" s="1" t="str">
        <f>IF('enter-harv-val'!B69="","",IF(AND(NOT((OR($B69="J",$B69="K",$B69="Q",$B69=0))),D69=1),B69*params!$B$3,""))</f>
        <v/>
      </c>
      <c r="L69" s="1" t="str">
        <f>IF('enter-harv-val'!B69="","",SUM(H69:J69))</f>
        <v/>
      </c>
      <c r="M69" s="5" t="str">
        <f>IF('enter-harv-val'!B69="","",(L69&lt;params!$B$9))</f>
        <v/>
      </c>
    </row>
    <row r="70" spans="1:13" x14ac:dyDescent="0.45">
      <c r="A70" t="str">
        <f>IF('enter-harv-val'!B70="","",'enter-harv-val'!A70)</f>
        <v/>
      </c>
      <c r="B70" s="24" t="str">
        <f>IF('enter-harv-val'!B70="","",'enter-harv-val'!B70)</f>
        <v/>
      </c>
      <c r="D70" t="str">
        <f>IF('enter-harv-val'!B70="","",IF(NOT(ISBLANK(C70)),IF(C70&lt;summaries!$R$15,1,0),))</f>
        <v/>
      </c>
      <c r="E70" s="1" t="str">
        <f>IF('enter-harv-val'!B70="","",IF((1-D70)*C70=0,"",(1-D70)*C70))</f>
        <v/>
      </c>
      <c r="F70" s="4" t="str">
        <f>IF('enter-harv-val'!B70="","",IF(D70=1,IF(NOT((OR($B70="J",$B70="K",$B70="Q",$B70=0))),"ADDL","NOT"),""))</f>
        <v/>
      </c>
      <c r="G70" t="str">
        <f>IF('enter-harv-val'!B70="","",1-D70)</f>
        <v/>
      </c>
      <c r="H70" s="1" t="str">
        <f>IF('enter-harv-val'!B70="","",params!$B$2)</f>
        <v/>
      </c>
      <c r="I70" s="1" t="str">
        <f>IF('enter-harv-val'!B70="","",D70*summaries!$R$16)</f>
        <v/>
      </c>
      <c r="J70" s="1" t="str">
        <f>IF('enter-harv-val'!B70="","",IF(OR($B70="J",$B70="K",$B70="Q"),params!$B$5*G70,$B70*params!$B$3*G70))</f>
        <v/>
      </c>
      <c r="K70" s="1" t="str">
        <f>IF('enter-harv-val'!B70="","",IF(AND(NOT((OR($B70="J",$B70="K",$B70="Q",$B70=0))),D70=1),B70*params!$B$3,""))</f>
        <v/>
      </c>
      <c r="L70" s="1" t="str">
        <f>IF('enter-harv-val'!B70="","",SUM(H70:J70))</f>
        <v/>
      </c>
      <c r="M70" s="5" t="str">
        <f>IF('enter-harv-val'!B70="","",(L70&lt;params!$B$9))</f>
        <v/>
      </c>
    </row>
    <row r="71" spans="1:13" x14ac:dyDescent="0.45">
      <c r="A71" t="str">
        <f>IF('enter-harv-val'!B71="","",'enter-harv-val'!A71)</f>
        <v/>
      </c>
      <c r="B71" s="24" t="str">
        <f>IF('enter-harv-val'!B71="","",'enter-harv-val'!B71)</f>
        <v/>
      </c>
      <c r="D71" t="str">
        <f>IF('enter-harv-val'!B71="","",IF(NOT(ISBLANK(C71)),IF(C71&lt;summaries!$R$15,1,0),))</f>
        <v/>
      </c>
      <c r="E71" s="1" t="str">
        <f>IF('enter-harv-val'!B71="","",IF((1-D71)*C71=0,"",(1-D71)*C71))</f>
        <v/>
      </c>
      <c r="F71" s="4" t="str">
        <f>IF('enter-harv-val'!B71="","",IF(D71=1,IF(NOT((OR($B71="J",$B71="K",$B71="Q",$B71=0))),"ADDL","NOT"),""))</f>
        <v/>
      </c>
      <c r="G71" t="str">
        <f>IF('enter-harv-val'!B71="","",1-D71)</f>
        <v/>
      </c>
      <c r="H71" s="1" t="str">
        <f>IF('enter-harv-val'!B71="","",params!$B$2)</f>
        <v/>
      </c>
      <c r="I71" s="1" t="str">
        <f>IF('enter-harv-val'!B71="","",D71*summaries!$R$16)</f>
        <v/>
      </c>
      <c r="J71" s="1" t="str">
        <f>IF('enter-harv-val'!B71="","",IF(OR($B71="J",$B71="K",$B71="Q"),params!$B$5*G71,$B71*params!$B$3*G71))</f>
        <v/>
      </c>
      <c r="K71" s="1" t="str">
        <f>IF('enter-harv-val'!B71="","",IF(AND(NOT((OR($B71="J",$B71="K",$B71="Q",$B71=0))),D71=1),B71*params!$B$3,""))</f>
        <v/>
      </c>
      <c r="L71" s="1" t="str">
        <f>IF('enter-harv-val'!B71="","",SUM(H71:J71))</f>
        <v/>
      </c>
      <c r="M71" s="5" t="str">
        <f>IF('enter-harv-val'!B71="","",(L71&lt;params!$B$9))</f>
        <v/>
      </c>
    </row>
    <row r="72" spans="1:13" x14ac:dyDescent="0.45">
      <c r="A72" t="str">
        <f>IF('enter-harv-val'!B72="","",'enter-harv-val'!A72)</f>
        <v/>
      </c>
      <c r="B72" s="24" t="str">
        <f>IF('enter-harv-val'!B72="","",'enter-harv-val'!B72)</f>
        <v/>
      </c>
      <c r="D72" t="str">
        <f>IF('enter-harv-val'!B72="","",IF(NOT(ISBLANK(C72)),IF(C72&lt;summaries!$R$15,1,0),))</f>
        <v/>
      </c>
      <c r="E72" s="1" t="str">
        <f>IF('enter-harv-val'!B72="","",IF((1-D72)*C72=0,"",(1-D72)*C72))</f>
        <v/>
      </c>
      <c r="F72" s="4" t="str">
        <f>IF('enter-harv-val'!B72="","",IF(D72=1,IF(NOT((OR($B72="J",$B72="K",$B72="Q",$B72=0))),"ADDL","NOT"),""))</f>
        <v/>
      </c>
      <c r="G72" t="str">
        <f>IF('enter-harv-val'!B72="","",1-D72)</f>
        <v/>
      </c>
      <c r="H72" s="1" t="str">
        <f>IF('enter-harv-val'!B72="","",params!$B$2)</f>
        <v/>
      </c>
      <c r="I72" s="1" t="str">
        <f>IF('enter-harv-val'!B72="","",D72*summaries!$R$16)</f>
        <v/>
      </c>
      <c r="J72" s="1" t="str">
        <f>IF('enter-harv-val'!B72="","",IF(OR($B72="J",$B72="K",$B72="Q"),params!$B$5*G72,$B72*params!$B$3*G72))</f>
        <v/>
      </c>
      <c r="K72" s="1" t="str">
        <f>IF('enter-harv-val'!B72="","",IF(AND(NOT((OR($B72="J",$B72="K",$B72="Q",$B72=0))),D72=1),B72*params!$B$3,""))</f>
        <v/>
      </c>
      <c r="L72" s="1" t="str">
        <f>IF('enter-harv-val'!B72="","",SUM(H72:J72))</f>
        <v/>
      </c>
      <c r="M72" s="5" t="str">
        <f>IF('enter-harv-val'!B72="","",(L72&lt;params!$B$9))</f>
        <v/>
      </c>
    </row>
    <row r="73" spans="1:13" x14ac:dyDescent="0.45">
      <c r="A73" t="str">
        <f>IF('enter-harv-val'!B73="","",'enter-harv-val'!A73)</f>
        <v/>
      </c>
      <c r="B73" s="24" t="str">
        <f>IF('enter-harv-val'!B73="","",'enter-harv-val'!B73)</f>
        <v/>
      </c>
      <c r="D73" t="str">
        <f>IF('enter-harv-val'!B73="","",IF(NOT(ISBLANK(C73)),IF(C73&lt;summaries!$R$15,1,0),))</f>
        <v/>
      </c>
      <c r="E73" s="1" t="str">
        <f>IF('enter-harv-val'!B73="","",IF((1-D73)*C73=0,"",(1-D73)*C73))</f>
        <v/>
      </c>
      <c r="F73" s="4" t="str">
        <f>IF('enter-harv-val'!B73="","",IF(D73=1,IF(NOT((OR($B73="J",$B73="K",$B73="Q",$B73=0))),"ADDL","NOT"),""))</f>
        <v/>
      </c>
      <c r="G73" t="str">
        <f>IF('enter-harv-val'!B73="","",1-D73)</f>
        <v/>
      </c>
      <c r="H73" s="1" t="str">
        <f>IF('enter-harv-val'!B73="","",params!$B$2)</f>
        <v/>
      </c>
      <c r="I73" s="1" t="str">
        <f>IF('enter-harv-val'!B73="","",D73*summaries!$R$16)</f>
        <v/>
      </c>
      <c r="J73" s="1" t="str">
        <f>IF('enter-harv-val'!B73="","",IF(OR($B73="J",$B73="K",$B73="Q"),params!$B$5*G73,$B73*params!$B$3*G73))</f>
        <v/>
      </c>
      <c r="K73" s="1" t="str">
        <f>IF('enter-harv-val'!B73="","",IF(AND(NOT((OR($B73="J",$B73="K",$B73="Q",$B73=0))),D73=1),B73*params!$B$3,""))</f>
        <v/>
      </c>
      <c r="L73" s="1" t="str">
        <f>IF('enter-harv-val'!B73="","",SUM(H73:J73))</f>
        <v/>
      </c>
      <c r="M73" s="5" t="str">
        <f>IF('enter-harv-val'!B73="","",(L73&lt;params!$B$9))</f>
        <v/>
      </c>
    </row>
    <row r="74" spans="1:13" x14ac:dyDescent="0.45">
      <c r="A74" t="str">
        <f>IF('enter-harv-val'!B74="","",'enter-harv-val'!A74)</f>
        <v/>
      </c>
      <c r="B74" s="24" t="str">
        <f>IF('enter-harv-val'!B74="","",'enter-harv-val'!B74)</f>
        <v/>
      </c>
      <c r="D74" t="str">
        <f>IF('enter-harv-val'!B74="","",IF(NOT(ISBLANK(C74)),IF(C74&lt;summaries!$R$15,1,0),))</f>
        <v/>
      </c>
      <c r="E74" s="1" t="str">
        <f>IF('enter-harv-val'!B74="","",IF((1-D74)*C74=0,"",(1-D74)*C74))</f>
        <v/>
      </c>
      <c r="F74" s="4" t="str">
        <f>IF('enter-harv-val'!B74="","",IF(D74=1,IF(NOT((OR($B74="J",$B74="K",$B74="Q",$B74=0))),"ADDL","NOT"),""))</f>
        <v/>
      </c>
      <c r="G74" t="str">
        <f>IF('enter-harv-val'!B74="","",1-D74)</f>
        <v/>
      </c>
      <c r="H74" s="1" t="str">
        <f>IF('enter-harv-val'!B74="","",params!$B$2)</f>
        <v/>
      </c>
      <c r="I74" s="1" t="str">
        <f>IF('enter-harv-val'!B74="","",D74*summaries!$R$16)</f>
        <v/>
      </c>
      <c r="J74" s="1" t="str">
        <f>IF('enter-harv-val'!B74="","",IF(OR($B74="J",$B74="K",$B74="Q"),params!$B$5*G74,$B74*params!$B$3*G74))</f>
        <v/>
      </c>
      <c r="K74" s="1" t="str">
        <f>IF('enter-harv-val'!B74="","",IF(AND(NOT((OR($B74="J",$B74="K",$B74="Q",$B74=0))),D74=1),B74*params!$B$3,""))</f>
        <v/>
      </c>
      <c r="L74" s="1" t="str">
        <f>IF('enter-harv-val'!B74="","",SUM(H74:J74))</f>
        <v/>
      </c>
      <c r="M74" s="5" t="str">
        <f>IF('enter-harv-val'!B74="","",(L74&lt;params!$B$9))</f>
        <v/>
      </c>
    </row>
    <row r="75" spans="1:13" x14ac:dyDescent="0.45">
      <c r="A75" t="str">
        <f>IF('enter-harv-val'!B75="","",'enter-harv-val'!A75)</f>
        <v/>
      </c>
      <c r="B75" s="24" t="str">
        <f>IF('enter-harv-val'!B75="","",'enter-harv-val'!B75)</f>
        <v/>
      </c>
      <c r="D75" t="str">
        <f>IF('enter-harv-val'!B75="","",IF(NOT(ISBLANK(C75)),IF(C75&lt;summaries!$R$15,1,0),))</f>
        <v/>
      </c>
      <c r="E75" s="1" t="str">
        <f>IF('enter-harv-val'!B75="","",IF((1-D75)*C75=0,"",(1-D75)*C75))</f>
        <v/>
      </c>
      <c r="F75" s="4" t="str">
        <f>IF('enter-harv-val'!B75="","",IF(D75=1,IF(NOT((OR($B75="J",$B75="K",$B75="Q",$B75=0))),"ADDL","NOT"),""))</f>
        <v/>
      </c>
      <c r="G75" t="str">
        <f>IF('enter-harv-val'!B75="","",1-D75)</f>
        <v/>
      </c>
      <c r="H75" s="1" t="str">
        <f>IF('enter-harv-val'!B75="","",params!$B$2)</f>
        <v/>
      </c>
      <c r="I75" s="1" t="str">
        <f>IF('enter-harv-val'!B75="","",D75*summaries!$R$16)</f>
        <v/>
      </c>
      <c r="J75" s="1" t="str">
        <f>IF('enter-harv-val'!B75="","",IF(OR($B75="J",$B75="K",$B75="Q"),params!$B$5*G75,$B75*params!$B$3*G75))</f>
        <v/>
      </c>
      <c r="K75" s="1" t="str">
        <f>IF('enter-harv-val'!B75="","",IF(AND(NOT((OR($B75="J",$B75="K",$B75="Q",$B75=0))),D75=1),B75*params!$B$3,""))</f>
        <v/>
      </c>
      <c r="L75" s="1" t="str">
        <f>IF('enter-harv-val'!B75="","",SUM(H75:J75))</f>
        <v/>
      </c>
      <c r="M75" s="5" t="str">
        <f>IF('enter-harv-val'!B75="","",(L75&lt;params!$B$9))</f>
        <v/>
      </c>
    </row>
    <row r="76" spans="1:13" x14ac:dyDescent="0.45">
      <c r="A76" t="str">
        <f>IF('enter-harv-val'!B76="","",'enter-harv-val'!A76)</f>
        <v/>
      </c>
      <c r="B76" s="24" t="str">
        <f>IF('enter-harv-val'!B76="","",'enter-harv-val'!B76)</f>
        <v/>
      </c>
      <c r="D76" t="str">
        <f>IF('enter-harv-val'!B76="","",IF(NOT(ISBLANK(C76)),IF(C76&lt;summaries!$R$15,1,0),))</f>
        <v/>
      </c>
      <c r="E76" s="1" t="str">
        <f>IF('enter-harv-val'!B76="","",IF((1-D76)*C76=0,"",(1-D76)*C76))</f>
        <v/>
      </c>
      <c r="F76" s="4" t="str">
        <f>IF('enter-harv-val'!B76="","",IF(D76=1,IF(NOT((OR($B76="J",$B76="K",$B76="Q",$B76=0))),"ADDL","NOT"),""))</f>
        <v/>
      </c>
      <c r="G76" t="str">
        <f>IF('enter-harv-val'!B76="","",1-D76)</f>
        <v/>
      </c>
      <c r="H76" s="1" t="str">
        <f>IF('enter-harv-val'!B76="","",params!$B$2)</f>
        <v/>
      </c>
      <c r="I76" s="1" t="str">
        <f>IF('enter-harv-val'!B76="","",D76*summaries!$R$16)</f>
        <v/>
      </c>
      <c r="J76" s="1" t="str">
        <f>IF('enter-harv-val'!B76="","",IF(OR($B76="J",$B76="K",$B76="Q"),params!$B$5*G76,$B76*params!$B$3*G76))</f>
        <v/>
      </c>
      <c r="K76" s="1" t="str">
        <f>IF('enter-harv-val'!B76="","",IF(AND(NOT((OR($B76="J",$B76="K",$B76="Q",$B76=0))),D76=1),B76*params!$B$3,""))</f>
        <v/>
      </c>
      <c r="L76" s="1" t="str">
        <f>IF('enter-harv-val'!B76="","",SUM(H76:J76))</f>
        <v/>
      </c>
      <c r="M76" s="5" t="str">
        <f>IF('enter-harv-val'!B76="","",(L76&lt;params!$B$9))</f>
        <v/>
      </c>
    </row>
    <row r="77" spans="1:13" x14ac:dyDescent="0.45">
      <c r="A77" t="str">
        <f>IF('enter-harv-val'!B77="","",'enter-harv-val'!A77)</f>
        <v/>
      </c>
      <c r="B77" s="24" t="str">
        <f>IF('enter-harv-val'!B77="","",'enter-harv-val'!B77)</f>
        <v/>
      </c>
      <c r="D77" t="str">
        <f>IF('enter-harv-val'!B77="","",IF(NOT(ISBLANK(C77)),IF(C77&lt;summaries!$R$15,1,0),))</f>
        <v/>
      </c>
      <c r="E77" s="1" t="str">
        <f>IF('enter-harv-val'!B77="","",IF((1-D77)*C77=0,"",(1-D77)*C77))</f>
        <v/>
      </c>
      <c r="F77" s="4" t="str">
        <f>IF('enter-harv-val'!B77="","",IF(D77=1,IF(NOT((OR($B77="J",$B77="K",$B77="Q",$B77=0))),"ADDL","NOT"),""))</f>
        <v/>
      </c>
      <c r="G77" t="str">
        <f>IF('enter-harv-val'!B77="","",1-D77)</f>
        <v/>
      </c>
      <c r="H77" s="1" t="str">
        <f>IF('enter-harv-val'!B77="","",params!$B$2)</f>
        <v/>
      </c>
      <c r="I77" s="1" t="str">
        <f>IF('enter-harv-val'!B77="","",D77*summaries!$R$16)</f>
        <v/>
      </c>
      <c r="J77" s="1" t="str">
        <f>IF('enter-harv-val'!B77="","",IF(OR($B77="J",$B77="K",$B77="Q"),params!$B$5*G77,$B77*params!$B$3*G77))</f>
        <v/>
      </c>
      <c r="K77" s="1" t="str">
        <f>IF('enter-harv-val'!B77="","",IF(AND(NOT((OR($B77="J",$B77="K",$B77="Q",$B77=0))),D77=1),B77*params!$B$3,""))</f>
        <v/>
      </c>
      <c r="L77" s="1" t="str">
        <f>IF('enter-harv-val'!B77="","",SUM(H77:J77))</f>
        <v/>
      </c>
      <c r="M77" s="5" t="str">
        <f>IF('enter-harv-val'!B77="","",(L77&lt;params!$B$9))</f>
        <v/>
      </c>
    </row>
    <row r="78" spans="1:13" x14ac:dyDescent="0.45">
      <c r="A78" t="str">
        <f>IF('enter-harv-val'!B78="","",'enter-harv-val'!A78)</f>
        <v/>
      </c>
      <c r="B78" s="24" t="str">
        <f>IF('enter-harv-val'!B78="","",'enter-harv-val'!B78)</f>
        <v/>
      </c>
      <c r="D78" t="str">
        <f>IF('enter-harv-val'!B78="","",IF(NOT(ISBLANK(C78)),IF(C78&lt;summaries!$R$15,1,0),))</f>
        <v/>
      </c>
      <c r="E78" s="1" t="str">
        <f>IF('enter-harv-val'!B78="","",IF((1-D78)*C78=0,"",(1-D78)*C78))</f>
        <v/>
      </c>
      <c r="F78" s="4" t="str">
        <f>IF('enter-harv-val'!B78="","",IF(D78=1,IF(NOT((OR($B78="J",$B78="K",$B78="Q",$B78=0))),"ADDL","NOT"),""))</f>
        <v/>
      </c>
      <c r="G78" t="str">
        <f>IF('enter-harv-val'!B78="","",1-D78)</f>
        <v/>
      </c>
      <c r="H78" s="1" t="str">
        <f>IF('enter-harv-val'!B78="","",params!$B$2)</f>
        <v/>
      </c>
      <c r="I78" s="1" t="str">
        <f>IF('enter-harv-val'!B78="","",D78*summaries!$R$16)</f>
        <v/>
      </c>
      <c r="J78" s="1" t="str">
        <f>IF('enter-harv-val'!B78="","",IF(OR($B78="J",$B78="K",$B78="Q"),params!$B$5*G78,$B78*params!$B$3*G78))</f>
        <v/>
      </c>
      <c r="K78" s="1" t="str">
        <f>IF('enter-harv-val'!B78="","",IF(AND(NOT((OR($B78="J",$B78="K",$B78="Q",$B78=0))),D78=1),B78*params!$B$3,""))</f>
        <v/>
      </c>
      <c r="L78" s="1" t="str">
        <f>IF('enter-harv-val'!B78="","",SUM(H78:J78))</f>
        <v/>
      </c>
      <c r="M78" s="5" t="str">
        <f>IF('enter-harv-val'!B78="","",(L78&lt;params!$B$9))</f>
        <v/>
      </c>
    </row>
    <row r="79" spans="1:13" x14ac:dyDescent="0.45">
      <c r="A79" t="str">
        <f>IF('enter-harv-val'!B79="","",'enter-harv-val'!A79)</f>
        <v/>
      </c>
      <c r="B79" s="24" t="str">
        <f>IF('enter-harv-val'!B79="","",'enter-harv-val'!B79)</f>
        <v/>
      </c>
      <c r="D79" t="str">
        <f>IF('enter-harv-val'!B79="","",IF(NOT(ISBLANK(C79)),IF(C79&lt;summaries!$R$15,1,0),))</f>
        <v/>
      </c>
      <c r="E79" s="1" t="str">
        <f>IF('enter-harv-val'!B79="","",IF((1-D79)*C79=0,"",(1-D79)*C79))</f>
        <v/>
      </c>
      <c r="F79" s="4" t="str">
        <f>IF('enter-harv-val'!B79="","",IF(D79=1,IF(NOT((OR($B79="J",$B79="K",$B79="Q",$B79=0))),"ADDL","NOT"),""))</f>
        <v/>
      </c>
      <c r="G79" t="str">
        <f>IF('enter-harv-val'!B79="","",1-D79)</f>
        <v/>
      </c>
      <c r="H79" s="1" t="str">
        <f>IF('enter-harv-val'!B79="","",params!$B$2)</f>
        <v/>
      </c>
      <c r="I79" s="1" t="str">
        <f>IF('enter-harv-val'!B79="","",D79*summaries!$R$16)</f>
        <v/>
      </c>
      <c r="J79" s="1" t="str">
        <f>IF('enter-harv-val'!B79="","",IF(OR($B79="J",$B79="K",$B79="Q"),params!$B$5*G79,$B79*params!$B$3*G79))</f>
        <v/>
      </c>
      <c r="K79" s="1" t="str">
        <f>IF('enter-harv-val'!B79="","",IF(AND(NOT((OR($B79="J",$B79="K",$B79="Q",$B79=0))),D79=1),B79*params!$B$3,""))</f>
        <v/>
      </c>
      <c r="L79" s="1" t="str">
        <f>IF('enter-harv-val'!B79="","",SUM(H79:J79))</f>
        <v/>
      </c>
      <c r="M79" s="5" t="str">
        <f>IF('enter-harv-val'!B79="","",(L79&lt;params!$B$9))</f>
        <v/>
      </c>
    </row>
    <row r="80" spans="1:13" x14ac:dyDescent="0.45">
      <c r="A80" t="str">
        <f>IF('enter-harv-val'!B80="","",'enter-harv-val'!A80)</f>
        <v/>
      </c>
      <c r="B80" s="24" t="str">
        <f>IF('enter-harv-val'!B80="","",'enter-harv-val'!B80)</f>
        <v/>
      </c>
      <c r="D80" t="str">
        <f>IF('enter-harv-val'!B80="","",IF(NOT(ISBLANK(C80)),IF(C80&lt;summaries!$R$15,1,0),))</f>
        <v/>
      </c>
      <c r="E80" s="1" t="str">
        <f>IF('enter-harv-val'!B80="","",IF((1-D80)*C80=0,"",(1-D80)*C80))</f>
        <v/>
      </c>
      <c r="F80" s="4" t="str">
        <f>IF('enter-harv-val'!B80="","",IF(D80=1,IF(NOT((OR($B80="J",$B80="K",$B80="Q",$B80=0))),"ADDL","NOT"),""))</f>
        <v/>
      </c>
      <c r="G80" t="str">
        <f>IF('enter-harv-val'!B80="","",1-D80)</f>
        <v/>
      </c>
      <c r="H80" s="1" t="str">
        <f>IF('enter-harv-val'!B80="","",params!$B$2)</f>
        <v/>
      </c>
      <c r="I80" s="1" t="str">
        <f>IF('enter-harv-val'!B80="","",D80*summaries!$R$16)</f>
        <v/>
      </c>
      <c r="J80" s="1" t="str">
        <f>IF('enter-harv-val'!B80="","",IF(OR($B80="J",$B80="K",$B80="Q"),params!$B$5*G80,$B80*params!$B$3*G80))</f>
        <v/>
      </c>
      <c r="K80" s="1" t="str">
        <f>IF('enter-harv-val'!B80="","",IF(AND(NOT((OR($B80="J",$B80="K",$B80="Q",$B80=0))),D80=1),B80*params!$B$3,""))</f>
        <v/>
      </c>
      <c r="L80" s="1" t="str">
        <f>IF('enter-harv-val'!B80="","",SUM(H80:J80))</f>
        <v/>
      </c>
      <c r="M80" s="5" t="str">
        <f>IF('enter-harv-val'!B80="","",(L80&lt;params!$B$9))</f>
        <v/>
      </c>
    </row>
    <row r="81" spans="1:13" x14ac:dyDescent="0.45">
      <c r="A81" t="str">
        <f>IF('enter-harv-val'!B81="","",'enter-harv-val'!A81)</f>
        <v/>
      </c>
      <c r="B81" s="24" t="str">
        <f>IF('enter-harv-val'!B81="","",'enter-harv-val'!B81)</f>
        <v/>
      </c>
      <c r="D81" t="str">
        <f>IF('enter-harv-val'!B81="","",IF(NOT(ISBLANK(C81)),IF(C81&lt;summaries!$R$15,1,0),))</f>
        <v/>
      </c>
      <c r="E81" s="1" t="str">
        <f>IF('enter-harv-val'!B81="","",IF((1-D81)*C81=0,"",(1-D81)*C81))</f>
        <v/>
      </c>
      <c r="F81" s="4" t="str">
        <f>IF('enter-harv-val'!B81="","",IF(D81=1,IF(NOT((OR($B81="J",$B81="K",$B81="Q",$B81=0))),"ADDL","NOT"),""))</f>
        <v/>
      </c>
      <c r="G81" t="str">
        <f>IF('enter-harv-val'!B81="","",1-D81)</f>
        <v/>
      </c>
      <c r="H81" s="1" t="str">
        <f>IF('enter-harv-val'!B81="","",params!$B$2)</f>
        <v/>
      </c>
      <c r="I81" s="1" t="str">
        <f>IF('enter-harv-val'!B81="","",D81*summaries!$R$16)</f>
        <v/>
      </c>
      <c r="J81" s="1" t="str">
        <f>IF('enter-harv-val'!B81="","",IF(OR($B81="J",$B81="K",$B81="Q"),params!$B$5*G81,$B81*params!$B$3*G81))</f>
        <v/>
      </c>
      <c r="K81" s="1" t="str">
        <f>IF('enter-harv-val'!B81="","",IF(AND(NOT((OR($B81="J",$B81="K",$B81="Q",$B81=0))),D81=1),B81*params!$B$3,""))</f>
        <v/>
      </c>
      <c r="L81" s="1" t="str">
        <f>IF('enter-harv-val'!B81="","",SUM(H81:J81))</f>
        <v/>
      </c>
      <c r="M81" s="5" t="str">
        <f>IF('enter-harv-val'!B81="","",(L81&lt;params!$B$9))</f>
        <v/>
      </c>
    </row>
    <row r="82" spans="1:13" x14ac:dyDescent="0.45">
      <c r="A82" t="str">
        <f>IF('enter-harv-val'!B82="","",'enter-harv-val'!A82)</f>
        <v/>
      </c>
      <c r="B82" s="24" t="str">
        <f>IF('enter-harv-val'!B82="","",'enter-harv-val'!B82)</f>
        <v/>
      </c>
      <c r="D82" t="str">
        <f>IF('enter-harv-val'!B82="","",IF(NOT(ISBLANK(C82)),IF(C82&lt;summaries!$R$15,1,0),))</f>
        <v/>
      </c>
      <c r="E82" s="1" t="str">
        <f>IF('enter-harv-val'!B82="","",IF((1-D82)*C82=0,"",(1-D82)*C82))</f>
        <v/>
      </c>
      <c r="F82" s="4" t="str">
        <f>IF('enter-harv-val'!B82="","",IF(D82=1,IF(NOT((OR($B82="J",$B82="K",$B82="Q",$B82=0))),"ADDL","NOT"),""))</f>
        <v/>
      </c>
      <c r="G82" t="str">
        <f>IF('enter-harv-val'!B82="","",1-D82)</f>
        <v/>
      </c>
      <c r="H82" s="1" t="str">
        <f>IF('enter-harv-val'!B82="","",params!$B$2)</f>
        <v/>
      </c>
      <c r="I82" s="1" t="str">
        <f>IF('enter-harv-val'!B82="","",D82*summaries!$R$16)</f>
        <v/>
      </c>
      <c r="J82" s="1" t="str">
        <f>IF('enter-harv-val'!B82="","",IF(OR($B82="J",$B82="K",$B82="Q"),params!$B$5*G82,$B82*params!$B$3*G82))</f>
        <v/>
      </c>
      <c r="K82" s="1" t="str">
        <f>IF('enter-harv-val'!B82="","",IF(AND(NOT((OR($B82="J",$B82="K",$B82="Q",$B82=0))),D82=1),B82*params!$B$3,""))</f>
        <v/>
      </c>
      <c r="L82" s="1" t="str">
        <f>IF('enter-harv-val'!B82="","",SUM(H82:J82))</f>
        <v/>
      </c>
      <c r="M82" s="5" t="str">
        <f>IF('enter-harv-val'!B82="","",(L82&lt;params!$B$9))</f>
        <v/>
      </c>
    </row>
    <row r="83" spans="1:13" x14ac:dyDescent="0.45">
      <c r="A83" t="str">
        <f>IF('enter-harv-val'!B83="","",'enter-harv-val'!A83)</f>
        <v/>
      </c>
      <c r="B83" s="24" t="str">
        <f>IF('enter-harv-val'!B83="","",'enter-harv-val'!B83)</f>
        <v/>
      </c>
      <c r="D83" t="str">
        <f>IF('enter-harv-val'!B83="","",IF(NOT(ISBLANK(C83)),IF(C83&lt;summaries!$R$15,1,0),))</f>
        <v/>
      </c>
      <c r="E83" s="1" t="str">
        <f>IF('enter-harv-val'!B83="","",IF((1-D83)*C83=0,"",(1-D83)*C83))</f>
        <v/>
      </c>
      <c r="F83" s="4" t="str">
        <f>IF('enter-harv-val'!B83="","",IF(D83=1,IF(NOT((OR($B83="J",$B83="K",$B83="Q",$B83=0))),"ADDL","NOT"),""))</f>
        <v/>
      </c>
      <c r="G83" t="str">
        <f>IF('enter-harv-val'!B83="","",1-D83)</f>
        <v/>
      </c>
      <c r="H83" s="1" t="str">
        <f>IF('enter-harv-val'!B83="","",params!$B$2)</f>
        <v/>
      </c>
      <c r="I83" s="1" t="str">
        <f>IF('enter-harv-val'!B83="","",D83*summaries!$R$16)</f>
        <v/>
      </c>
      <c r="J83" s="1" t="str">
        <f>IF('enter-harv-val'!B83="","",IF(OR($B83="J",$B83="K",$B83="Q"),params!$B$5*G83,$B83*params!$B$3*G83))</f>
        <v/>
      </c>
      <c r="K83" s="1" t="str">
        <f>IF('enter-harv-val'!B83="","",IF(AND(NOT((OR($B83="J",$B83="K",$B83="Q",$B83=0))),D83=1),B83*params!$B$3,""))</f>
        <v/>
      </c>
      <c r="L83" s="1" t="str">
        <f>IF('enter-harv-val'!B83="","",SUM(H83:J83))</f>
        <v/>
      </c>
      <c r="M83" s="5" t="str">
        <f>IF('enter-harv-val'!B83="","",(L83&lt;params!$B$9))</f>
        <v/>
      </c>
    </row>
    <row r="84" spans="1:13" x14ac:dyDescent="0.45">
      <c r="A84" t="str">
        <f>IF('enter-harv-val'!B84="","",'enter-harv-val'!A84)</f>
        <v/>
      </c>
      <c r="B84" s="24" t="str">
        <f>IF('enter-harv-val'!B84="","",'enter-harv-val'!B84)</f>
        <v/>
      </c>
      <c r="D84" t="str">
        <f>IF('enter-harv-val'!B84="","",IF(NOT(ISBLANK(C84)),IF(C84&lt;summaries!$R$15,1,0),))</f>
        <v/>
      </c>
      <c r="E84" s="1" t="str">
        <f>IF('enter-harv-val'!B84="","",IF((1-D84)*C84=0,"",(1-D84)*C84))</f>
        <v/>
      </c>
      <c r="F84" s="4" t="str">
        <f>IF('enter-harv-val'!B84="","",IF(D84=1,IF(NOT((OR($B84="J",$B84="K",$B84="Q",$B84=0))),"ADDL","NOT"),""))</f>
        <v/>
      </c>
      <c r="G84" t="str">
        <f>IF('enter-harv-val'!B84="","",1-D84)</f>
        <v/>
      </c>
      <c r="H84" s="1" t="str">
        <f>IF('enter-harv-val'!B84="","",params!$B$2)</f>
        <v/>
      </c>
      <c r="I84" s="1" t="str">
        <f>IF('enter-harv-val'!B84="","",D84*summaries!$R$16)</f>
        <v/>
      </c>
      <c r="J84" s="1" t="str">
        <f>IF('enter-harv-val'!B84="","",IF(OR($B84="J",$B84="K",$B84="Q"),params!$B$5*G84,$B84*params!$B$3*G84))</f>
        <v/>
      </c>
      <c r="K84" s="1" t="str">
        <f>IF('enter-harv-val'!B84="","",IF(AND(NOT((OR($B84="J",$B84="K",$B84="Q",$B84=0))),D84=1),B84*params!$B$3,""))</f>
        <v/>
      </c>
      <c r="L84" s="1" t="str">
        <f>IF('enter-harv-val'!B84="","",SUM(H84:J84))</f>
        <v/>
      </c>
      <c r="M84" s="5" t="str">
        <f>IF('enter-harv-val'!B84="","",(L84&lt;params!$B$9))</f>
        <v/>
      </c>
    </row>
    <row r="85" spans="1:13" x14ac:dyDescent="0.45">
      <c r="A85" t="str">
        <f>IF('enter-harv-val'!B85="","",'enter-harv-val'!A85)</f>
        <v/>
      </c>
      <c r="B85" s="24" t="str">
        <f>IF('enter-harv-val'!B85="","",'enter-harv-val'!B85)</f>
        <v/>
      </c>
      <c r="D85" t="str">
        <f>IF('enter-harv-val'!B85="","",IF(NOT(ISBLANK(C85)),IF(C85&lt;summaries!$R$15,1,0),))</f>
        <v/>
      </c>
      <c r="E85" s="1" t="str">
        <f>IF('enter-harv-val'!B85="","",IF((1-D85)*C85=0,"",(1-D85)*C85))</f>
        <v/>
      </c>
      <c r="F85" s="4" t="str">
        <f>IF('enter-harv-val'!B85="","",IF(D85=1,IF(NOT((OR($B85="J",$B85="K",$B85="Q",$B85=0))),"ADDL","NOT"),""))</f>
        <v/>
      </c>
      <c r="G85" t="str">
        <f>IF('enter-harv-val'!B85="","",1-D85)</f>
        <v/>
      </c>
      <c r="H85" s="1" t="str">
        <f>IF('enter-harv-val'!B85="","",params!$B$2)</f>
        <v/>
      </c>
      <c r="I85" s="1" t="str">
        <f>IF('enter-harv-val'!B85="","",D85*summaries!$R$16)</f>
        <v/>
      </c>
      <c r="J85" s="1" t="str">
        <f>IF('enter-harv-val'!B85="","",IF(OR($B85="J",$B85="K",$B85="Q"),params!$B$5*G85,$B85*params!$B$3*G85))</f>
        <v/>
      </c>
      <c r="K85" s="1" t="str">
        <f>IF('enter-harv-val'!B85="","",IF(AND(NOT((OR($B85="J",$B85="K",$B85="Q",$B85=0))),D85=1),B85*params!$B$3,""))</f>
        <v/>
      </c>
      <c r="L85" s="1" t="str">
        <f>IF('enter-harv-val'!B85="","",SUM(H85:J85))</f>
        <v/>
      </c>
      <c r="M85" s="5" t="str">
        <f>IF('enter-harv-val'!B85="","",(L85&lt;params!$B$9))</f>
        <v/>
      </c>
    </row>
    <row r="86" spans="1:13" x14ac:dyDescent="0.45">
      <c r="A86" t="str">
        <f>IF('enter-harv-val'!B86="","",'enter-harv-val'!A86)</f>
        <v/>
      </c>
      <c r="B86" s="24" t="str">
        <f>IF('enter-harv-val'!B86="","",'enter-harv-val'!B86)</f>
        <v/>
      </c>
      <c r="D86" t="str">
        <f>IF('enter-harv-val'!B86="","",IF(NOT(ISBLANK(C86)),IF(C86&lt;summaries!$R$15,1,0),))</f>
        <v/>
      </c>
      <c r="E86" s="1" t="str">
        <f>IF('enter-harv-val'!B86="","",IF((1-D86)*C86=0,"",(1-D86)*C86))</f>
        <v/>
      </c>
      <c r="F86" s="4" t="str">
        <f>IF('enter-harv-val'!B86="","",IF(D86=1,IF(NOT((OR($B86="J",$B86="K",$B86="Q",$B86=0))),"ADDL","NOT"),""))</f>
        <v/>
      </c>
      <c r="G86" t="str">
        <f>IF('enter-harv-val'!B86="","",1-D86)</f>
        <v/>
      </c>
      <c r="H86" s="1" t="str">
        <f>IF('enter-harv-val'!B86="","",params!$B$2)</f>
        <v/>
      </c>
      <c r="I86" s="1" t="str">
        <f>IF('enter-harv-val'!B86="","",D86*summaries!$R$16)</f>
        <v/>
      </c>
      <c r="J86" s="1" t="str">
        <f>IF('enter-harv-val'!B86="","",IF(OR($B86="J",$B86="K",$B86="Q"),params!$B$5*G86,$B86*params!$B$3*G86))</f>
        <v/>
      </c>
      <c r="K86" s="1" t="str">
        <f>IF('enter-harv-val'!B86="","",IF(AND(NOT((OR($B86="J",$B86="K",$B86="Q",$B86=0))),D86=1),B86*params!$B$3,""))</f>
        <v/>
      </c>
      <c r="L86" s="1" t="str">
        <f>IF('enter-harv-val'!B86="","",SUM(H86:J86))</f>
        <v/>
      </c>
      <c r="M86" s="5" t="str">
        <f>IF('enter-harv-val'!B86="","",(L86&lt;params!$B$9))</f>
        <v/>
      </c>
    </row>
    <row r="87" spans="1:13" x14ac:dyDescent="0.45">
      <c r="A87" t="str">
        <f>IF('enter-harv-val'!B87="","",'enter-harv-val'!A87)</f>
        <v/>
      </c>
      <c r="B87" s="24" t="str">
        <f>IF('enter-harv-val'!B87="","",'enter-harv-val'!B87)</f>
        <v/>
      </c>
      <c r="D87" t="str">
        <f>IF('enter-harv-val'!B87="","",IF(NOT(ISBLANK(C87)),IF(C87&lt;summaries!$R$15,1,0),))</f>
        <v/>
      </c>
      <c r="E87" s="1" t="str">
        <f>IF('enter-harv-val'!B87="","",IF((1-D87)*C87=0,"",(1-D87)*C87))</f>
        <v/>
      </c>
      <c r="F87" s="4" t="str">
        <f>IF('enter-harv-val'!B87="","",IF(D87=1,IF(NOT((OR($B87="J",$B87="K",$B87="Q",$B87=0))),"ADDL","NOT"),""))</f>
        <v/>
      </c>
      <c r="G87" t="str">
        <f>IF('enter-harv-val'!B87="","",1-D87)</f>
        <v/>
      </c>
      <c r="H87" s="1" t="str">
        <f>IF('enter-harv-val'!B87="","",params!$B$2)</f>
        <v/>
      </c>
      <c r="I87" s="1" t="str">
        <f>IF('enter-harv-val'!B87="","",D87*summaries!$R$16)</f>
        <v/>
      </c>
      <c r="J87" s="1" t="str">
        <f>IF('enter-harv-val'!B87="","",IF(OR($B87="J",$B87="K",$B87="Q"),params!$B$5*G87,$B87*params!$B$3*G87))</f>
        <v/>
      </c>
      <c r="K87" s="1" t="str">
        <f>IF('enter-harv-val'!B87="","",IF(AND(NOT((OR($B87="J",$B87="K",$B87="Q",$B87=0))),D87=1),B87*params!$B$3,""))</f>
        <v/>
      </c>
      <c r="L87" s="1" t="str">
        <f>IF('enter-harv-val'!B87="","",SUM(H87:J87))</f>
        <v/>
      </c>
      <c r="M87" s="5" t="str">
        <f>IF('enter-harv-val'!B87="","",(L87&lt;params!$B$9))</f>
        <v/>
      </c>
    </row>
    <row r="88" spans="1:13" x14ac:dyDescent="0.45">
      <c r="A88" t="str">
        <f>IF('enter-harv-val'!B88="","",'enter-harv-val'!A88)</f>
        <v/>
      </c>
      <c r="B88" s="24" t="str">
        <f>IF('enter-harv-val'!B88="","",'enter-harv-val'!B88)</f>
        <v/>
      </c>
      <c r="D88" t="str">
        <f>IF('enter-harv-val'!B88="","",IF(NOT(ISBLANK(C88)),IF(C88&lt;summaries!$R$15,1,0),))</f>
        <v/>
      </c>
      <c r="E88" s="1" t="str">
        <f>IF('enter-harv-val'!B88="","",IF((1-D88)*C88=0,"",(1-D88)*C88))</f>
        <v/>
      </c>
      <c r="F88" s="4" t="str">
        <f>IF('enter-harv-val'!B88="","",IF(D88=1,IF(NOT((OR($B88="J",$B88="K",$B88="Q",$B88=0))),"ADDL","NOT"),""))</f>
        <v/>
      </c>
      <c r="G88" t="str">
        <f>IF('enter-harv-val'!B88="","",1-D88)</f>
        <v/>
      </c>
      <c r="H88" s="1" t="str">
        <f>IF('enter-harv-val'!B88="","",params!$B$2)</f>
        <v/>
      </c>
      <c r="I88" s="1" t="str">
        <f>IF('enter-harv-val'!B88="","",D88*summaries!$R$16)</f>
        <v/>
      </c>
      <c r="J88" s="1" t="str">
        <f>IF('enter-harv-val'!B88="","",IF(OR($B88="J",$B88="K",$B88="Q"),params!$B$5*G88,$B88*params!$B$3*G88))</f>
        <v/>
      </c>
      <c r="K88" s="1" t="str">
        <f>IF('enter-harv-val'!B88="","",IF(AND(NOT((OR($B88="J",$B88="K",$B88="Q",$B88=0))),D88=1),B88*params!$B$3,""))</f>
        <v/>
      </c>
      <c r="L88" s="1" t="str">
        <f>IF('enter-harv-val'!B88="","",SUM(H88:J88))</f>
        <v/>
      </c>
      <c r="M88" s="5" t="str">
        <f>IF('enter-harv-val'!B88="","",(L88&lt;params!$B$9))</f>
        <v/>
      </c>
    </row>
    <row r="89" spans="1:13" x14ac:dyDescent="0.45">
      <c r="A89" t="str">
        <f>IF('enter-harv-val'!B89="","",'enter-harv-val'!A89)</f>
        <v/>
      </c>
      <c r="B89" s="24" t="str">
        <f>IF('enter-harv-val'!B89="","",'enter-harv-val'!B89)</f>
        <v/>
      </c>
      <c r="D89" t="str">
        <f>IF('enter-harv-val'!B89="","",IF(NOT(ISBLANK(C89)),IF(C89&lt;summaries!$R$15,1,0),))</f>
        <v/>
      </c>
      <c r="E89" s="1" t="str">
        <f>IF('enter-harv-val'!B89="","",IF((1-D89)*C89=0,"",(1-D89)*C89))</f>
        <v/>
      </c>
      <c r="F89" s="4" t="str">
        <f>IF('enter-harv-val'!B89="","",IF(D89=1,IF(NOT((OR($B89="J",$B89="K",$B89="Q",$B89=0))),"ADDL","NOT"),""))</f>
        <v/>
      </c>
      <c r="G89" t="str">
        <f>IF('enter-harv-val'!B89="","",1-D89)</f>
        <v/>
      </c>
      <c r="H89" s="1" t="str">
        <f>IF('enter-harv-val'!B89="","",params!$B$2)</f>
        <v/>
      </c>
      <c r="I89" s="1" t="str">
        <f>IF('enter-harv-val'!B89="","",D89*summaries!$R$16)</f>
        <v/>
      </c>
      <c r="J89" s="1" t="str">
        <f>IF('enter-harv-val'!B89="","",IF(OR($B89="J",$B89="K",$B89="Q"),params!$B$5*G89,$B89*params!$B$3*G89))</f>
        <v/>
      </c>
      <c r="K89" s="1" t="str">
        <f>IF('enter-harv-val'!B89="","",IF(AND(NOT((OR($B89="J",$B89="K",$B89="Q",$B89=0))),D89=1),B89*params!$B$3,""))</f>
        <v/>
      </c>
      <c r="L89" s="1" t="str">
        <f>IF('enter-harv-val'!B89="","",SUM(H89:J89))</f>
        <v/>
      </c>
      <c r="M89" s="5" t="str">
        <f>IF('enter-harv-val'!B89="","",(L89&lt;params!$B$9))</f>
        <v/>
      </c>
    </row>
    <row r="90" spans="1:13" x14ac:dyDescent="0.45">
      <c r="A90" t="str">
        <f>IF('enter-harv-val'!B90="","",'enter-harv-val'!A90)</f>
        <v/>
      </c>
      <c r="B90" s="24" t="str">
        <f>IF('enter-harv-val'!B90="","",'enter-harv-val'!B90)</f>
        <v/>
      </c>
      <c r="D90" t="str">
        <f>IF('enter-harv-val'!B90="","",IF(NOT(ISBLANK(C90)),IF(C90&lt;summaries!$R$15,1,0),))</f>
        <v/>
      </c>
      <c r="E90" s="1" t="str">
        <f>IF('enter-harv-val'!B90="","",IF((1-D90)*C90=0,"",(1-D90)*C90))</f>
        <v/>
      </c>
      <c r="F90" s="4" t="str">
        <f>IF('enter-harv-val'!B90="","",IF(D90=1,IF(NOT((OR($B90="J",$B90="K",$B90="Q",$B90=0))),"ADDL","NOT"),""))</f>
        <v/>
      </c>
      <c r="G90" t="str">
        <f>IF('enter-harv-val'!B90="","",1-D90)</f>
        <v/>
      </c>
      <c r="H90" s="1" t="str">
        <f>IF('enter-harv-val'!B90="","",params!$B$2)</f>
        <v/>
      </c>
      <c r="I90" s="1" t="str">
        <f>IF('enter-harv-val'!B90="","",D90*summaries!$R$16)</f>
        <v/>
      </c>
      <c r="J90" s="1" t="str">
        <f>IF('enter-harv-val'!B90="","",IF(OR($B90="J",$B90="K",$B90="Q"),params!$B$5*G90,$B90*params!$B$3*G90))</f>
        <v/>
      </c>
      <c r="K90" s="1" t="str">
        <f>IF('enter-harv-val'!B90="","",IF(AND(NOT((OR($B90="J",$B90="K",$B90="Q",$B90=0))),D90=1),B90*params!$B$3,""))</f>
        <v/>
      </c>
      <c r="L90" s="1" t="str">
        <f>IF('enter-harv-val'!B90="","",SUM(H90:J90))</f>
        <v/>
      </c>
      <c r="M90" s="5" t="str">
        <f>IF('enter-harv-val'!B90="","",(L90&lt;params!$B$9))</f>
        <v/>
      </c>
    </row>
    <row r="91" spans="1:13" x14ac:dyDescent="0.45">
      <c r="A91" t="str">
        <f>IF('enter-harv-val'!B91="","",'enter-harv-val'!A91)</f>
        <v/>
      </c>
      <c r="B91" s="24" t="str">
        <f>IF('enter-harv-val'!B91="","",'enter-harv-val'!B91)</f>
        <v/>
      </c>
      <c r="D91" t="str">
        <f>IF('enter-harv-val'!B91="","",IF(NOT(ISBLANK(C91)),IF(C91&lt;summaries!$R$15,1,0),))</f>
        <v/>
      </c>
      <c r="E91" s="1" t="str">
        <f>IF('enter-harv-val'!B91="","",IF((1-D91)*C91=0,"",(1-D91)*C91))</f>
        <v/>
      </c>
      <c r="F91" s="4" t="str">
        <f>IF('enter-harv-val'!B91="","",IF(D91=1,IF(NOT((OR($B91="J",$B91="K",$B91="Q",$B91=0))),"ADDL","NOT"),""))</f>
        <v/>
      </c>
      <c r="G91" t="str">
        <f>IF('enter-harv-val'!B91="","",1-D91)</f>
        <v/>
      </c>
      <c r="H91" s="1" t="str">
        <f>IF('enter-harv-val'!B91="","",params!$B$2)</f>
        <v/>
      </c>
      <c r="I91" s="1" t="str">
        <f>IF('enter-harv-val'!B91="","",D91*summaries!$R$16)</f>
        <v/>
      </c>
      <c r="J91" s="1" t="str">
        <f>IF('enter-harv-val'!B91="","",IF(OR($B91="J",$B91="K",$B91="Q"),params!$B$5*G91,$B91*params!$B$3*G91))</f>
        <v/>
      </c>
      <c r="K91" s="1" t="str">
        <f>IF('enter-harv-val'!B91="","",IF(AND(NOT((OR($B91="J",$B91="K",$B91="Q",$B91=0))),D91=1),B91*params!$B$3,""))</f>
        <v/>
      </c>
      <c r="L91" s="1" t="str">
        <f>IF('enter-harv-val'!B91="","",SUM(H91:J91))</f>
        <v/>
      </c>
      <c r="M91" s="5" t="str">
        <f>IF('enter-harv-val'!B91="","",(L91&lt;params!$B$9))</f>
        <v/>
      </c>
    </row>
    <row r="92" spans="1:13" x14ac:dyDescent="0.45">
      <c r="A92" t="str">
        <f>IF('enter-harv-val'!B92="","",'enter-harv-val'!A92)</f>
        <v/>
      </c>
      <c r="B92" s="24" t="str">
        <f>IF('enter-harv-val'!B92="","",'enter-harv-val'!B92)</f>
        <v/>
      </c>
      <c r="D92" t="str">
        <f>IF('enter-harv-val'!B92="","",IF(NOT(ISBLANK(C92)),IF(C92&lt;summaries!$R$15,1,0),))</f>
        <v/>
      </c>
      <c r="E92" s="1" t="str">
        <f>IF('enter-harv-val'!B92="","",IF((1-D92)*C92=0,"",(1-D92)*C92))</f>
        <v/>
      </c>
      <c r="F92" s="4" t="str">
        <f>IF('enter-harv-val'!B92="","",IF(D92=1,IF(NOT((OR($B92="J",$B92="K",$B92="Q",$B92=0))),"ADDL","NOT"),""))</f>
        <v/>
      </c>
      <c r="G92" t="str">
        <f>IF('enter-harv-val'!B92="","",1-D92)</f>
        <v/>
      </c>
      <c r="H92" s="1" t="str">
        <f>IF('enter-harv-val'!B92="","",params!$B$2)</f>
        <v/>
      </c>
      <c r="I92" s="1" t="str">
        <f>IF('enter-harv-val'!B92="","",D92*summaries!$R$16)</f>
        <v/>
      </c>
      <c r="J92" s="1" t="str">
        <f>IF('enter-harv-val'!B92="","",IF(OR($B92="J",$B92="K",$B92="Q"),params!$B$5*G92,$B92*params!$B$3*G92))</f>
        <v/>
      </c>
      <c r="K92" s="1" t="str">
        <f>IF('enter-harv-val'!B92="","",IF(AND(NOT((OR($B92="J",$B92="K",$B92="Q",$B92=0))),D92=1),B92*params!$B$3,""))</f>
        <v/>
      </c>
      <c r="L92" s="1" t="str">
        <f>IF('enter-harv-val'!B92="","",SUM(H92:J92))</f>
        <v/>
      </c>
      <c r="M92" s="5" t="str">
        <f>IF('enter-harv-val'!B92="","",(L92&lt;params!$B$9))</f>
        <v/>
      </c>
    </row>
    <row r="93" spans="1:13" x14ac:dyDescent="0.45">
      <c r="A93" t="str">
        <f>IF('enter-harv-val'!B93="","",'enter-harv-val'!A93)</f>
        <v/>
      </c>
      <c r="B93" s="24" t="str">
        <f>IF('enter-harv-val'!B93="","",'enter-harv-val'!B93)</f>
        <v/>
      </c>
      <c r="D93" t="str">
        <f>IF('enter-harv-val'!B93="","",IF(NOT(ISBLANK(C93)),IF(C93&lt;summaries!$R$15,1,0),))</f>
        <v/>
      </c>
      <c r="E93" s="1" t="str">
        <f>IF('enter-harv-val'!B93="","",IF((1-D93)*C93=0,"",(1-D93)*C93))</f>
        <v/>
      </c>
      <c r="F93" s="4" t="str">
        <f>IF('enter-harv-val'!B93="","",IF(D93=1,IF(NOT((OR($B93="J",$B93="K",$B93="Q",$B93=0))),"ADDL","NOT"),""))</f>
        <v/>
      </c>
      <c r="G93" t="str">
        <f>IF('enter-harv-val'!B93="","",1-D93)</f>
        <v/>
      </c>
      <c r="H93" s="1" t="str">
        <f>IF('enter-harv-val'!B93="","",params!$B$2)</f>
        <v/>
      </c>
      <c r="I93" s="1" t="str">
        <f>IF('enter-harv-val'!B93="","",D93*summaries!$R$16)</f>
        <v/>
      </c>
      <c r="J93" s="1" t="str">
        <f>IF('enter-harv-val'!B93="","",IF(OR($B93="J",$B93="K",$B93="Q"),params!$B$5*G93,$B93*params!$B$3*G93))</f>
        <v/>
      </c>
      <c r="K93" s="1" t="str">
        <f>IF('enter-harv-val'!B93="","",IF(AND(NOT((OR($B93="J",$B93="K",$B93="Q",$B93=0))),D93=1),B93*params!$B$3,""))</f>
        <v/>
      </c>
      <c r="L93" s="1" t="str">
        <f>IF('enter-harv-val'!B93="","",SUM(H93:J93))</f>
        <v/>
      </c>
      <c r="M93" s="5" t="str">
        <f>IF('enter-harv-val'!B93="","",(L93&lt;params!$B$9))</f>
        <v/>
      </c>
    </row>
    <row r="94" spans="1:13" x14ac:dyDescent="0.45">
      <c r="A94" t="str">
        <f>IF('enter-harv-val'!B94="","",'enter-harv-val'!A94)</f>
        <v/>
      </c>
      <c r="B94" s="24" t="str">
        <f>IF('enter-harv-val'!B94="","",'enter-harv-val'!B94)</f>
        <v/>
      </c>
      <c r="D94" t="str">
        <f>IF('enter-harv-val'!B94="","",IF(NOT(ISBLANK(C94)),IF(C94&lt;summaries!$R$15,1,0),))</f>
        <v/>
      </c>
      <c r="E94" s="1" t="str">
        <f>IF('enter-harv-val'!B94="","",IF((1-D94)*C94=0,"",(1-D94)*C94))</f>
        <v/>
      </c>
      <c r="F94" s="4" t="str">
        <f>IF('enter-harv-val'!B94="","",IF(D94=1,IF(NOT((OR($B94="J",$B94="K",$B94="Q",$B94=0))),"ADDL","NOT"),""))</f>
        <v/>
      </c>
      <c r="G94" t="str">
        <f>IF('enter-harv-val'!B94="","",1-D94)</f>
        <v/>
      </c>
      <c r="H94" s="1" t="str">
        <f>IF('enter-harv-val'!B94="","",params!$B$2)</f>
        <v/>
      </c>
      <c r="I94" s="1" t="str">
        <f>IF('enter-harv-val'!B94="","",D94*summaries!$R$16)</f>
        <v/>
      </c>
      <c r="J94" s="1" t="str">
        <f>IF('enter-harv-val'!B94="","",IF(OR($B94="J",$B94="K",$B94="Q"),params!$B$5*G94,$B94*params!$B$3*G94))</f>
        <v/>
      </c>
      <c r="K94" s="1" t="str">
        <f>IF('enter-harv-val'!B94="","",IF(AND(NOT((OR($B94="J",$B94="K",$B94="Q",$B94=0))),D94=1),B94*params!$B$3,""))</f>
        <v/>
      </c>
      <c r="L94" s="1" t="str">
        <f>IF('enter-harv-val'!B94="","",SUM(H94:J94))</f>
        <v/>
      </c>
      <c r="M94" s="5" t="str">
        <f>IF('enter-harv-val'!B94="","",(L94&lt;params!$B$9))</f>
        <v/>
      </c>
    </row>
    <row r="95" spans="1:13" x14ac:dyDescent="0.45">
      <c r="A95" t="str">
        <f>IF('enter-harv-val'!B95="","",'enter-harv-val'!A95)</f>
        <v/>
      </c>
      <c r="B95" s="24" t="str">
        <f>IF('enter-harv-val'!B95="","",'enter-harv-val'!B95)</f>
        <v/>
      </c>
      <c r="D95" t="str">
        <f>IF('enter-harv-val'!B95="","",IF(NOT(ISBLANK(C95)),IF(C95&lt;summaries!$R$15,1,0),))</f>
        <v/>
      </c>
      <c r="E95" s="1" t="str">
        <f>IF('enter-harv-val'!B95="","",IF((1-D95)*C95=0,"",(1-D95)*C95))</f>
        <v/>
      </c>
      <c r="F95" s="4" t="str">
        <f>IF('enter-harv-val'!B95="","",IF(D95=1,IF(NOT((OR($B95="J",$B95="K",$B95="Q",$B95=0))),"ADDL","NOT"),""))</f>
        <v/>
      </c>
      <c r="G95" t="str">
        <f>IF('enter-harv-val'!B95="","",1-D95)</f>
        <v/>
      </c>
      <c r="H95" s="1" t="str">
        <f>IF('enter-harv-val'!B95="","",params!$B$2)</f>
        <v/>
      </c>
      <c r="I95" s="1" t="str">
        <f>IF('enter-harv-val'!B95="","",D95*summaries!$R$16)</f>
        <v/>
      </c>
      <c r="J95" s="1" t="str">
        <f>IF('enter-harv-val'!B95="","",IF(OR($B95="J",$B95="K",$B95="Q"),params!$B$5*G95,$B95*params!$B$3*G95))</f>
        <v/>
      </c>
      <c r="K95" s="1" t="str">
        <f>IF('enter-harv-val'!B95="","",IF(AND(NOT((OR($B95="J",$B95="K",$B95="Q",$B95=0))),D95=1),B95*params!$B$3,""))</f>
        <v/>
      </c>
      <c r="L95" s="1" t="str">
        <f>IF('enter-harv-val'!B95="","",SUM(H95:J95))</f>
        <v/>
      </c>
      <c r="M95" s="5" t="str">
        <f>IF('enter-harv-val'!B95="","",(L95&lt;params!$B$9))</f>
        <v/>
      </c>
    </row>
    <row r="96" spans="1:13" x14ac:dyDescent="0.45">
      <c r="A96" t="str">
        <f>IF('enter-harv-val'!B96="","",'enter-harv-val'!A96)</f>
        <v/>
      </c>
      <c r="B96" s="24" t="str">
        <f>IF('enter-harv-val'!B96="","",'enter-harv-val'!B96)</f>
        <v/>
      </c>
      <c r="D96" t="str">
        <f>IF('enter-harv-val'!B96="","",IF(NOT(ISBLANK(C96)),IF(C96&lt;summaries!$R$15,1,0),))</f>
        <v/>
      </c>
      <c r="E96" s="1" t="str">
        <f>IF('enter-harv-val'!B96="","",IF((1-D96)*C96=0,"",(1-D96)*C96))</f>
        <v/>
      </c>
      <c r="F96" s="4" t="str">
        <f>IF('enter-harv-val'!B96="","",IF(D96=1,IF(NOT((OR($B96="J",$B96="K",$B96="Q",$B96=0))),"ADDL","NOT"),""))</f>
        <v/>
      </c>
      <c r="G96" t="str">
        <f>IF('enter-harv-val'!B96="","",1-D96)</f>
        <v/>
      </c>
      <c r="H96" s="1" t="str">
        <f>IF('enter-harv-val'!B96="","",params!$B$2)</f>
        <v/>
      </c>
      <c r="I96" s="1" t="str">
        <f>IF('enter-harv-val'!B96="","",D96*summaries!$R$16)</f>
        <v/>
      </c>
      <c r="J96" s="1" t="str">
        <f>IF('enter-harv-val'!B96="","",IF(OR($B96="J",$B96="K",$B96="Q"),params!$B$5*G96,$B96*params!$B$3*G96))</f>
        <v/>
      </c>
      <c r="K96" s="1" t="str">
        <f>IF('enter-harv-val'!B96="","",IF(AND(NOT((OR($B96="J",$B96="K",$B96="Q",$B96=0))),D96=1),B96*params!$B$3,""))</f>
        <v/>
      </c>
      <c r="L96" s="1" t="str">
        <f>IF('enter-harv-val'!B96="","",SUM(H96:J96))</f>
        <v/>
      </c>
      <c r="M96" s="5" t="str">
        <f>IF('enter-harv-val'!B96="","",(L96&lt;params!$B$9))</f>
        <v/>
      </c>
    </row>
    <row r="97" spans="1:13" x14ac:dyDescent="0.45">
      <c r="A97" t="str">
        <f>IF('enter-harv-val'!B97="","",'enter-harv-val'!A97)</f>
        <v/>
      </c>
      <c r="B97" s="24" t="str">
        <f>IF('enter-harv-val'!B97="","",'enter-harv-val'!B97)</f>
        <v/>
      </c>
      <c r="D97" t="str">
        <f>IF('enter-harv-val'!B97="","",IF(NOT(ISBLANK(C97)),IF(C97&lt;summaries!$R$15,1,0),))</f>
        <v/>
      </c>
      <c r="E97" s="1" t="str">
        <f>IF('enter-harv-val'!B97="","",IF((1-D97)*C97=0,"",(1-D97)*C97))</f>
        <v/>
      </c>
      <c r="F97" s="4" t="str">
        <f>IF('enter-harv-val'!B97="","",IF(D97=1,IF(NOT((OR($B97="J",$B97="K",$B97="Q",$B97=0))),"ADDL","NOT"),""))</f>
        <v/>
      </c>
      <c r="G97" t="str">
        <f>IF('enter-harv-val'!B97="","",1-D97)</f>
        <v/>
      </c>
      <c r="H97" s="1" t="str">
        <f>IF('enter-harv-val'!B97="","",params!$B$2)</f>
        <v/>
      </c>
      <c r="I97" s="1" t="str">
        <f>IF('enter-harv-val'!B97="","",D97*summaries!$R$16)</f>
        <v/>
      </c>
      <c r="J97" s="1" t="str">
        <f>IF('enter-harv-val'!B97="","",IF(OR($B97="J",$B97="K",$B97="Q"),params!$B$5*G97,$B97*params!$B$3*G97))</f>
        <v/>
      </c>
      <c r="K97" s="1" t="str">
        <f>IF('enter-harv-val'!B97="","",IF(AND(NOT((OR($B97="J",$B97="K",$B97="Q",$B97=0))),D97=1),B97*params!$B$3,""))</f>
        <v/>
      </c>
      <c r="L97" s="1" t="str">
        <f>IF('enter-harv-val'!B97="","",SUM(H97:J97))</f>
        <v/>
      </c>
      <c r="M97" s="5" t="str">
        <f>IF('enter-harv-val'!B97="","",(L97&lt;params!$B$9))</f>
        <v/>
      </c>
    </row>
    <row r="98" spans="1:13" x14ac:dyDescent="0.45">
      <c r="A98" t="str">
        <f>IF('enter-harv-val'!B98="","",'enter-harv-val'!A98)</f>
        <v/>
      </c>
      <c r="B98" s="24" t="str">
        <f>IF('enter-harv-val'!B98="","",'enter-harv-val'!B98)</f>
        <v/>
      </c>
      <c r="D98" t="str">
        <f>IF('enter-harv-val'!B98="","",IF(NOT(ISBLANK(C98)),IF(C98&lt;summaries!$R$15,1,0),))</f>
        <v/>
      </c>
      <c r="E98" s="1" t="str">
        <f>IF('enter-harv-val'!B98="","",IF((1-D98)*C98=0,"",(1-D98)*C98))</f>
        <v/>
      </c>
      <c r="F98" s="4" t="str">
        <f>IF('enter-harv-val'!B98="","",IF(D98=1,IF(NOT((OR($B98="J",$B98="K",$B98="Q",$B98=0))),"ADDL","NOT"),""))</f>
        <v/>
      </c>
      <c r="G98" t="str">
        <f>IF('enter-harv-val'!B98="","",1-D98)</f>
        <v/>
      </c>
      <c r="H98" s="1" t="str">
        <f>IF('enter-harv-val'!B98="","",params!$B$2)</f>
        <v/>
      </c>
      <c r="I98" s="1" t="str">
        <f>IF('enter-harv-val'!B98="","",D98*summaries!$R$16)</f>
        <v/>
      </c>
      <c r="J98" s="1" t="str">
        <f>IF('enter-harv-val'!B98="","",IF(OR($B98="J",$B98="K",$B98="Q"),params!$B$5*G98,$B98*params!$B$3*G98))</f>
        <v/>
      </c>
      <c r="K98" s="1" t="str">
        <f>IF('enter-harv-val'!B98="","",IF(AND(NOT((OR($B98="J",$B98="K",$B98="Q",$B98=0))),D98=1),B98*params!$B$3,""))</f>
        <v/>
      </c>
      <c r="L98" s="1" t="str">
        <f>IF('enter-harv-val'!B98="","",SUM(H98:J98))</f>
        <v/>
      </c>
      <c r="M98" s="5" t="str">
        <f>IF('enter-harv-val'!B98="","",(L98&lt;params!$B$9))</f>
        <v/>
      </c>
    </row>
    <row r="99" spans="1:13" x14ac:dyDescent="0.45">
      <c r="A99" t="str">
        <f>IF('enter-harv-val'!B99="","",'enter-harv-val'!A99)</f>
        <v/>
      </c>
      <c r="B99" s="24" t="str">
        <f>IF('enter-harv-val'!B99="","",'enter-harv-val'!B99)</f>
        <v/>
      </c>
      <c r="D99" t="str">
        <f>IF('enter-harv-val'!B99="","",IF(NOT(ISBLANK(C99)),IF(C99&lt;summaries!$R$15,1,0),))</f>
        <v/>
      </c>
      <c r="E99" s="1" t="str">
        <f>IF('enter-harv-val'!B99="","",IF((1-D99)*C99=0,"",(1-D99)*C99))</f>
        <v/>
      </c>
      <c r="F99" s="4" t="str">
        <f>IF('enter-harv-val'!B99="","",IF(D99=1,IF(NOT((OR($B99="J",$B99="K",$B99="Q",$B99=0))),"ADDL","NOT"),""))</f>
        <v/>
      </c>
      <c r="G99" t="str">
        <f>IF('enter-harv-val'!B99="","",1-D99)</f>
        <v/>
      </c>
      <c r="H99" s="1" t="str">
        <f>IF('enter-harv-val'!B99="","",params!$B$2)</f>
        <v/>
      </c>
      <c r="I99" s="1" t="str">
        <f>IF('enter-harv-val'!B99="","",D99*summaries!$R$16)</f>
        <v/>
      </c>
      <c r="J99" s="1" t="str">
        <f>IF('enter-harv-val'!B99="","",IF(OR($B99="J",$B99="K",$B99="Q"),params!$B$5*G99,$B99*params!$B$3*G99))</f>
        <v/>
      </c>
      <c r="K99" s="1" t="str">
        <f>IF('enter-harv-val'!B99="","",IF(AND(NOT((OR($B99="J",$B99="K",$B99="Q",$B99=0))),D99=1),B99*params!$B$3,""))</f>
        <v/>
      </c>
      <c r="L99" s="1" t="str">
        <f>IF('enter-harv-val'!B99="","",SUM(H99:J99))</f>
        <v/>
      </c>
      <c r="M99" s="5" t="str">
        <f>IF('enter-harv-val'!B99="","",(L99&lt;params!$B$9))</f>
        <v/>
      </c>
    </row>
    <row r="100" spans="1:13" x14ac:dyDescent="0.45">
      <c r="A100" t="str">
        <f>IF('enter-harv-val'!B100="","",'enter-harv-val'!A100)</f>
        <v/>
      </c>
      <c r="B100" s="24" t="str">
        <f>IF('enter-harv-val'!B100="","",'enter-harv-val'!B100)</f>
        <v/>
      </c>
      <c r="D100" t="str">
        <f>IF('enter-harv-val'!B100="","",IF(NOT(ISBLANK(C100)),IF(C100&lt;summaries!$R$15,1,0),))</f>
        <v/>
      </c>
      <c r="E100" s="1" t="str">
        <f>IF('enter-harv-val'!B100="","",IF((1-D100)*C100=0,"",(1-D100)*C100))</f>
        <v/>
      </c>
      <c r="F100" s="4" t="str">
        <f>IF('enter-harv-val'!B100="","",IF(D100=1,IF(NOT((OR($B100="J",$B100="K",$B100="Q",$B100=0))),"ADDL","NOT"),""))</f>
        <v/>
      </c>
      <c r="G100" t="str">
        <f>IF('enter-harv-val'!B100="","",1-D100)</f>
        <v/>
      </c>
      <c r="H100" s="1" t="str">
        <f>IF('enter-harv-val'!B100="","",params!$B$2)</f>
        <v/>
      </c>
      <c r="I100" s="1" t="str">
        <f>IF('enter-harv-val'!B100="","",D100*summaries!$R$16)</f>
        <v/>
      </c>
      <c r="J100" s="1" t="str">
        <f>IF('enter-harv-val'!B100="","",IF(OR($B100="J",$B100="K",$B100="Q"),params!$B$5*G100,$B100*params!$B$3*G100))</f>
        <v/>
      </c>
      <c r="K100" s="1" t="str">
        <f>IF('enter-harv-val'!B100="","",IF(AND(NOT((OR($B100="J",$B100="K",$B100="Q",$B100=0))),D100=1),B100*params!$B$3,""))</f>
        <v/>
      </c>
      <c r="L100" s="1" t="str">
        <f>IF('enter-harv-val'!B100="","",SUM(H100:J100))</f>
        <v/>
      </c>
      <c r="M100" s="5" t="str">
        <f>IF('enter-harv-val'!B100="","",(L100&lt;params!$B$9))</f>
        <v/>
      </c>
    </row>
    <row r="101" spans="1:13" x14ac:dyDescent="0.45">
      <c r="A101" t="str">
        <f>IF('enter-harv-val'!B101="","",'enter-harv-val'!A101)</f>
        <v/>
      </c>
      <c r="B101" s="24" t="str">
        <f>IF('enter-harv-val'!B101="","",'enter-harv-val'!B101)</f>
        <v/>
      </c>
      <c r="D101" t="str">
        <f>IF('enter-harv-val'!B101="","",IF(NOT(ISBLANK(C101)),IF(C101&lt;summaries!$R$15,1,0),))</f>
        <v/>
      </c>
      <c r="E101" s="1" t="str">
        <f>IF('enter-harv-val'!B101="","",IF((1-D101)*C101=0,"",(1-D101)*C101))</f>
        <v/>
      </c>
      <c r="F101" s="4" t="str">
        <f>IF('enter-harv-val'!B101="","",IF(D101=1,IF(NOT((OR($B101="J",$B101="K",$B101="Q",$B101=0))),"ADDL","NOT"),""))</f>
        <v/>
      </c>
      <c r="G101" t="str">
        <f>IF('enter-harv-val'!B101="","",1-D101)</f>
        <v/>
      </c>
      <c r="H101" s="1" t="str">
        <f>IF('enter-harv-val'!B101="","",params!$B$2)</f>
        <v/>
      </c>
      <c r="I101" s="1" t="str">
        <f>IF('enter-harv-val'!B101="","",D101*summaries!$R$16)</f>
        <v/>
      </c>
      <c r="J101" s="1" t="str">
        <f>IF('enter-harv-val'!B101="","",IF(OR($B101="J",$B101="K",$B101="Q"),params!$B$5*G101,$B101*params!$B$3*G101))</f>
        <v/>
      </c>
      <c r="K101" s="1" t="str">
        <f>IF('enter-harv-val'!B101="","",IF(AND(NOT((OR($B101="J",$B101="K",$B101="Q",$B101=0))),D101=1),B101*params!$B$3,""))</f>
        <v/>
      </c>
      <c r="L101" s="1" t="str">
        <f>IF('enter-harv-val'!B101="","",SUM(H101:J101))</f>
        <v/>
      </c>
      <c r="M101" s="5" t="str">
        <f>IF('enter-harv-val'!B101="","",(L101&lt;params!$B$9))</f>
        <v/>
      </c>
    </row>
  </sheetData>
  <pageMargins left="0.7" right="0.7" top="0.75" bottom="0.75" header="0.3" footer="0.3"/>
  <pageSetup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3" operator="lessThan" id="{A01312E8-13DC-40C7-B6B6-979E714A4EF5}">
            <xm:f>params!$B$9</xm:f>
            <x14:dxf>
              <font>
                <color rgb="FF9C0006"/>
              </font>
              <fill>
                <patternFill>
                  <bgColor rgb="FFFFC7CE"/>
                </patternFill>
              </fill>
            </x14:dxf>
          </x14:cfRule>
          <xm:sqref>L2:L101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01"/>
  <sheetViews>
    <sheetView workbookViewId="0">
      <pane xSplit="2" ySplit="1" topLeftCell="C2" activePane="bottomRight" state="frozen"/>
      <selection activeCell="F7" sqref="F7"/>
      <selection pane="topRight" activeCell="F7" sqref="F7"/>
      <selection pane="bottomLeft" activeCell="F7" sqref="F7"/>
      <selection pane="bottomRight" activeCell="C2" sqref="C2"/>
    </sheetView>
  </sheetViews>
  <sheetFormatPr defaultRowHeight="14.25" x14ac:dyDescent="0.45"/>
  <cols>
    <col min="1" max="1" width="2.6640625" bestFit="1" customWidth="1"/>
    <col min="2" max="2" width="7.46484375" bestFit="1" customWidth="1"/>
    <col min="3" max="3" width="7.3984375" style="20" bestFit="1" customWidth="1"/>
    <col min="4" max="4" width="4.46484375" style="11" bestFit="1" customWidth="1"/>
    <col min="5" max="5" width="5.06640625" style="4" bestFit="1" customWidth="1"/>
    <col min="6" max="6" width="7.73046875" bestFit="1" customWidth="1"/>
    <col min="7" max="7" width="7.6640625" bestFit="1" customWidth="1"/>
    <col min="8" max="8" width="8.3984375" style="11" bestFit="1" customWidth="1"/>
    <col min="9" max="9" width="8.46484375" bestFit="1" customWidth="1"/>
    <col min="10" max="10" width="5.265625" customWidth="1"/>
    <col min="11" max="11" width="7.59765625" bestFit="1" customWidth="1"/>
    <col min="12" max="12" width="11.86328125" style="4" bestFit="1" customWidth="1"/>
  </cols>
  <sheetData>
    <row r="1" spans="1:12" s="13" customFormat="1" x14ac:dyDescent="0.45">
      <c r="A1" s="13" t="s">
        <v>8</v>
      </c>
      <c r="B1" s="13" t="s">
        <v>41</v>
      </c>
      <c r="C1" s="19" t="s">
        <v>21</v>
      </c>
      <c r="D1" s="18" t="s">
        <v>80</v>
      </c>
      <c r="E1" s="15" t="s">
        <v>32</v>
      </c>
      <c r="F1" s="13" t="s">
        <v>15</v>
      </c>
      <c r="G1" s="13" t="s">
        <v>16</v>
      </c>
      <c r="H1" s="18" t="s">
        <v>68</v>
      </c>
      <c r="I1" s="13" t="s">
        <v>17</v>
      </c>
      <c r="J1" s="13" t="s">
        <v>73</v>
      </c>
      <c r="K1" s="13" t="s">
        <v>9</v>
      </c>
      <c r="L1" s="14" t="s">
        <v>10</v>
      </c>
    </row>
    <row r="2" spans="1:12" x14ac:dyDescent="0.45">
      <c r="A2" t="str">
        <f>IF('enter-harv-val'!B2="","",'enter-harv-val'!A2)</f>
        <v/>
      </c>
      <c r="B2" s="24" t="str">
        <f>IF('enter-harv-val'!B2="","",'enter-harv-val'!B2)</f>
        <v/>
      </c>
      <c r="C2" s="20" t="str">
        <f>IF('enter-harv-val'!B2="","",INT((A2-1)/6)+1)</f>
        <v/>
      </c>
      <c r="E2" s="4" t="str">
        <f>IF('enter-harv-val'!B2="","",IF(D2=1,IF(NOT((OR($B2="J",$B2="K",$B2="Q",$B2=0))),"ADDL","NOT"),""))</f>
        <v/>
      </c>
      <c r="F2" t="str">
        <f>IF('enter-harv-val'!B2="","",1-D2)</f>
        <v/>
      </c>
      <c r="G2" s="1" t="str">
        <f>IF('enter-harv-val'!B2="","",params!$B$2)</f>
        <v/>
      </c>
      <c r="H2" s="27" t="str">
        <f>IF('enter-harv-val'!B2="","",D2*params!$B$6)</f>
        <v/>
      </c>
      <c r="I2" s="1" t="str">
        <f>IF('enter-harv-val'!B2="","",IF(OR($B2="J",$B2="K",$B2="Q"),params!$B$5*F2,$B2*params!$B$3*F2))</f>
        <v/>
      </c>
      <c r="J2" s="1" t="str">
        <f>IF('enter-harv-val'!B2="","",IF(AND(NOT((OR($B2="J",$B2="K",$B2="Q",$B2=0))),F2=0),B2*params!$B$3,""))</f>
        <v/>
      </c>
      <c r="K2" s="1" t="str">
        <f>IF('enter-harv-val'!B2="","",SUM(G2:I2))</f>
        <v/>
      </c>
      <c r="L2" s="4" t="str">
        <f>IF('enter-harv-val'!B2="","",(K2&lt;params!$B$9))</f>
        <v/>
      </c>
    </row>
    <row r="3" spans="1:12" x14ac:dyDescent="0.45">
      <c r="A3" t="str">
        <f>IF('enter-harv-val'!B3="","",'enter-harv-val'!A3)</f>
        <v/>
      </c>
      <c r="B3" s="24" t="str">
        <f>IF('enter-harv-val'!B3="","",'enter-harv-val'!B3)</f>
        <v/>
      </c>
      <c r="C3" s="20" t="str">
        <f>IF('enter-harv-val'!B3="","",INT((A3-1)/6)+1)</f>
        <v/>
      </c>
      <c r="E3" s="4" t="str">
        <f>IF('enter-harv-val'!B3="","",IF(D3=1,IF(NOT((OR($B3="J",$B3="K",$B3="Q",$B3=0))),"ADDL","NOT"),""))</f>
        <v/>
      </c>
      <c r="F3" t="str">
        <f>IF('enter-harv-val'!B3="","",1-D3)</f>
        <v/>
      </c>
      <c r="G3" s="1" t="str">
        <f>IF('enter-harv-val'!B3="","",params!$B$2)</f>
        <v/>
      </c>
      <c r="H3" s="27" t="str">
        <f>IF('enter-harv-val'!B3="","",D3*params!$B$6)</f>
        <v/>
      </c>
      <c r="I3" s="1" t="str">
        <f>IF('enter-harv-val'!B3="","",IF(OR($B3="J",$B3="K",$B3="Q"),params!$B$5*F3,$B3*params!$B$3*F3))</f>
        <v/>
      </c>
      <c r="J3" s="1" t="str">
        <f>IF('enter-harv-val'!B3="","",IF(AND(NOT((OR($B3="J",$B3="K",$B3="Q",$B3=0))),F3=0),B3*params!$B$3,""))</f>
        <v/>
      </c>
      <c r="K3" s="1" t="str">
        <f>IF('enter-harv-val'!B3="","",SUM(G3:I3))</f>
        <v/>
      </c>
      <c r="L3" s="4" t="str">
        <f>IF('enter-harv-val'!B3="","",(K3&lt;params!$B$9))</f>
        <v/>
      </c>
    </row>
    <row r="4" spans="1:12" x14ac:dyDescent="0.45">
      <c r="A4" t="str">
        <f>IF('enter-harv-val'!B4="","",'enter-harv-val'!A4)</f>
        <v/>
      </c>
      <c r="B4" s="24" t="str">
        <f>IF('enter-harv-val'!B4="","",'enter-harv-val'!B4)</f>
        <v/>
      </c>
      <c r="C4" s="20" t="str">
        <f>IF('enter-harv-val'!B4="","",INT((A4-1)/6)+1)</f>
        <v/>
      </c>
      <c r="E4" s="4" t="str">
        <f>IF('enter-harv-val'!B4="","",IF(D4=1,IF(NOT((OR($B4="J",$B4="K",$B4="Q",$B4=0))),"ADDL","NOT"),""))</f>
        <v/>
      </c>
      <c r="F4" t="str">
        <f>IF('enter-harv-val'!B4="","",1-D4)</f>
        <v/>
      </c>
      <c r="G4" s="1" t="str">
        <f>IF('enter-harv-val'!B4="","",params!$B$2)</f>
        <v/>
      </c>
      <c r="H4" s="27" t="str">
        <f>IF('enter-harv-val'!B4="","",D4*params!$B$6)</f>
        <v/>
      </c>
      <c r="I4" s="1" t="str">
        <f>IF('enter-harv-val'!B4="","",IF(OR($B4="J",$B4="K",$B4="Q"),params!$B$5*F4,$B4*params!$B$3*F4))</f>
        <v/>
      </c>
      <c r="J4" s="1" t="str">
        <f>IF('enter-harv-val'!B4="","",IF(AND(NOT((OR($B4="J",$B4="K",$B4="Q",$B4=0))),F4=0),B4*params!$B$3,""))</f>
        <v/>
      </c>
      <c r="K4" s="1" t="str">
        <f>IF('enter-harv-val'!B4="","",SUM(G4:I4))</f>
        <v/>
      </c>
      <c r="L4" s="4" t="str">
        <f>IF('enter-harv-val'!B4="","",(K4&lt;params!$B$9))</f>
        <v/>
      </c>
    </row>
    <row r="5" spans="1:12" x14ac:dyDescent="0.45">
      <c r="A5" t="str">
        <f>IF('enter-harv-val'!B5="","",'enter-harv-val'!A5)</f>
        <v/>
      </c>
      <c r="B5" s="24" t="str">
        <f>IF('enter-harv-val'!B5="","",'enter-harv-val'!B5)</f>
        <v/>
      </c>
      <c r="C5" s="20" t="str">
        <f>IF('enter-harv-val'!B5="","",INT((A5-1)/6)+1)</f>
        <v/>
      </c>
      <c r="E5" s="4" t="str">
        <f>IF('enter-harv-val'!B5="","",IF(D5=1,IF(NOT((OR($B5="J",$B5="K",$B5="Q",$B5=0))),"ADDL","NOT"),""))</f>
        <v/>
      </c>
      <c r="F5" t="str">
        <f>IF('enter-harv-val'!B5="","",1-D5)</f>
        <v/>
      </c>
      <c r="G5" s="1" t="str">
        <f>IF('enter-harv-val'!B5="","",params!$B$2)</f>
        <v/>
      </c>
      <c r="H5" s="27" t="str">
        <f>IF('enter-harv-val'!B5="","",D5*params!$B$6)</f>
        <v/>
      </c>
      <c r="I5" s="1" t="str">
        <f>IF('enter-harv-val'!B5="","",IF(OR($B5="J",$B5="K",$B5="Q"),params!$B$5*F5,$B5*params!$B$3*F5))</f>
        <v/>
      </c>
      <c r="J5" s="1" t="str">
        <f>IF('enter-harv-val'!B5="","",IF(AND(NOT((OR($B5="J",$B5="K",$B5="Q",$B5=0))),F5=0),B5*params!$B$3,""))</f>
        <v/>
      </c>
      <c r="K5" s="1" t="str">
        <f>IF('enter-harv-val'!B5="","",SUM(G5:I5))</f>
        <v/>
      </c>
      <c r="L5" s="4" t="str">
        <f>IF('enter-harv-val'!B5="","",(K5&lt;params!$B$9))</f>
        <v/>
      </c>
    </row>
    <row r="6" spans="1:12" x14ac:dyDescent="0.45">
      <c r="A6" t="str">
        <f>IF('enter-harv-val'!B6="","",'enter-harv-val'!A6)</f>
        <v/>
      </c>
      <c r="B6" s="24" t="str">
        <f>IF('enter-harv-val'!B6="","",'enter-harv-val'!B6)</f>
        <v/>
      </c>
      <c r="C6" s="20" t="str">
        <f>IF('enter-harv-val'!B6="","",INT((A6-1)/6)+1)</f>
        <v/>
      </c>
      <c r="E6" s="4" t="str">
        <f>IF('enter-harv-val'!B6="","",IF(D6=1,IF(NOT((OR($B6="J",$B6="K",$B6="Q",$B6=0))),"ADDL","NOT"),""))</f>
        <v/>
      </c>
      <c r="F6" t="str">
        <f>IF('enter-harv-val'!B6="","",1-D6)</f>
        <v/>
      </c>
      <c r="G6" s="1" t="str">
        <f>IF('enter-harv-val'!B6="","",params!$B$2)</f>
        <v/>
      </c>
      <c r="H6" s="27" t="str">
        <f>IF('enter-harv-val'!B6="","",D6*params!$B$6)</f>
        <v/>
      </c>
      <c r="I6" s="1" t="str">
        <f>IF('enter-harv-val'!B6="","",IF(OR($B6="J",$B6="K",$B6="Q"),params!$B$5*F6,$B6*params!$B$3*F6))</f>
        <v/>
      </c>
      <c r="J6" s="1" t="str">
        <f>IF('enter-harv-val'!B6="","",IF(AND(NOT((OR($B6="J",$B6="K",$B6="Q",$B6=0))),F6=0),B6*params!$B$3,""))</f>
        <v/>
      </c>
      <c r="K6" s="1" t="str">
        <f>IF('enter-harv-val'!B6="","",SUM(G6:I6))</f>
        <v/>
      </c>
      <c r="L6" s="4" t="str">
        <f>IF('enter-harv-val'!B6="","",(K6&lt;params!$B$9))</f>
        <v/>
      </c>
    </row>
    <row r="7" spans="1:12" x14ac:dyDescent="0.45">
      <c r="A7" t="str">
        <f>IF('enter-harv-val'!B7="","",'enter-harv-val'!A7)</f>
        <v/>
      </c>
      <c r="B7" s="24" t="str">
        <f>IF('enter-harv-val'!B7="","",'enter-harv-val'!B7)</f>
        <v/>
      </c>
      <c r="C7" s="20" t="str">
        <f>IF('enter-harv-val'!B7="","",INT((A7-1)/6)+1)</f>
        <v/>
      </c>
      <c r="E7" s="4" t="str">
        <f>IF('enter-harv-val'!B7="","",IF(D7=1,IF(NOT((OR($B7="J",$B7="K",$B7="Q",$B7=0))),"ADDL","NOT"),""))</f>
        <v/>
      </c>
      <c r="F7" t="str">
        <f>IF('enter-harv-val'!B7="","",1-D7)</f>
        <v/>
      </c>
      <c r="G7" s="1" t="str">
        <f>IF('enter-harv-val'!B7="","",params!$B$2)</f>
        <v/>
      </c>
      <c r="H7" s="27" t="str">
        <f>IF('enter-harv-val'!B7="","",D7*params!$B$6)</f>
        <v/>
      </c>
      <c r="I7" s="1" t="str">
        <f>IF('enter-harv-val'!B7="","",IF(OR($B7="J",$B7="K",$B7="Q"),params!$B$5*F7,$B7*params!$B$3*F7))</f>
        <v/>
      </c>
      <c r="J7" s="1" t="str">
        <f>IF('enter-harv-val'!B7="","",IF(AND(NOT((OR($B7="J",$B7="K",$B7="Q",$B7=0))),F7=0),B7*params!$B$3,""))</f>
        <v/>
      </c>
      <c r="K7" s="1" t="str">
        <f>IF('enter-harv-val'!B7="","",SUM(G7:I7))</f>
        <v/>
      </c>
      <c r="L7" s="4" t="str">
        <f>IF('enter-harv-val'!B7="","",(K7&lt;params!$B$9))</f>
        <v/>
      </c>
    </row>
    <row r="8" spans="1:12" x14ac:dyDescent="0.45">
      <c r="A8" t="str">
        <f>IF('enter-harv-val'!B8="","",'enter-harv-val'!A8)</f>
        <v/>
      </c>
      <c r="B8" s="24" t="str">
        <f>IF('enter-harv-val'!B8="","",'enter-harv-val'!B8)</f>
        <v/>
      </c>
      <c r="C8" s="20" t="str">
        <f>IF('enter-harv-val'!B8="","",INT((A8-1)/6)+1)</f>
        <v/>
      </c>
      <c r="E8" s="4" t="str">
        <f>IF('enter-harv-val'!B8="","",IF(D8=1,IF(NOT((OR($B8="J",$B8="K",$B8="Q",$B8=0))),"ADDL","NOT"),""))</f>
        <v/>
      </c>
      <c r="F8" t="str">
        <f>IF('enter-harv-val'!B8="","",1-D8)</f>
        <v/>
      </c>
      <c r="G8" s="1" t="str">
        <f>IF('enter-harv-val'!B8="","",params!$B$2)</f>
        <v/>
      </c>
      <c r="H8" s="27" t="str">
        <f>IF('enter-harv-val'!B8="","",D8*params!$B$6)</f>
        <v/>
      </c>
      <c r="I8" s="1" t="str">
        <f>IF('enter-harv-val'!B8="","",IF(OR($B8="J",$B8="K",$B8="Q"),params!$B$5*F8,$B8*params!$B$3*F8))</f>
        <v/>
      </c>
      <c r="J8" s="1" t="str">
        <f>IF('enter-harv-val'!B8="","",IF(AND(NOT((OR($B8="J",$B8="K",$B8="Q",$B8=0))),F8=0),B8*params!$B$3,""))</f>
        <v/>
      </c>
      <c r="K8" s="1" t="str">
        <f>IF('enter-harv-val'!B8="","",SUM(G8:I8))</f>
        <v/>
      </c>
      <c r="L8" s="4" t="str">
        <f>IF('enter-harv-val'!B8="","",(K8&lt;params!$B$9))</f>
        <v/>
      </c>
    </row>
    <row r="9" spans="1:12" x14ac:dyDescent="0.45">
      <c r="A9" t="str">
        <f>IF('enter-harv-val'!B9="","",'enter-harv-val'!A9)</f>
        <v/>
      </c>
      <c r="B9" s="24" t="str">
        <f>IF('enter-harv-val'!B9="","",'enter-harv-val'!B9)</f>
        <v/>
      </c>
      <c r="C9" s="20" t="str">
        <f>IF('enter-harv-val'!B9="","",INT((A9-1)/6)+1)</f>
        <v/>
      </c>
      <c r="E9" s="4" t="str">
        <f>IF('enter-harv-val'!B9="","",IF(D9=1,IF(NOT((OR($B9="J",$B9="K",$B9="Q",$B9=0))),"ADDL","NOT"),""))</f>
        <v/>
      </c>
      <c r="F9" t="str">
        <f>IF('enter-harv-val'!B9="","",1-D9)</f>
        <v/>
      </c>
      <c r="G9" s="1" t="str">
        <f>IF('enter-harv-val'!B9="","",params!$B$2)</f>
        <v/>
      </c>
      <c r="H9" s="27" t="str">
        <f>IF('enter-harv-val'!B9="","",D9*params!$B$6)</f>
        <v/>
      </c>
      <c r="I9" s="1" t="str">
        <f>IF('enter-harv-val'!B9="","",IF(OR($B9="J",$B9="K",$B9="Q"),params!$B$5*F9,$B9*params!$B$3*F9))</f>
        <v/>
      </c>
      <c r="J9" s="1" t="str">
        <f>IF('enter-harv-val'!B9="","",IF(AND(NOT((OR($B9="J",$B9="K",$B9="Q",$B9=0))),F9=0),B9*params!$B$3,""))</f>
        <v/>
      </c>
      <c r="K9" s="1" t="str">
        <f>IF('enter-harv-val'!B9="","",SUM(G9:I9))</f>
        <v/>
      </c>
      <c r="L9" s="4" t="str">
        <f>IF('enter-harv-val'!B9="","",(K9&lt;params!$B$9))</f>
        <v/>
      </c>
    </row>
    <row r="10" spans="1:12" x14ac:dyDescent="0.45">
      <c r="A10" t="str">
        <f>IF('enter-harv-val'!B10="","",'enter-harv-val'!A10)</f>
        <v/>
      </c>
      <c r="B10" s="24" t="str">
        <f>IF('enter-harv-val'!B10="","",'enter-harv-val'!B10)</f>
        <v/>
      </c>
      <c r="C10" s="20" t="str">
        <f>IF('enter-harv-val'!B10="","",INT((A10-1)/6)+1)</f>
        <v/>
      </c>
      <c r="E10" s="4" t="str">
        <f>IF('enter-harv-val'!B10="","",IF(D10=1,IF(NOT((OR($B10="J",$B10="K",$B10="Q",$B10=0))),"ADDL","NOT"),""))</f>
        <v/>
      </c>
      <c r="F10" t="str">
        <f>IF('enter-harv-val'!B10="","",1-D10)</f>
        <v/>
      </c>
      <c r="G10" s="1" t="str">
        <f>IF('enter-harv-val'!B10="","",params!$B$2)</f>
        <v/>
      </c>
      <c r="H10" s="27" t="str">
        <f>IF('enter-harv-val'!B10="","",D10*params!$B$6)</f>
        <v/>
      </c>
      <c r="I10" s="1" t="str">
        <f>IF('enter-harv-val'!B10="","",IF(OR($B10="J",$B10="K",$B10="Q"),params!$B$5*F10,$B10*params!$B$3*F10))</f>
        <v/>
      </c>
      <c r="J10" s="1" t="str">
        <f>IF('enter-harv-val'!B10="","",IF(AND(NOT((OR($B10="J",$B10="K",$B10="Q",$B10=0))),F10=0),B10*params!$B$3,""))</f>
        <v/>
      </c>
      <c r="K10" s="1" t="str">
        <f>IF('enter-harv-val'!B10="","",SUM(G10:I10))</f>
        <v/>
      </c>
      <c r="L10" s="4" t="str">
        <f>IF('enter-harv-val'!B10="","",(K10&lt;params!$B$9))</f>
        <v/>
      </c>
    </row>
    <row r="11" spans="1:12" x14ac:dyDescent="0.45">
      <c r="A11" t="str">
        <f>IF('enter-harv-val'!B11="","",'enter-harv-val'!A11)</f>
        <v/>
      </c>
      <c r="B11" s="24" t="str">
        <f>IF('enter-harv-val'!B11="","",'enter-harv-val'!B11)</f>
        <v/>
      </c>
      <c r="C11" s="20" t="str">
        <f>IF('enter-harv-val'!B11="","",INT((A11-1)/6)+1)</f>
        <v/>
      </c>
      <c r="E11" s="4" t="str">
        <f>IF('enter-harv-val'!B11="","",IF(D11=1,IF(NOT((OR($B11="J",$B11="K",$B11="Q",$B11=0))),"ADDL","NOT"),""))</f>
        <v/>
      </c>
      <c r="F11" t="str">
        <f>IF('enter-harv-val'!B11="","",1-D11)</f>
        <v/>
      </c>
      <c r="G11" s="1" t="str">
        <f>IF('enter-harv-val'!B11="","",params!$B$2)</f>
        <v/>
      </c>
      <c r="H11" s="27" t="str">
        <f>IF('enter-harv-val'!B11="","",D11*params!$B$6)</f>
        <v/>
      </c>
      <c r="I11" s="1" t="str">
        <f>IF('enter-harv-val'!B11="","",IF(OR($B11="J",$B11="K",$B11="Q"),params!$B$5*F11,$B11*params!$B$3*F11))</f>
        <v/>
      </c>
      <c r="J11" s="1" t="str">
        <f>IF('enter-harv-val'!B11="","",IF(AND(NOT((OR($B11="J",$B11="K",$B11="Q",$B11=0))),F11=0),B11*params!$B$3,""))</f>
        <v/>
      </c>
      <c r="K11" s="1" t="str">
        <f>IF('enter-harv-val'!B11="","",SUM(G11:I11))</f>
        <v/>
      </c>
      <c r="L11" s="4" t="str">
        <f>IF('enter-harv-val'!B11="","",(K11&lt;params!$B$9))</f>
        <v/>
      </c>
    </row>
    <row r="12" spans="1:12" x14ac:dyDescent="0.45">
      <c r="A12" t="str">
        <f>IF('enter-harv-val'!B12="","",'enter-harv-val'!A12)</f>
        <v/>
      </c>
      <c r="B12" s="24" t="str">
        <f>IF('enter-harv-val'!B12="","",'enter-harv-val'!B12)</f>
        <v/>
      </c>
      <c r="C12" s="20" t="str">
        <f>IF('enter-harv-val'!B12="","",INT((A12-1)/6)+1)</f>
        <v/>
      </c>
      <c r="E12" s="4" t="str">
        <f>IF('enter-harv-val'!B12="","",IF(D12=1,IF(NOT((OR($B12="J",$B12="K",$B12="Q",$B12=0))),"ADDL","NOT"),""))</f>
        <v/>
      </c>
      <c r="F12" t="str">
        <f>IF('enter-harv-val'!B12="","",1-D12)</f>
        <v/>
      </c>
      <c r="G12" s="1" t="str">
        <f>IF('enter-harv-val'!B12="","",params!$B$2)</f>
        <v/>
      </c>
      <c r="H12" s="27" t="str">
        <f>IF('enter-harv-val'!B12="","",D12*params!$B$6)</f>
        <v/>
      </c>
      <c r="I12" s="1" t="str">
        <f>IF('enter-harv-val'!B12="","",IF(OR($B12="J",$B12="K",$B12="Q"),params!$B$5*F12,$B12*params!$B$3*F12))</f>
        <v/>
      </c>
      <c r="J12" s="1" t="str">
        <f>IF('enter-harv-val'!B12="","",IF(AND(NOT((OR($B12="J",$B12="K",$B12="Q",$B12=0))),F12=0),B12*params!$B$3,""))</f>
        <v/>
      </c>
      <c r="K12" s="1" t="str">
        <f>IF('enter-harv-val'!B12="","",SUM(G12:I12))</f>
        <v/>
      </c>
      <c r="L12" s="4" t="str">
        <f>IF('enter-harv-val'!B12="","",(K12&lt;params!$B$9))</f>
        <v/>
      </c>
    </row>
    <row r="13" spans="1:12" x14ac:dyDescent="0.45">
      <c r="A13" t="str">
        <f>IF('enter-harv-val'!B13="","",'enter-harv-val'!A13)</f>
        <v/>
      </c>
      <c r="B13" s="24" t="str">
        <f>IF('enter-harv-val'!B13="","",'enter-harv-val'!B13)</f>
        <v/>
      </c>
      <c r="C13" s="20" t="str">
        <f>IF('enter-harv-val'!B13="","",INT((A13-1)/6)+1)</f>
        <v/>
      </c>
      <c r="E13" s="4" t="str">
        <f>IF('enter-harv-val'!B13="","",IF(D13=1,IF(NOT((OR($B13="J",$B13="K",$B13="Q",$B13=0))),"ADDL","NOT"),""))</f>
        <v/>
      </c>
      <c r="F13" t="str">
        <f>IF('enter-harv-val'!B13="","",1-D13)</f>
        <v/>
      </c>
      <c r="G13" s="1" t="str">
        <f>IF('enter-harv-val'!B13="","",params!$B$2)</f>
        <v/>
      </c>
      <c r="H13" s="27" t="str">
        <f>IF('enter-harv-val'!B13="","",D13*params!$B$6)</f>
        <v/>
      </c>
      <c r="I13" s="1" t="str">
        <f>IF('enter-harv-val'!B13="","",IF(OR($B13="J",$B13="K",$B13="Q"),params!$B$5*F13,$B13*params!$B$3*F13))</f>
        <v/>
      </c>
      <c r="J13" s="1" t="str">
        <f>IF('enter-harv-val'!B13="","",IF(AND(NOT((OR($B13="J",$B13="K",$B13="Q",$B13=0))),F13=0),B13*params!$B$3,""))</f>
        <v/>
      </c>
      <c r="K13" s="1" t="str">
        <f>IF('enter-harv-val'!B13="","",SUM(G13:I13))</f>
        <v/>
      </c>
      <c r="L13" s="4" t="str">
        <f>IF('enter-harv-val'!B13="","",(K13&lt;params!$B$9))</f>
        <v/>
      </c>
    </row>
    <row r="14" spans="1:12" x14ac:dyDescent="0.45">
      <c r="A14" t="str">
        <f>IF('enter-harv-val'!B14="","",'enter-harv-val'!A14)</f>
        <v/>
      </c>
      <c r="B14" s="24" t="str">
        <f>IF('enter-harv-val'!B14="","",'enter-harv-val'!B14)</f>
        <v/>
      </c>
      <c r="C14" s="20" t="str">
        <f>IF('enter-harv-val'!B14="","",INT((A14-1)/6)+1)</f>
        <v/>
      </c>
      <c r="E14" s="4" t="str">
        <f>IF('enter-harv-val'!B14="","",IF(D14=1,IF(NOT((OR($B14="J",$B14="K",$B14="Q",$B14=0))),"ADDL","NOT"),""))</f>
        <v/>
      </c>
      <c r="F14" t="str">
        <f>IF('enter-harv-val'!B14="","",1-D14)</f>
        <v/>
      </c>
      <c r="G14" s="1" t="str">
        <f>IF('enter-harv-val'!B14="","",params!$B$2)</f>
        <v/>
      </c>
      <c r="H14" s="27" t="str">
        <f>IF('enter-harv-val'!B14="","",D14*params!$B$6)</f>
        <v/>
      </c>
      <c r="I14" s="1" t="str">
        <f>IF('enter-harv-val'!B14="","",IF(OR($B14="J",$B14="K",$B14="Q"),params!$B$5*F14,$B14*params!$B$3*F14))</f>
        <v/>
      </c>
      <c r="J14" s="1" t="str">
        <f>IF('enter-harv-val'!B14="","",IF(AND(NOT((OR($B14="J",$B14="K",$B14="Q",$B14=0))),F14=0),B14*params!$B$3,""))</f>
        <v/>
      </c>
      <c r="K14" s="1" t="str">
        <f>IF('enter-harv-val'!B14="","",SUM(G14:I14))</f>
        <v/>
      </c>
      <c r="L14" s="4" t="str">
        <f>IF('enter-harv-val'!B14="","",(K14&lt;params!$B$9))</f>
        <v/>
      </c>
    </row>
    <row r="15" spans="1:12" x14ac:dyDescent="0.45">
      <c r="A15" t="str">
        <f>IF('enter-harv-val'!B15="","",'enter-harv-val'!A15)</f>
        <v/>
      </c>
      <c r="B15" s="24" t="str">
        <f>IF('enter-harv-val'!B15="","",'enter-harv-val'!B15)</f>
        <v/>
      </c>
      <c r="C15" s="20" t="str">
        <f>IF('enter-harv-val'!B15="","",INT((A15-1)/6)+1)</f>
        <v/>
      </c>
      <c r="E15" s="4" t="str">
        <f>IF('enter-harv-val'!B15="","",IF(D15=1,IF(NOT((OR($B15="J",$B15="K",$B15="Q",$B15=0))),"ADDL","NOT"),""))</f>
        <v/>
      </c>
      <c r="F15" t="str">
        <f>IF('enter-harv-val'!B15="","",1-D15)</f>
        <v/>
      </c>
      <c r="G15" s="1" t="str">
        <f>IF('enter-harv-val'!B15="","",params!$B$2)</f>
        <v/>
      </c>
      <c r="H15" s="27" t="str">
        <f>IF('enter-harv-val'!B15="","",D15*params!$B$6)</f>
        <v/>
      </c>
      <c r="I15" s="1" t="str">
        <f>IF('enter-harv-val'!B15="","",IF(OR($B15="J",$B15="K",$B15="Q"),params!$B$5*F15,$B15*params!$B$3*F15))</f>
        <v/>
      </c>
      <c r="J15" s="1" t="str">
        <f>IF('enter-harv-val'!B15="","",IF(AND(NOT((OR($B15="J",$B15="K",$B15="Q",$B15=0))),F15=0),B15*params!$B$3,""))</f>
        <v/>
      </c>
      <c r="K15" s="1" t="str">
        <f>IF('enter-harv-val'!B15="","",SUM(G15:I15))</f>
        <v/>
      </c>
      <c r="L15" s="4" t="str">
        <f>IF('enter-harv-val'!B15="","",(K15&lt;params!$B$9))</f>
        <v/>
      </c>
    </row>
    <row r="16" spans="1:12" x14ac:dyDescent="0.45">
      <c r="A16" t="str">
        <f>IF('enter-harv-val'!B16="","",'enter-harv-val'!A16)</f>
        <v/>
      </c>
      <c r="B16" s="24" t="str">
        <f>IF('enter-harv-val'!B16="","",'enter-harv-val'!B16)</f>
        <v/>
      </c>
      <c r="C16" s="20" t="str">
        <f>IF('enter-harv-val'!B16="","",INT((A16-1)/6)+1)</f>
        <v/>
      </c>
      <c r="E16" s="4" t="str">
        <f>IF('enter-harv-val'!B16="","",IF(D16=1,IF(NOT((OR($B16="J",$B16="K",$B16="Q",$B16=0))),"ADDL","NOT"),""))</f>
        <v/>
      </c>
      <c r="F16" t="str">
        <f>IF('enter-harv-val'!B16="","",1-D16)</f>
        <v/>
      </c>
      <c r="G16" s="1" t="str">
        <f>IF('enter-harv-val'!B16="","",params!$B$2)</f>
        <v/>
      </c>
      <c r="H16" s="27" t="str">
        <f>IF('enter-harv-val'!B16="","",D16*params!$B$6)</f>
        <v/>
      </c>
      <c r="I16" s="1" t="str">
        <f>IF('enter-harv-val'!B16="","",IF(OR($B16="J",$B16="K",$B16="Q"),params!$B$5*F16,$B16*params!$B$3*F16))</f>
        <v/>
      </c>
      <c r="J16" s="1" t="str">
        <f>IF('enter-harv-val'!B16="","",IF(AND(NOT((OR($B16="J",$B16="K",$B16="Q",$B16=0))),F16=0),B16*params!$B$3,""))</f>
        <v/>
      </c>
      <c r="K16" s="1" t="str">
        <f>IF('enter-harv-val'!B16="","",SUM(G16:I16))</f>
        <v/>
      </c>
      <c r="L16" s="4" t="str">
        <f>IF('enter-harv-val'!B16="","",(K16&lt;params!$B$9))</f>
        <v/>
      </c>
    </row>
    <row r="17" spans="1:12" x14ac:dyDescent="0.45">
      <c r="A17" t="str">
        <f>IF('enter-harv-val'!B17="","",'enter-harv-val'!A17)</f>
        <v/>
      </c>
      <c r="B17" s="24" t="str">
        <f>IF('enter-harv-val'!B17="","",'enter-harv-val'!B17)</f>
        <v/>
      </c>
      <c r="C17" s="20" t="str">
        <f>IF('enter-harv-val'!B17="","",INT((A17-1)/6)+1)</f>
        <v/>
      </c>
      <c r="E17" s="4" t="str">
        <f>IF('enter-harv-val'!B17="","",IF(D17=1,IF(NOT((OR($B17="J",$B17="K",$B17="Q",$B17=0))),"ADDL","NOT"),""))</f>
        <v/>
      </c>
      <c r="F17" t="str">
        <f>IF('enter-harv-val'!B17="","",1-D17)</f>
        <v/>
      </c>
      <c r="G17" s="1" t="str">
        <f>IF('enter-harv-val'!B17="","",params!$B$2)</f>
        <v/>
      </c>
      <c r="H17" s="27" t="str">
        <f>IF('enter-harv-val'!B17="","",D17*params!$B$6)</f>
        <v/>
      </c>
      <c r="I17" s="1" t="str">
        <f>IF('enter-harv-val'!B17="","",IF(OR($B17="J",$B17="K",$B17="Q"),params!$B$5*F17,$B17*params!$B$3*F17))</f>
        <v/>
      </c>
      <c r="J17" s="1" t="str">
        <f>IF('enter-harv-val'!B17="","",IF(AND(NOT((OR($B17="J",$B17="K",$B17="Q",$B17=0))),F17=0),B17*params!$B$3,""))</f>
        <v/>
      </c>
      <c r="K17" s="1" t="str">
        <f>IF('enter-harv-val'!B17="","",SUM(G17:I17))</f>
        <v/>
      </c>
      <c r="L17" s="4" t="str">
        <f>IF('enter-harv-val'!B17="","",(K17&lt;params!$B$9))</f>
        <v/>
      </c>
    </row>
    <row r="18" spans="1:12" x14ac:dyDescent="0.45">
      <c r="A18" t="str">
        <f>IF('enter-harv-val'!B18="","",'enter-harv-val'!A18)</f>
        <v/>
      </c>
      <c r="B18" s="24" t="str">
        <f>IF('enter-harv-val'!B18="","",'enter-harv-val'!B18)</f>
        <v/>
      </c>
      <c r="C18" s="20" t="str">
        <f>IF('enter-harv-val'!B18="","",INT((A18-1)/6)+1)</f>
        <v/>
      </c>
      <c r="E18" s="4" t="str">
        <f>IF('enter-harv-val'!B18="","",IF(D18=1,IF(NOT((OR($B18="J",$B18="K",$B18="Q",$B18=0))),"ADDL","NOT"),""))</f>
        <v/>
      </c>
      <c r="F18" t="str">
        <f>IF('enter-harv-val'!B18="","",1-D18)</f>
        <v/>
      </c>
      <c r="G18" s="1" t="str">
        <f>IF('enter-harv-val'!B18="","",params!$B$2)</f>
        <v/>
      </c>
      <c r="H18" s="27" t="str">
        <f>IF('enter-harv-val'!B18="","",D18*params!$B$6)</f>
        <v/>
      </c>
      <c r="I18" s="1" t="str">
        <f>IF('enter-harv-val'!B18="","",IF(OR($B18="J",$B18="K",$B18="Q"),params!$B$5*F18,$B18*params!$B$3*F18))</f>
        <v/>
      </c>
      <c r="J18" s="1" t="str">
        <f>IF('enter-harv-val'!B18="","",IF(AND(NOT((OR($B18="J",$B18="K",$B18="Q",$B18=0))),F18=0),B18*params!$B$3,""))</f>
        <v/>
      </c>
      <c r="K18" s="1" t="str">
        <f>IF('enter-harv-val'!B18="","",SUM(G18:I18))</f>
        <v/>
      </c>
      <c r="L18" s="4" t="str">
        <f>IF('enter-harv-val'!B18="","",(K18&lt;params!$B$9))</f>
        <v/>
      </c>
    </row>
    <row r="19" spans="1:12" x14ac:dyDescent="0.45">
      <c r="A19" t="str">
        <f>IF('enter-harv-val'!B19="","",'enter-harv-val'!A19)</f>
        <v/>
      </c>
      <c r="B19" s="24" t="str">
        <f>IF('enter-harv-val'!B19="","",'enter-harv-val'!B19)</f>
        <v/>
      </c>
      <c r="C19" s="20" t="str">
        <f>IF('enter-harv-val'!B19="","",INT((A19-1)/6)+1)</f>
        <v/>
      </c>
      <c r="E19" s="4" t="str">
        <f>IF('enter-harv-val'!B19="","",IF(D19=1,IF(NOT((OR($B19="J",$B19="K",$B19="Q",$B19=0))),"ADDL","NOT"),""))</f>
        <v/>
      </c>
      <c r="F19" t="str">
        <f>IF('enter-harv-val'!B19="","",1-D19)</f>
        <v/>
      </c>
      <c r="G19" s="1" t="str">
        <f>IF('enter-harv-val'!B19="","",params!$B$2)</f>
        <v/>
      </c>
      <c r="H19" s="27" t="str">
        <f>IF('enter-harv-val'!B19="","",D19*params!$B$6)</f>
        <v/>
      </c>
      <c r="I19" s="1" t="str">
        <f>IF('enter-harv-val'!B19="","",IF(OR($B19="J",$B19="K",$B19="Q"),params!$B$5*F19,$B19*params!$B$3*F19))</f>
        <v/>
      </c>
      <c r="J19" s="1" t="str">
        <f>IF('enter-harv-val'!B19="","",IF(AND(NOT((OR($B19="J",$B19="K",$B19="Q",$B19=0))),F19=0),B19*params!$B$3,""))</f>
        <v/>
      </c>
      <c r="K19" s="1" t="str">
        <f>IF('enter-harv-val'!B19="","",SUM(G19:I19))</f>
        <v/>
      </c>
      <c r="L19" s="4" t="str">
        <f>IF('enter-harv-val'!B19="","",(K19&lt;params!$B$9))</f>
        <v/>
      </c>
    </row>
    <row r="20" spans="1:12" x14ac:dyDescent="0.45">
      <c r="A20" t="str">
        <f>IF('enter-harv-val'!B20="","",'enter-harv-val'!A20)</f>
        <v/>
      </c>
      <c r="B20" s="24" t="str">
        <f>IF('enter-harv-val'!B20="","",'enter-harv-val'!B20)</f>
        <v/>
      </c>
      <c r="C20" s="20" t="str">
        <f>IF('enter-harv-val'!B20="","",INT((A20-1)/6)+1)</f>
        <v/>
      </c>
      <c r="E20" s="4" t="str">
        <f>IF('enter-harv-val'!B20="","",IF(D20=1,IF(NOT((OR($B20="J",$B20="K",$B20="Q",$B20=0))),"ADDL","NOT"),""))</f>
        <v/>
      </c>
      <c r="F20" t="str">
        <f>IF('enter-harv-val'!B20="","",1-D20)</f>
        <v/>
      </c>
      <c r="G20" s="1" t="str">
        <f>IF('enter-harv-val'!B20="","",params!$B$2)</f>
        <v/>
      </c>
      <c r="H20" s="27" t="str">
        <f>IF('enter-harv-val'!B20="","",D20*params!$B$6)</f>
        <v/>
      </c>
      <c r="I20" s="1" t="str">
        <f>IF('enter-harv-val'!B20="","",IF(OR($B20="J",$B20="K",$B20="Q"),params!$B$5*F20,$B20*params!$B$3*F20))</f>
        <v/>
      </c>
      <c r="J20" s="1" t="str">
        <f>IF('enter-harv-val'!B20="","",IF(AND(NOT((OR($B20="J",$B20="K",$B20="Q",$B20=0))),F20=0),B20*params!$B$3,""))</f>
        <v/>
      </c>
      <c r="K20" s="1" t="str">
        <f>IF('enter-harv-val'!B20="","",SUM(G20:I20))</f>
        <v/>
      </c>
      <c r="L20" s="4" t="str">
        <f>IF('enter-harv-val'!B20="","",(K20&lt;params!$B$9))</f>
        <v/>
      </c>
    </row>
    <row r="21" spans="1:12" x14ac:dyDescent="0.45">
      <c r="A21" t="str">
        <f>IF('enter-harv-val'!B21="","",'enter-harv-val'!A21)</f>
        <v/>
      </c>
      <c r="B21" s="24" t="str">
        <f>IF('enter-harv-val'!B21="","",'enter-harv-val'!B21)</f>
        <v/>
      </c>
      <c r="C21" s="20" t="str">
        <f>IF('enter-harv-val'!B21="","",INT((A21-1)/6)+1)</f>
        <v/>
      </c>
      <c r="E21" s="4" t="str">
        <f>IF('enter-harv-val'!B21="","",IF(D21=1,IF(NOT((OR($B21="J",$B21="K",$B21="Q",$B21=0))),"ADDL","NOT"),""))</f>
        <v/>
      </c>
      <c r="F21" t="str">
        <f>IF('enter-harv-val'!B21="","",1-D21)</f>
        <v/>
      </c>
      <c r="G21" s="1" t="str">
        <f>IF('enter-harv-val'!B21="","",params!$B$2)</f>
        <v/>
      </c>
      <c r="H21" s="27" t="str">
        <f>IF('enter-harv-val'!B21="","",D21*params!$B$6)</f>
        <v/>
      </c>
      <c r="I21" s="1" t="str">
        <f>IF('enter-harv-val'!B21="","",IF(OR($B21="J",$B21="K",$B21="Q"),params!$B$5*F21,$B21*params!$B$3*F21))</f>
        <v/>
      </c>
      <c r="J21" s="1" t="str">
        <f>IF('enter-harv-val'!B21="","",IF(AND(NOT((OR($B21="J",$B21="K",$B21="Q",$B21=0))),F21=0),B21*params!$B$3,""))</f>
        <v/>
      </c>
      <c r="K21" s="1" t="str">
        <f>IF('enter-harv-val'!B21="","",SUM(G21:I21))</f>
        <v/>
      </c>
      <c r="L21" s="4" t="str">
        <f>IF('enter-harv-val'!B21="","",(K21&lt;params!$B$9))</f>
        <v/>
      </c>
    </row>
    <row r="22" spans="1:12" x14ac:dyDescent="0.45">
      <c r="A22" t="str">
        <f>IF('enter-harv-val'!B22="","",'enter-harv-val'!A22)</f>
        <v/>
      </c>
      <c r="B22" s="24" t="str">
        <f>IF('enter-harv-val'!B22="","",'enter-harv-val'!B22)</f>
        <v/>
      </c>
      <c r="C22" s="20" t="str">
        <f>IF('enter-harv-val'!B22="","",INT((A22-1)/6)+1)</f>
        <v/>
      </c>
      <c r="E22" s="4" t="str">
        <f>IF('enter-harv-val'!B22="","",IF(D22=1,IF(NOT((OR($B22="J",$B22="K",$B22="Q",$B22=0))),"ADDL","NOT"),""))</f>
        <v/>
      </c>
      <c r="F22" t="str">
        <f>IF('enter-harv-val'!B22="","",1-D22)</f>
        <v/>
      </c>
      <c r="G22" s="1" t="str">
        <f>IF('enter-harv-val'!B22="","",params!$B$2)</f>
        <v/>
      </c>
      <c r="H22" s="27" t="str">
        <f>IF('enter-harv-val'!B22="","",D22*params!$B$6)</f>
        <v/>
      </c>
      <c r="I22" s="1" t="str">
        <f>IF('enter-harv-val'!B22="","",IF(OR($B22="J",$B22="K",$B22="Q"),params!$B$5*F22,$B22*params!$B$3*F22))</f>
        <v/>
      </c>
      <c r="J22" s="1" t="str">
        <f>IF('enter-harv-val'!B22="","",IF(AND(NOT((OR($B22="J",$B22="K",$B22="Q",$B22=0))),F22=0),B22*params!$B$3,""))</f>
        <v/>
      </c>
      <c r="K22" s="1" t="str">
        <f>IF('enter-harv-val'!B22="","",SUM(G22:I22))</f>
        <v/>
      </c>
      <c r="L22" s="4" t="str">
        <f>IF('enter-harv-val'!B22="","",(K22&lt;params!$B$9))</f>
        <v/>
      </c>
    </row>
    <row r="23" spans="1:12" x14ac:dyDescent="0.45">
      <c r="A23" t="str">
        <f>IF('enter-harv-val'!B23="","",'enter-harv-val'!A23)</f>
        <v/>
      </c>
      <c r="B23" s="24" t="str">
        <f>IF('enter-harv-val'!B23="","",'enter-harv-val'!B23)</f>
        <v/>
      </c>
      <c r="C23" s="20" t="str">
        <f>IF('enter-harv-val'!B23="","",INT((A23-1)/6)+1)</f>
        <v/>
      </c>
      <c r="E23" s="4" t="str">
        <f>IF('enter-harv-val'!B23="","",IF(D23=1,IF(NOT((OR($B23="J",$B23="K",$B23="Q",$B23=0))),"ADDL","NOT"),""))</f>
        <v/>
      </c>
      <c r="F23" t="str">
        <f>IF('enter-harv-val'!B23="","",1-D23)</f>
        <v/>
      </c>
      <c r="G23" s="1" t="str">
        <f>IF('enter-harv-val'!B23="","",params!$B$2)</f>
        <v/>
      </c>
      <c r="H23" s="27" t="str">
        <f>IF('enter-harv-val'!B23="","",D23*params!$B$6)</f>
        <v/>
      </c>
      <c r="I23" s="1" t="str">
        <f>IF('enter-harv-val'!B23="","",IF(OR($B23="J",$B23="K",$B23="Q"),params!$B$5*F23,$B23*params!$B$3*F23))</f>
        <v/>
      </c>
      <c r="J23" s="1" t="str">
        <f>IF('enter-harv-val'!B23="","",IF(AND(NOT((OR($B23="J",$B23="K",$B23="Q",$B23=0))),F23=0),B23*params!$B$3,""))</f>
        <v/>
      </c>
      <c r="K23" s="1" t="str">
        <f>IF('enter-harv-val'!B23="","",SUM(G23:I23))</f>
        <v/>
      </c>
      <c r="L23" s="4" t="str">
        <f>IF('enter-harv-val'!B23="","",(K23&lt;params!$B$9))</f>
        <v/>
      </c>
    </row>
    <row r="24" spans="1:12" x14ac:dyDescent="0.45">
      <c r="A24" t="str">
        <f>IF('enter-harv-val'!B24="","",'enter-harv-val'!A24)</f>
        <v/>
      </c>
      <c r="B24" s="24" t="str">
        <f>IF('enter-harv-val'!B24="","",'enter-harv-val'!B24)</f>
        <v/>
      </c>
      <c r="C24" s="20" t="str">
        <f>IF('enter-harv-val'!B24="","",INT((A24-1)/6)+1)</f>
        <v/>
      </c>
      <c r="E24" s="4" t="str">
        <f>IF('enter-harv-val'!B24="","",IF(D24=1,IF(NOT((OR($B24="J",$B24="K",$B24="Q",$B24=0))),"ADDL","NOT"),""))</f>
        <v/>
      </c>
      <c r="F24" t="str">
        <f>IF('enter-harv-val'!B24="","",1-D24)</f>
        <v/>
      </c>
      <c r="G24" s="1" t="str">
        <f>IF('enter-harv-val'!B24="","",params!$B$2)</f>
        <v/>
      </c>
      <c r="H24" s="27" t="str">
        <f>IF('enter-harv-val'!B24="","",D24*params!$B$6)</f>
        <v/>
      </c>
      <c r="I24" s="1" t="str">
        <f>IF('enter-harv-val'!B24="","",IF(OR($B24="J",$B24="K",$B24="Q"),params!$B$5*F24,$B24*params!$B$3*F24))</f>
        <v/>
      </c>
      <c r="J24" s="1" t="str">
        <f>IF('enter-harv-val'!B24="","",IF(AND(NOT((OR($B24="J",$B24="K",$B24="Q",$B24=0))),F24=0),B24*params!$B$3,""))</f>
        <v/>
      </c>
      <c r="K24" s="1" t="str">
        <f>IF('enter-harv-val'!B24="","",SUM(G24:I24))</f>
        <v/>
      </c>
      <c r="L24" s="4" t="str">
        <f>IF('enter-harv-val'!B24="","",(K24&lt;params!$B$9))</f>
        <v/>
      </c>
    </row>
    <row r="25" spans="1:12" x14ac:dyDescent="0.45">
      <c r="A25" t="str">
        <f>IF('enter-harv-val'!B25="","",'enter-harv-val'!A25)</f>
        <v/>
      </c>
      <c r="B25" s="24" t="str">
        <f>IF('enter-harv-val'!B25="","",'enter-harv-val'!B25)</f>
        <v/>
      </c>
      <c r="C25" s="20" t="str">
        <f>IF('enter-harv-val'!B25="","",INT((A25-1)/6)+1)</f>
        <v/>
      </c>
      <c r="E25" s="4" t="str">
        <f>IF('enter-harv-val'!B25="","",IF(D25=1,IF(NOT((OR($B25="J",$B25="K",$B25="Q",$B25=0))),"ADDL","NOT"),""))</f>
        <v/>
      </c>
      <c r="F25" t="str">
        <f>IF('enter-harv-val'!B25="","",1-D25)</f>
        <v/>
      </c>
      <c r="G25" s="1" t="str">
        <f>IF('enter-harv-val'!B25="","",params!$B$2)</f>
        <v/>
      </c>
      <c r="H25" s="27" t="str">
        <f>IF('enter-harv-val'!B25="","",D25*params!$B$6)</f>
        <v/>
      </c>
      <c r="I25" s="1" t="str">
        <f>IF('enter-harv-val'!B25="","",IF(OR($B25="J",$B25="K",$B25="Q"),params!$B$5*F25,$B25*params!$B$3*F25))</f>
        <v/>
      </c>
      <c r="J25" s="1" t="str">
        <f>IF('enter-harv-val'!B25="","",IF(AND(NOT((OR($B25="J",$B25="K",$B25="Q",$B25=0))),F25=0),B25*params!$B$3,""))</f>
        <v/>
      </c>
      <c r="K25" s="1" t="str">
        <f>IF('enter-harv-val'!B25="","",SUM(G25:I25))</f>
        <v/>
      </c>
      <c r="L25" s="4" t="str">
        <f>IF('enter-harv-val'!B25="","",(K25&lt;params!$B$9))</f>
        <v/>
      </c>
    </row>
    <row r="26" spans="1:12" x14ac:dyDescent="0.45">
      <c r="A26" t="str">
        <f>IF('enter-harv-val'!B26="","",'enter-harv-val'!A26)</f>
        <v/>
      </c>
      <c r="B26" s="24" t="str">
        <f>IF('enter-harv-val'!B26="","",'enter-harv-val'!B26)</f>
        <v/>
      </c>
      <c r="C26" s="20" t="str">
        <f>IF('enter-harv-val'!B26="","",INT((A26-1)/6)+1)</f>
        <v/>
      </c>
      <c r="E26" s="4" t="str">
        <f>IF('enter-harv-val'!B26="","",IF(D26=1,IF(NOT((OR($B26="J",$B26="K",$B26="Q",$B26=0))),"ADDL","NOT"),""))</f>
        <v/>
      </c>
      <c r="F26" t="str">
        <f>IF('enter-harv-val'!B26="","",1-D26)</f>
        <v/>
      </c>
      <c r="G26" s="1" t="str">
        <f>IF('enter-harv-val'!B26="","",params!$B$2)</f>
        <v/>
      </c>
      <c r="H26" s="27" t="str">
        <f>IF('enter-harv-val'!B26="","",D26*params!$B$6)</f>
        <v/>
      </c>
      <c r="I26" s="1" t="str">
        <f>IF('enter-harv-val'!B26="","",IF(OR($B26="J",$B26="K",$B26="Q"),params!$B$5*F26,$B26*params!$B$3*F26))</f>
        <v/>
      </c>
      <c r="J26" s="1" t="str">
        <f>IF('enter-harv-val'!B26="","",IF(AND(NOT((OR($B26="J",$B26="K",$B26="Q",$B26=0))),F26=0),B26*params!$B$3,""))</f>
        <v/>
      </c>
      <c r="K26" s="1" t="str">
        <f>IF('enter-harv-val'!B26="","",SUM(G26:I26))</f>
        <v/>
      </c>
      <c r="L26" s="4" t="str">
        <f>IF('enter-harv-val'!B26="","",(K26&lt;params!$B$9))</f>
        <v/>
      </c>
    </row>
    <row r="27" spans="1:12" x14ac:dyDescent="0.45">
      <c r="A27" t="str">
        <f>IF('enter-harv-val'!B27="","",'enter-harv-val'!A27)</f>
        <v/>
      </c>
      <c r="B27" s="24" t="str">
        <f>IF('enter-harv-val'!B27="","",'enter-harv-val'!B27)</f>
        <v/>
      </c>
      <c r="C27" s="20" t="str">
        <f>IF('enter-harv-val'!B27="","",INT((A27-1)/6)+1)</f>
        <v/>
      </c>
      <c r="E27" s="4" t="str">
        <f>IF('enter-harv-val'!B27="","",IF(D27=1,IF(NOT((OR($B27="J",$B27="K",$B27="Q",$B27=0))),"ADDL","NOT"),""))</f>
        <v/>
      </c>
      <c r="F27" t="str">
        <f>IF('enter-harv-val'!B27="","",1-D27)</f>
        <v/>
      </c>
      <c r="G27" s="1" t="str">
        <f>IF('enter-harv-val'!B27="","",params!$B$2)</f>
        <v/>
      </c>
      <c r="H27" s="27" t="str">
        <f>IF('enter-harv-val'!B27="","",D27*params!$B$6)</f>
        <v/>
      </c>
      <c r="I27" s="1" t="str">
        <f>IF('enter-harv-val'!B27="","",IF(OR($B27="J",$B27="K",$B27="Q"),params!$B$5*F27,$B27*params!$B$3*F27))</f>
        <v/>
      </c>
      <c r="J27" s="1" t="str">
        <f>IF('enter-harv-val'!B27="","",IF(AND(NOT((OR($B27="J",$B27="K",$B27="Q",$B27=0))),F27=0),B27*params!$B$3,""))</f>
        <v/>
      </c>
      <c r="K27" s="1" t="str">
        <f>IF('enter-harv-val'!B27="","",SUM(G27:I27))</f>
        <v/>
      </c>
      <c r="L27" s="4" t="str">
        <f>IF('enter-harv-val'!B27="","",(K27&lt;params!$B$9))</f>
        <v/>
      </c>
    </row>
    <row r="28" spans="1:12" x14ac:dyDescent="0.45">
      <c r="A28" t="str">
        <f>IF('enter-harv-val'!B28="","",'enter-harv-val'!A28)</f>
        <v/>
      </c>
      <c r="B28" s="24" t="str">
        <f>IF('enter-harv-val'!B28="","",'enter-harv-val'!B28)</f>
        <v/>
      </c>
      <c r="C28" s="20" t="str">
        <f>IF('enter-harv-val'!B28="","",INT((A28-1)/6)+1)</f>
        <v/>
      </c>
      <c r="E28" s="4" t="str">
        <f>IF('enter-harv-val'!B28="","",IF(D28=1,IF(NOT((OR($B28="J",$B28="K",$B28="Q",$B28=0))),"ADDL","NOT"),""))</f>
        <v/>
      </c>
      <c r="F28" t="str">
        <f>IF('enter-harv-val'!B28="","",1-D28)</f>
        <v/>
      </c>
      <c r="G28" s="1" t="str">
        <f>IF('enter-harv-val'!B28="","",params!$B$2)</f>
        <v/>
      </c>
      <c r="H28" s="27" t="str">
        <f>IF('enter-harv-val'!B28="","",D28*params!$B$6)</f>
        <v/>
      </c>
      <c r="I28" s="1" t="str">
        <f>IF('enter-harv-val'!B28="","",IF(OR($B28="J",$B28="K",$B28="Q"),params!$B$5*F28,$B28*params!$B$3*F28))</f>
        <v/>
      </c>
      <c r="J28" s="1" t="str">
        <f>IF('enter-harv-val'!B28="","",IF(AND(NOT((OR($B28="J",$B28="K",$B28="Q",$B28=0))),F28=0),B28*params!$B$3,""))</f>
        <v/>
      </c>
      <c r="K28" s="1" t="str">
        <f>IF('enter-harv-val'!B28="","",SUM(G28:I28))</f>
        <v/>
      </c>
      <c r="L28" s="4" t="str">
        <f>IF('enter-harv-val'!B28="","",(K28&lt;params!$B$9))</f>
        <v/>
      </c>
    </row>
    <row r="29" spans="1:12" x14ac:dyDescent="0.45">
      <c r="A29" t="str">
        <f>IF('enter-harv-val'!B29="","",'enter-harv-val'!A29)</f>
        <v/>
      </c>
      <c r="B29" s="24" t="str">
        <f>IF('enter-harv-val'!B29="","",'enter-harv-val'!B29)</f>
        <v/>
      </c>
      <c r="C29" s="20" t="str">
        <f>IF('enter-harv-val'!B29="","",INT((A29-1)/6)+1)</f>
        <v/>
      </c>
      <c r="E29" s="4" t="str">
        <f>IF('enter-harv-val'!B29="","",IF(D29=1,IF(NOT((OR($B29="J",$B29="K",$B29="Q",$B29=0))),"ADDL","NOT"),""))</f>
        <v/>
      </c>
      <c r="F29" t="str">
        <f>IF('enter-harv-val'!B29="","",1-D29)</f>
        <v/>
      </c>
      <c r="G29" s="1" t="str">
        <f>IF('enter-harv-val'!B29="","",params!$B$2)</f>
        <v/>
      </c>
      <c r="H29" s="27" t="str">
        <f>IF('enter-harv-val'!B29="","",D29*params!$B$6)</f>
        <v/>
      </c>
      <c r="I29" s="1" t="str">
        <f>IF('enter-harv-val'!B29="","",IF(OR($B29="J",$B29="K",$B29="Q"),params!$B$5*F29,$B29*params!$B$3*F29))</f>
        <v/>
      </c>
      <c r="J29" s="1" t="str">
        <f>IF('enter-harv-val'!B29="","",IF(AND(NOT((OR($B29="J",$B29="K",$B29="Q",$B29=0))),F29=0),B29*params!$B$3,""))</f>
        <v/>
      </c>
      <c r="K29" s="1" t="str">
        <f>IF('enter-harv-val'!B29="","",SUM(G29:I29))</f>
        <v/>
      </c>
      <c r="L29" s="4" t="str">
        <f>IF('enter-harv-val'!B29="","",(K29&lt;params!$B$9))</f>
        <v/>
      </c>
    </row>
    <row r="30" spans="1:12" x14ac:dyDescent="0.45">
      <c r="A30" t="str">
        <f>IF('enter-harv-val'!B30="","",'enter-harv-val'!A30)</f>
        <v/>
      </c>
      <c r="B30" s="24" t="str">
        <f>IF('enter-harv-val'!B30="","",'enter-harv-val'!B30)</f>
        <v/>
      </c>
      <c r="C30" s="20" t="str">
        <f>IF('enter-harv-val'!B30="","",INT((A30-1)/6)+1)</f>
        <v/>
      </c>
      <c r="E30" s="4" t="str">
        <f>IF('enter-harv-val'!B30="","",IF(D30=1,IF(NOT((OR($B30="J",$B30="K",$B30="Q",$B30=0))),"ADDL","NOT"),""))</f>
        <v/>
      </c>
      <c r="F30" t="str">
        <f>IF('enter-harv-val'!B30="","",1-D30)</f>
        <v/>
      </c>
      <c r="G30" s="1" t="str">
        <f>IF('enter-harv-val'!B30="","",params!$B$2)</f>
        <v/>
      </c>
      <c r="H30" s="27" t="str">
        <f>IF('enter-harv-val'!B30="","",D30*params!$B$6)</f>
        <v/>
      </c>
      <c r="I30" s="1" t="str">
        <f>IF('enter-harv-val'!B30="","",IF(OR($B30="J",$B30="K",$B30="Q"),params!$B$5*F30,$B30*params!$B$3*F30))</f>
        <v/>
      </c>
      <c r="J30" s="1" t="str">
        <f>IF('enter-harv-val'!B30="","",IF(AND(NOT((OR($B30="J",$B30="K",$B30="Q",$B30=0))),F30=0),B30*params!$B$3,""))</f>
        <v/>
      </c>
      <c r="K30" s="1" t="str">
        <f>IF('enter-harv-val'!B30="","",SUM(G30:I30))</f>
        <v/>
      </c>
      <c r="L30" s="4" t="str">
        <f>IF('enter-harv-val'!B30="","",(K30&lt;params!$B$9))</f>
        <v/>
      </c>
    </row>
    <row r="31" spans="1:12" x14ac:dyDescent="0.45">
      <c r="A31" t="str">
        <f>IF('enter-harv-val'!B31="","",'enter-harv-val'!A31)</f>
        <v/>
      </c>
      <c r="B31" s="24" t="str">
        <f>IF('enter-harv-val'!B31="","",'enter-harv-val'!B31)</f>
        <v/>
      </c>
      <c r="C31" s="20" t="str">
        <f>IF('enter-harv-val'!B31="","",INT((A31-1)/6)+1)</f>
        <v/>
      </c>
      <c r="E31" s="4" t="str">
        <f>IF('enter-harv-val'!B31="","",IF(D31=1,IF(NOT((OR($B31="J",$B31="K",$B31="Q",$B31=0))),"ADDL","NOT"),""))</f>
        <v/>
      </c>
      <c r="F31" t="str">
        <f>IF('enter-harv-val'!B31="","",1-D31)</f>
        <v/>
      </c>
      <c r="G31" s="1" t="str">
        <f>IF('enter-harv-val'!B31="","",params!$B$2)</f>
        <v/>
      </c>
      <c r="H31" s="27" t="str">
        <f>IF('enter-harv-val'!B31="","",D31*params!$B$6)</f>
        <v/>
      </c>
      <c r="I31" s="1" t="str">
        <f>IF('enter-harv-val'!B31="","",IF(OR($B31="J",$B31="K",$B31="Q"),params!$B$5*F31,$B31*params!$B$3*F31))</f>
        <v/>
      </c>
      <c r="J31" s="1" t="str">
        <f>IF('enter-harv-val'!B31="","",IF(AND(NOT((OR($B31="J",$B31="K",$B31="Q",$B31=0))),F31=0),B31*params!$B$3,""))</f>
        <v/>
      </c>
      <c r="K31" s="1" t="str">
        <f>IF('enter-harv-val'!B31="","",SUM(G31:I31))</f>
        <v/>
      </c>
      <c r="L31" s="4" t="str">
        <f>IF('enter-harv-val'!B31="","",(K31&lt;params!$B$9))</f>
        <v/>
      </c>
    </row>
    <row r="32" spans="1:12" x14ac:dyDescent="0.45">
      <c r="A32" t="str">
        <f>IF('enter-harv-val'!B32="","",'enter-harv-val'!A32)</f>
        <v/>
      </c>
      <c r="B32" s="24" t="str">
        <f>IF('enter-harv-val'!B32="","",'enter-harv-val'!B32)</f>
        <v/>
      </c>
      <c r="C32" s="20" t="str">
        <f>IF('enter-harv-val'!B32="","",INT((A32-1)/6)+1)</f>
        <v/>
      </c>
      <c r="E32" s="4" t="str">
        <f>IF('enter-harv-val'!B32="","",IF(D32=1,IF(NOT((OR($B32="J",$B32="K",$B32="Q",$B32=0))),"ADDL","NOT"),""))</f>
        <v/>
      </c>
      <c r="F32" t="str">
        <f>IF('enter-harv-val'!B32="","",1-D32)</f>
        <v/>
      </c>
      <c r="G32" s="1" t="str">
        <f>IF('enter-harv-val'!B32="","",params!$B$2)</f>
        <v/>
      </c>
      <c r="H32" s="27" t="str">
        <f>IF('enter-harv-val'!B32="","",D32*params!$B$6)</f>
        <v/>
      </c>
      <c r="I32" s="1" t="str">
        <f>IF('enter-harv-val'!B32="","",IF(OR($B32="J",$B32="K",$B32="Q"),params!$B$5*F32,$B32*params!$B$3*F32))</f>
        <v/>
      </c>
      <c r="J32" s="1" t="str">
        <f>IF('enter-harv-val'!B32="","",IF(AND(NOT((OR($B32="J",$B32="K",$B32="Q",$B32=0))),F32=0),B32*params!$B$3,""))</f>
        <v/>
      </c>
      <c r="K32" s="1" t="str">
        <f>IF('enter-harv-val'!B32="","",SUM(G32:I32))</f>
        <v/>
      </c>
      <c r="L32" s="4" t="str">
        <f>IF('enter-harv-val'!B32="","",(K32&lt;params!$B$9))</f>
        <v/>
      </c>
    </row>
    <row r="33" spans="1:12" x14ac:dyDescent="0.45">
      <c r="A33" t="str">
        <f>IF('enter-harv-val'!B33="","",'enter-harv-val'!A33)</f>
        <v/>
      </c>
      <c r="B33" s="24" t="str">
        <f>IF('enter-harv-val'!B33="","",'enter-harv-val'!B33)</f>
        <v/>
      </c>
      <c r="C33" s="20" t="str">
        <f>IF('enter-harv-val'!B33="","",INT((A33-1)/6)+1)</f>
        <v/>
      </c>
      <c r="E33" s="4" t="str">
        <f>IF('enter-harv-val'!B33="","",IF(D33=1,IF(NOT((OR($B33="J",$B33="K",$B33="Q",$B33=0))),"ADDL","NOT"),""))</f>
        <v/>
      </c>
      <c r="F33" t="str">
        <f>IF('enter-harv-val'!B33="","",1-D33)</f>
        <v/>
      </c>
      <c r="G33" s="1" t="str">
        <f>IF('enter-harv-val'!B33="","",params!$B$2)</f>
        <v/>
      </c>
      <c r="H33" s="27" t="str">
        <f>IF('enter-harv-val'!B33="","",D33*params!$B$6)</f>
        <v/>
      </c>
      <c r="I33" s="1" t="str">
        <f>IF('enter-harv-val'!B33="","",IF(OR($B33="J",$B33="K",$B33="Q"),params!$B$5*F33,$B33*params!$B$3*F33))</f>
        <v/>
      </c>
      <c r="J33" s="1" t="str">
        <f>IF('enter-harv-val'!B33="","",IF(AND(NOT((OR($B33="J",$B33="K",$B33="Q",$B33=0))),F33=0),B33*params!$B$3,""))</f>
        <v/>
      </c>
      <c r="K33" s="1" t="str">
        <f>IF('enter-harv-val'!B33="","",SUM(G33:I33))</f>
        <v/>
      </c>
      <c r="L33" s="4" t="str">
        <f>IF('enter-harv-val'!B33="","",(K33&lt;params!$B$9))</f>
        <v/>
      </c>
    </row>
    <row r="34" spans="1:12" x14ac:dyDescent="0.45">
      <c r="A34" t="str">
        <f>IF('enter-harv-val'!B34="","",'enter-harv-val'!A34)</f>
        <v/>
      </c>
      <c r="B34" s="24" t="str">
        <f>IF('enter-harv-val'!B34="","",'enter-harv-val'!B34)</f>
        <v/>
      </c>
      <c r="C34" s="20" t="str">
        <f>IF('enter-harv-val'!B34="","",INT((A34-1)/6)+1)</f>
        <v/>
      </c>
      <c r="E34" s="4" t="str">
        <f>IF('enter-harv-val'!B34="","",IF(D34=1,IF(NOT((OR($B34="J",$B34="K",$B34="Q",$B34=0))),"ADDL","NOT"),""))</f>
        <v/>
      </c>
      <c r="F34" t="str">
        <f>IF('enter-harv-val'!B34="","",1-D34)</f>
        <v/>
      </c>
      <c r="G34" s="1" t="str">
        <f>IF('enter-harv-val'!B34="","",params!$B$2)</f>
        <v/>
      </c>
      <c r="H34" s="27" t="str">
        <f>IF('enter-harv-val'!B34="","",D34*params!$B$6)</f>
        <v/>
      </c>
      <c r="I34" s="1" t="str">
        <f>IF('enter-harv-val'!B34="","",IF(OR($B34="J",$B34="K",$B34="Q"),params!$B$5*F34,$B34*params!$B$3*F34))</f>
        <v/>
      </c>
      <c r="J34" s="1" t="str">
        <f>IF('enter-harv-val'!B34="","",IF(AND(NOT((OR($B34="J",$B34="K",$B34="Q",$B34=0))),F34=0),B34*params!$B$3,""))</f>
        <v/>
      </c>
      <c r="K34" s="1" t="str">
        <f>IF('enter-harv-val'!B34="","",SUM(G34:I34))</f>
        <v/>
      </c>
      <c r="L34" s="4" t="str">
        <f>IF('enter-harv-val'!B34="","",(K34&lt;params!$B$9))</f>
        <v/>
      </c>
    </row>
    <row r="35" spans="1:12" x14ac:dyDescent="0.45">
      <c r="A35" t="str">
        <f>IF('enter-harv-val'!B35="","",'enter-harv-val'!A35)</f>
        <v/>
      </c>
      <c r="B35" s="24" t="str">
        <f>IF('enter-harv-val'!B35="","",'enter-harv-val'!B35)</f>
        <v/>
      </c>
      <c r="C35" s="20" t="str">
        <f>IF('enter-harv-val'!B35="","",INT((A35-1)/6)+1)</f>
        <v/>
      </c>
      <c r="E35" s="4" t="str">
        <f>IF('enter-harv-val'!B35="","",IF(D35=1,IF(NOT((OR($B35="J",$B35="K",$B35="Q",$B35=0))),"ADDL","NOT"),""))</f>
        <v/>
      </c>
      <c r="F35" t="str">
        <f>IF('enter-harv-val'!B35="","",1-D35)</f>
        <v/>
      </c>
      <c r="G35" s="1" t="str">
        <f>IF('enter-harv-val'!B35="","",params!$B$2)</f>
        <v/>
      </c>
      <c r="H35" s="27" t="str">
        <f>IF('enter-harv-val'!B35="","",D35*params!$B$6)</f>
        <v/>
      </c>
      <c r="I35" s="1" t="str">
        <f>IF('enter-harv-val'!B35="","",IF(OR($B35="J",$B35="K",$B35="Q"),params!$B$5*F35,$B35*params!$B$3*F35))</f>
        <v/>
      </c>
      <c r="J35" s="1" t="str">
        <f>IF('enter-harv-val'!B35="","",IF(AND(NOT((OR($B35="J",$B35="K",$B35="Q",$B35=0))),F35=0),B35*params!$B$3,""))</f>
        <v/>
      </c>
      <c r="K35" s="1" t="str">
        <f>IF('enter-harv-val'!B35="","",SUM(G35:I35))</f>
        <v/>
      </c>
      <c r="L35" s="4" t="str">
        <f>IF('enter-harv-val'!B35="","",(K35&lt;params!$B$9))</f>
        <v/>
      </c>
    </row>
    <row r="36" spans="1:12" x14ac:dyDescent="0.45">
      <c r="A36" t="str">
        <f>IF('enter-harv-val'!B36="","",'enter-harv-val'!A36)</f>
        <v/>
      </c>
      <c r="B36" s="24" t="str">
        <f>IF('enter-harv-val'!B36="","",'enter-harv-val'!B36)</f>
        <v/>
      </c>
      <c r="C36" s="20" t="str">
        <f>IF('enter-harv-val'!B36="","",INT((A36-1)/6)+1)</f>
        <v/>
      </c>
      <c r="E36" s="4" t="str">
        <f>IF('enter-harv-val'!B36="","",IF(D36=1,IF(NOT((OR($B36="J",$B36="K",$B36="Q",$B36=0))),"ADDL","NOT"),""))</f>
        <v/>
      </c>
      <c r="F36" t="str">
        <f>IF('enter-harv-val'!B36="","",1-D36)</f>
        <v/>
      </c>
      <c r="G36" s="1" t="str">
        <f>IF('enter-harv-val'!B36="","",params!$B$2)</f>
        <v/>
      </c>
      <c r="H36" s="27" t="str">
        <f>IF('enter-harv-val'!B36="","",D36*params!$B$6)</f>
        <v/>
      </c>
      <c r="I36" s="1" t="str">
        <f>IF('enter-harv-val'!B36="","",IF(OR($B36="J",$B36="K",$B36="Q"),params!$B$5*F36,$B36*params!$B$3*F36))</f>
        <v/>
      </c>
      <c r="J36" s="1" t="str">
        <f>IF('enter-harv-val'!B36="","",IF(AND(NOT((OR($B36="J",$B36="K",$B36="Q",$B36=0))),F36=0),B36*params!$B$3,""))</f>
        <v/>
      </c>
      <c r="K36" s="1" t="str">
        <f>IF('enter-harv-val'!B36="","",SUM(G36:I36))</f>
        <v/>
      </c>
      <c r="L36" s="4" t="str">
        <f>IF('enter-harv-val'!B36="","",(K36&lt;params!$B$9))</f>
        <v/>
      </c>
    </row>
    <row r="37" spans="1:12" x14ac:dyDescent="0.45">
      <c r="A37" t="str">
        <f>IF('enter-harv-val'!B37="","",'enter-harv-val'!A37)</f>
        <v/>
      </c>
      <c r="B37" s="24" t="str">
        <f>IF('enter-harv-val'!B37="","",'enter-harv-val'!B37)</f>
        <v/>
      </c>
      <c r="C37" s="20" t="str">
        <f>IF('enter-harv-val'!B37="","",INT((A37-1)/6)+1)</f>
        <v/>
      </c>
      <c r="E37" s="4" t="str">
        <f>IF('enter-harv-val'!B37="","",IF(D37=1,IF(NOT((OR($B37="J",$B37="K",$B37="Q",$B37=0))),"ADDL","NOT"),""))</f>
        <v/>
      </c>
      <c r="F37" t="str">
        <f>IF('enter-harv-val'!B37="","",1-D37)</f>
        <v/>
      </c>
      <c r="G37" s="1" t="str">
        <f>IF('enter-harv-val'!B37="","",params!$B$2)</f>
        <v/>
      </c>
      <c r="H37" s="27" t="str">
        <f>IF('enter-harv-val'!B37="","",D37*params!$B$6)</f>
        <v/>
      </c>
      <c r="I37" s="1" t="str">
        <f>IF('enter-harv-val'!B37="","",IF(OR($B37="J",$B37="K",$B37="Q"),params!$B$5*F37,$B37*params!$B$3*F37))</f>
        <v/>
      </c>
      <c r="J37" s="1" t="str">
        <f>IF('enter-harv-val'!B37="","",IF(AND(NOT((OR($B37="J",$B37="K",$B37="Q",$B37=0))),F37=0),B37*params!$B$3,""))</f>
        <v/>
      </c>
      <c r="K37" s="1" t="str">
        <f>IF('enter-harv-val'!B37="","",SUM(G37:I37))</f>
        <v/>
      </c>
      <c r="L37" s="4" t="str">
        <f>IF('enter-harv-val'!B37="","",(K37&lt;params!$B$9))</f>
        <v/>
      </c>
    </row>
    <row r="38" spans="1:12" x14ac:dyDescent="0.45">
      <c r="A38" t="str">
        <f>IF('enter-harv-val'!B38="","",'enter-harv-val'!A38)</f>
        <v/>
      </c>
      <c r="B38" s="24" t="str">
        <f>IF('enter-harv-val'!B38="","",'enter-harv-val'!B38)</f>
        <v/>
      </c>
      <c r="C38" s="20" t="str">
        <f>IF('enter-harv-val'!B38="","",INT((A38-1)/6)+1)</f>
        <v/>
      </c>
      <c r="E38" s="4" t="str">
        <f>IF('enter-harv-val'!B38="","",IF(D38=1,IF(NOT((OR($B38="J",$B38="K",$B38="Q",$B38=0))),"ADDL","NOT"),""))</f>
        <v/>
      </c>
      <c r="F38" t="str">
        <f>IF('enter-harv-val'!B38="","",1-D38)</f>
        <v/>
      </c>
      <c r="G38" s="1" t="str">
        <f>IF('enter-harv-val'!B38="","",params!$B$2)</f>
        <v/>
      </c>
      <c r="H38" s="27" t="str">
        <f>IF('enter-harv-val'!B38="","",D38*params!$B$6)</f>
        <v/>
      </c>
      <c r="I38" s="1" t="str">
        <f>IF('enter-harv-val'!B38="","",IF(OR($B38="J",$B38="K",$B38="Q"),params!$B$5*F38,$B38*params!$B$3*F38))</f>
        <v/>
      </c>
      <c r="J38" s="1" t="str">
        <f>IF('enter-harv-val'!B38="","",IF(AND(NOT((OR($B38="J",$B38="K",$B38="Q",$B38=0))),F38=0),B38*params!$B$3,""))</f>
        <v/>
      </c>
      <c r="K38" s="1" t="str">
        <f>IF('enter-harv-val'!B38="","",SUM(G38:I38))</f>
        <v/>
      </c>
      <c r="L38" s="4" t="str">
        <f>IF('enter-harv-val'!B38="","",(K38&lt;params!$B$9))</f>
        <v/>
      </c>
    </row>
    <row r="39" spans="1:12" x14ac:dyDescent="0.45">
      <c r="A39" t="str">
        <f>IF('enter-harv-val'!B39="","",'enter-harv-val'!A39)</f>
        <v/>
      </c>
      <c r="B39" s="24" t="str">
        <f>IF('enter-harv-val'!B39="","",'enter-harv-val'!B39)</f>
        <v/>
      </c>
      <c r="C39" s="20" t="str">
        <f>IF('enter-harv-val'!B39="","",INT((A39-1)/6)+1)</f>
        <v/>
      </c>
      <c r="E39" s="4" t="str">
        <f>IF('enter-harv-val'!B39="","",IF(D39=1,IF(NOT((OR($B39="J",$B39="K",$B39="Q",$B39=0))),"ADDL","NOT"),""))</f>
        <v/>
      </c>
      <c r="F39" t="str">
        <f>IF('enter-harv-val'!B39="","",1-D39)</f>
        <v/>
      </c>
      <c r="G39" s="1" t="str">
        <f>IF('enter-harv-val'!B39="","",params!$B$2)</f>
        <v/>
      </c>
      <c r="H39" s="27" t="str">
        <f>IF('enter-harv-val'!B39="","",D39*params!$B$6)</f>
        <v/>
      </c>
      <c r="I39" s="1" t="str">
        <f>IF('enter-harv-val'!B39="","",IF(OR($B39="J",$B39="K",$B39="Q"),params!$B$5*F39,$B39*params!$B$3*F39))</f>
        <v/>
      </c>
      <c r="J39" s="1" t="str">
        <f>IF('enter-harv-val'!B39="","",IF(AND(NOT((OR($B39="J",$B39="K",$B39="Q",$B39=0))),F39=0),B39*params!$B$3,""))</f>
        <v/>
      </c>
      <c r="K39" s="1" t="str">
        <f>IF('enter-harv-val'!B39="","",SUM(G39:I39))</f>
        <v/>
      </c>
      <c r="L39" s="4" t="str">
        <f>IF('enter-harv-val'!B39="","",(K39&lt;params!$B$9))</f>
        <v/>
      </c>
    </row>
    <row r="40" spans="1:12" x14ac:dyDescent="0.45">
      <c r="A40" t="str">
        <f>IF('enter-harv-val'!B40="","",'enter-harv-val'!A40)</f>
        <v/>
      </c>
      <c r="B40" s="24" t="str">
        <f>IF('enter-harv-val'!B40="","",'enter-harv-val'!B40)</f>
        <v/>
      </c>
      <c r="C40" s="20" t="str">
        <f>IF('enter-harv-val'!B40="","",INT((A40-1)/6)+1)</f>
        <v/>
      </c>
      <c r="E40" s="4" t="str">
        <f>IF('enter-harv-val'!B40="","",IF(D40=1,IF(NOT((OR($B40="J",$B40="K",$B40="Q",$B40=0))),"ADDL","NOT"),""))</f>
        <v/>
      </c>
      <c r="F40" t="str">
        <f>IF('enter-harv-val'!B40="","",1-D40)</f>
        <v/>
      </c>
      <c r="G40" s="1" t="str">
        <f>IF('enter-harv-val'!B40="","",params!$B$2)</f>
        <v/>
      </c>
      <c r="H40" s="27" t="str">
        <f>IF('enter-harv-val'!B40="","",D40*params!$B$6)</f>
        <v/>
      </c>
      <c r="I40" s="1" t="str">
        <f>IF('enter-harv-val'!B40="","",IF(OR($B40="J",$B40="K",$B40="Q"),params!$B$5*F40,$B40*params!$B$3*F40))</f>
        <v/>
      </c>
      <c r="J40" s="1" t="str">
        <f>IF('enter-harv-val'!B40="","",IF(AND(NOT((OR($B40="J",$B40="K",$B40="Q",$B40=0))),F40=0),B40*params!$B$3,""))</f>
        <v/>
      </c>
      <c r="K40" s="1" t="str">
        <f>IF('enter-harv-val'!B40="","",SUM(G40:I40))</f>
        <v/>
      </c>
      <c r="L40" s="4" t="str">
        <f>IF('enter-harv-val'!B40="","",(K40&lt;params!$B$9))</f>
        <v/>
      </c>
    </row>
    <row r="41" spans="1:12" x14ac:dyDescent="0.45">
      <c r="A41" t="str">
        <f>IF('enter-harv-val'!B41="","",'enter-harv-val'!A41)</f>
        <v/>
      </c>
      <c r="B41" s="24" t="str">
        <f>IF('enter-harv-val'!B41="","",'enter-harv-val'!B41)</f>
        <v/>
      </c>
      <c r="C41" s="20" t="str">
        <f>IF('enter-harv-val'!B41="","",INT((A41-1)/6)+1)</f>
        <v/>
      </c>
      <c r="E41" s="4" t="str">
        <f>IF('enter-harv-val'!B41="","",IF(D41=1,IF(NOT((OR($B41="J",$B41="K",$B41="Q",$B41=0))),"ADDL","NOT"),""))</f>
        <v/>
      </c>
      <c r="F41" t="str">
        <f>IF('enter-harv-val'!B41="","",1-D41)</f>
        <v/>
      </c>
      <c r="G41" s="1" t="str">
        <f>IF('enter-harv-val'!B41="","",params!$B$2)</f>
        <v/>
      </c>
      <c r="H41" s="27" t="str">
        <f>IF('enter-harv-val'!B41="","",D41*params!$B$6)</f>
        <v/>
      </c>
      <c r="I41" s="1" t="str">
        <f>IF('enter-harv-val'!B41="","",IF(OR($B41="J",$B41="K",$B41="Q"),params!$B$5*F41,$B41*params!$B$3*F41))</f>
        <v/>
      </c>
      <c r="J41" s="1" t="str">
        <f>IF('enter-harv-val'!B41="","",IF(AND(NOT((OR($B41="J",$B41="K",$B41="Q",$B41=0))),F41=0),B41*params!$B$3,""))</f>
        <v/>
      </c>
      <c r="K41" s="1" t="str">
        <f>IF('enter-harv-val'!B41="","",SUM(G41:I41))</f>
        <v/>
      </c>
      <c r="L41" s="4" t="str">
        <f>IF('enter-harv-val'!B41="","",(K41&lt;params!$B$9))</f>
        <v/>
      </c>
    </row>
    <row r="42" spans="1:12" x14ac:dyDescent="0.45">
      <c r="A42" t="str">
        <f>IF('enter-harv-val'!B42="","",'enter-harv-val'!A42)</f>
        <v/>
      </c>
      <c r="B42" s="24" t="str">
        <f>IF('enter-harv-val'!B42="","",'enter-harv-val'!B42)</f>
        <v/>
      </c>
      <c r="C42" s="20" t="str">
        <f>IF('enter-harv-val'!B42="","",INT((A42-1)/6)+1)</f>
        <v/>
      </c>
      <c r="E42" s="4" t="str">
        <f>IF('enter-harv-val'!B42="","",IF(D42=1,IF(NOT((OR($B42="J",$B42="K",$B42="Q",$B42=0))),"ADDL","NOT"),""))</f>
        <v/>
      </c>
      <c r="F42" t="str">
        <f>IF('enter-harv-val'!B42="","",1-D42)</f>
        <v/>
      </c>
      <c r="G42" s="1" t="str">
        <f>IF('enter-harv-val'!B42="","",params!$B$2)</f>
        <v/>
      </c>
      <c r="H42" s="27" t="str">
        <f>IF('enter-harv-val'!B42="","",D42*params!$B$6)</f>
        <v/>
      </c>
      <c r="I42" s="1" t="str">
        <f>IF('enter-harv-val'!B42="","",IF(OR($B42="J",$B42="K",$B42="Q"),params!$B$5*F42,$B42*params!$B$3*F42))</f>
        <v/>
      </c>
      <c r="J42" s="1" t="str">
        <f>IF('enter-harv-val'!B42="","",IF(AND(NOT((OR($B42="J",$B42="K",$B42="Q",$B42=0))),F42=0),B42*params!$B$3,""))</f>
        <v/>
      </c>
      <c r="K42" s="1" t="str">
        <f>IF('enter-harv-val'!B42="","",SUM(G42:I42))</f>
        <v/>
      </c>
      <c r="L42" s="4" t="str">
        <f>IF('enter-harv-val'!B42="","",(K42&lt;params!$B$9))</f>
        <v/>
      </c>
    </row>
    <row r="43" spans="1:12" x14ac:dyDescent="0.45">
      <c r="A43" t="str">
        <f>IF('enter-harv-val'!B43="","",'enter-harv-val'!A43)</f>
        <v/>
      </c>
      <c r="B43" s="24" t="str">
        <f>IF('enter-harv-val'!B43="","",'enter-harv-val'!B43)</f>
        <v/>
      </c>
      <c r="C43" s="20" t="str">
        <f>IF('enter-harv-val'!B43="","",INT((A43-1)/6)+1)</f>
        <v/>
      </c>
      <c r="E43" s="4" t="str">
        <f>IF('enter-harv-val'!B43="","",IF(D43=1,IF(NOT((OR($B43="J",$B43="K",$B43="Q",$B43=0))),"ADDL","NOT"),""))</f>
        <v/>
      </c>
      <c r="F43" t="str">
        <f>IF('enter-harv-val'!B43="","",1-D43)</f>
        <v/>
      </c>
      <c r="G43" s="1" t="str">
        <f>IF('enter-harv-val'!B43="","",params!$B$2)</f>
        <v/>
      </c>
      <c r="H43" s="27" t="str">
        <f>IF('enter-harv-val'!B43="","",D43*params!$B$6)</f>
        <v/>
      </c>
      <c r="I43" s="1" t="str">
        <f>IF('enter-harv-val'!B43="","",IF(OR($B43="J",$B43="K",$B43="Q"),params!$B$5*F43,$B43*params!$B$3*F43))</f>
        <v/>
      </c>
      <c r="J43" s="1" t="str">
        <f>IF('enter-harv-val'!B43="","",IF(AND(NOT((OR($B43="J",$B43="K",$B43="Q",$B43=0))),F43=0),B43*params!$B$3,""))</f>
        <v/>
      </c>
      <c r="K43" s="1" t="str">
        <f>IF('enter-harv-val'!B43="","",SUM(G43:I43))</f>
        <v/>
      </c>
      <c r="L43" s="4" t="str">
        <f>IF('enter-harv-val'!B43="","",(K43&lt;params!$B$9))</f>
        <v/>
      </c>
    </row>
    <row r="44" spans="1:12" x14ac:dyDescent="0.45">
      <c r="A44" t="str">
        <f>IF('enter-harv-val'!B44="","",'enter-harv-val'!A44)</f>
        <v/>
      </c>
      <c r="B44" s="24" t="str">
        <f>IF('enter-harv-val'!B44="","",'enter-harv-val'!B44)</f>
        <v/>
      </c>
      <c r="C44" s="20" t="str">
        <f>IF('enter-harv-val'!B44="","",INT((A44-1)/6)+1)</f>
        <v/>
      </c>
      <c r="E44" s="4" t="str">
        <f>IF('enter-harv-val'!B44="","",IF(D44=1,IF(NOT((OR($B44="J",$B44="K",$B44="Q",$B44=0))),"ADDL","NOT"),""))</f>
        <v/>
      </c>
      <c r="F44" t="str">
        <f>IF('enter-harv-val'!B44="","",1-D44)</f>
        <v/>
      </c>
      <c r="G44" s="1" t="str">
        <f>IF('enter-harv-val'!B44="","",params!$B$2)</f>
        <v/>
      </c>
      <c r="H44" s="27" t="str">
        <f>IF('enter-harv-val'!B44="","",D44*params!$B$6)</f>
        <v/>
      </c>
      <c r="I44" s="1" t="str">
        <f>IF('enter-harv-val'!B44="","",IF(OR($B44="J",$B44="K",$B44="Q"),params!$B$5*F44,$B44*params!$B$3*F44))</f>
        <v/>
      </c>
      <c r="J44" s="1" t="str">
        <f>IF('enter-harv-val'!B44="","",IF(AND(NOT((OR($B44="J",$B44="K",$B44="Q",$B44=0))),F44=0),B44*params!$B$3,""))</f>
        <v/>
      </c>
      <c r="K44" s="1" t="str">
        <f>IF('enter-harv-val'!B44="","",SUM(G44:I44))</f>
        <v/>
      </c>
      <c r="L44" s="4" t="str">
        <f>IF('enter-harv-val'!B44="","",(K44&lt;params!$B$9))</f>
        <v/>
      </c>
    </row>
    <row r="45" spans="1:12" x14ac:dyDescent="0.45">
      <c r="A45" t="str">
        <f>IF('enter-harv-val'!B45="","",'enter-harv-val'!A45)</f>
        <v/>
      </c>
      <c r="B45" s="24" t="str">
        <f>IF('enter-harv-val'!B45="","",'enter-harv-val'!B45)</f>
        <v/>
      </c>
      <c r="C45" s="20" t="str">
        <f>IF('enter-harv-val'!B45="","",INT((A45-1)/6)+1)</f>
        <v/>
      </c>
      <c r="E45" s="4" t="str">
        <f>IF('enter-harv-val'!B45="","",IF(D45=1,IF(NOT((OR($B45="J",$B45="K",$B45="Q",$B45=0))),"ADDL","NOT"),""))</f>
        <v/>
      </c>
      <c r="F45" t="str">
        <f>IF('enter-harv-val'!B45="","",1-D45)</f>
        <v/>
      </c>
      <c r="G45" s="1" t="str">
        <f>IF('enter-harv-val'!B45="","",params!$B$2)</f>
        <v/>
      </c>
      <c r="H45" s="27" t="str">
        <f>IF('enter-harv-val'!B45="","",D45*params!$B$6)</f>
        <v/>
      </c>
      <c r="I45" s="1" t="str">
        <f>IF('enter-harv-val'!B45="","",IF(OR($B45="J",$B45="K",$B45="Q"),params!$B$5*F45,$B45*params!$B$3*F45))</f>
        <v/>
      </c>
      <c r="J45" s="1" t="str">
        <f>IF('enter-harv-val'!B45="","",IF(AND(NOT((OR($B45="J",$B45="K",$B45="Q",$B45=0))),F45=0),B45*params!$B$3,""))</f>
        <v/>
      </c>
      <c r="K45" s="1" t="str">
        <f>IF('enter-harv-val'!B45="","",SUM(G45:I45))</f>
        <v/>
      </c>
      <c r="L45" s="4" t="str">
        <f>IF('enter-harv-val'!B45="","",(K45&lt;params!$B$9))</f>
        <v/>
      </c>
    </row>
    <row r="46" spans="1:12" x14ac:dyDescent="0.45">
      <c r="A46" t="str">
        <f>IF('enter-harv-val'!B46="","",'enter-harv-val'!A46)</f>
        <v/>
      </c>
      <c r="B46" s="24" t="str">
        <f>IF('enter-harv-val'!B46="","",'enter-harv-val'!B46)</f>
        <v/>
      </c>
      <c r="C46" s="20" t="str">
        <f>IF('enter-harv-val'!B46="","",INT((A46-1)/6)+1)</f>
        <v/>
      </c>
      <c r="E46" s="4" t="str">
        <f>IF('enter-harv-val'!B46="","",IF(D46=1,IF(NOT((OR($B46="J",$B46="K",$B46="Q",$B46=0))),"ADDL","NOT"),""))</f>
        <v/>
      </c>
      <c r="F46" t="str">
        <f>IF('enter-harv-val'!B46="","",1-D46)</f>
        <v/>
      </c>
      <c r="G46" s="1" t="str">
        <f>IF('enter-harv-val'!B46="","",params!$B$2)</f>
        <v/>
      </c>
      <c r="H46" s="27" t="str">
        <f>IF('enter-harv-val'!B46="","",D46*params!$B$6)</f>
        <v/>
      </c>
      <c r="I46" s="1" t="str">
        <f>IF('enter-harv-val'!B46="","",IF(OR($B46="J",$B46="K",$B46="Q"),params!$B$5*F46,$B46*params!$B$3*F46))</f>
        <v/>
      </c>
      <c r="J46" s="1" t="str">
        <f>IF('enter-harv-val'!B46="","",IF(AND(NOT((OR($B46="J",$B46="K",$B46="Q",$B46=0))),F46=0),B46*params!$B$3,""))</f>
        <v/>
      </c>
      <c r="K46" s="1" t="str">
        <f>IF('enter-harv-val'!B46="","",SUM(G46:I46))</f>
        <v/>
      </c>
      <c r="L46" s="4" t="str">
        <f>IF('enter-harv-val'!B46="","",(K46&lt;params!$B$9))</f>
        <v/>
      </c>
    </row>
    <row r="47" spans="1:12" x14ac:dyDescent="0.45">
      <c r="A47" t="str">
        <f>IF('enter-harv-val'!B47="","",'enter-harv-val'!A47)</f>
        <v/>
      </c>
      <c r="B47" s="24" t="str">
        <f>IF('enter-harv-val'!B47="","",'enter-harv-val'!B47)</f>
        <v/>
      </c>
      <c r="C47" s="20" t="str">
        <f>IF('enter-harv-val'!B47="","",INT((A47-1)/6)+1)</f>
        <v/>
      </c>
      <c r="E47" s="4" t="str">
        <f>IF('enter-harv-val'!B47="","",IF(D47=1,IF(NOT((OR($B47="J",$B47="K",$B47="Q",$B47=0))),"ADDL","NOT"),""))</f>
        <v/>
      </c>
      <c r="F47" t="str">
        <f>IF('enter-harv-val'!B47="","",1-D47)</f>
        <v/>
      </c>
      <c r="G47" s="1" t="str">
        <f>IF('enter-harv-val'!B47="","",params!$B$2)</f>
        <v/>
      </c>
      <c r="H47" s="27" t="str">
        <f>IF('enter-harv-val'!B47="","",D47*params!$B$6)</f>
        <v/>
      </c>
      <c r="I47" s="1" t="str">
        <f>IF('enter-harv-val'!B47="","",IF(OR($B47="J",$B47="K",$B47="Q"),params!$B$5*F47,$B47*params!$B$3*F47))</f>
        <v/>
      </c>
      <c r="J47" s="1" t="str">
        <f>IF('enter-harv-val'!B47="","",IF(AND(NOT((OR($B47="J",$B47="K",$B47="Q",$B47=0))),F47=0),B47*params!$B$3,""))</f>
        <v/>
      </c>
      <c r="K47" s="1" t="str">
        <f>IF('enter-harv-val'!B47="","",SUM(G47:I47))</f>
        <v/>
      </c>
      <c r="L47" s="4" t="str">
        <f>IF('enter-harv-val'!B47="","",(K47&lt;params!$B$9))</f>
        <v/>
      </c>
    </row>
    <row r="48" spans="1:12" x14ac:dyDescent="0.45">
      <c r="A48" t="str">
        <f>IF('enter-harv-val'!B48="","",'enter-harv-val'!A48)</f>
        <v/>
      </c>
      <c r="B48" s="24" t="str">
        <f>IF('enter-harv-val'!B48="","",'enter-harv-val'!B48)</f>
        <v/>
      </c>
      <c r="C48" s="20" t="str">
        <f>IF('enter-harv-val'!B48="","",INT((A48-1)/6)+1)</f>
        <v/>
      </c>
      <c r="E48" s="4" t="str">
        <f>IF('enter-harv-val'!B48="","",IF(D48=1,IF(NOT((OR($B48="J",$B48="K",$B48="Q",$B48=0))),"ADDL","NOT"),""))</f>
        <v/>
      </c>
      <c r="F48" t="str">
        <f>IF('enter-harv-val'!B48="","",1-D48)</f>
        <v/>
      </c>
      <c r="G48" s="1" t="str">
        <f>IF('enter-harv-val'!B48="","",params!$B$2)</f>
        <v/>
      </c>
      <c r="H48" s="27" t="str">
        <f>IF('enter-harv-val'!B48="","",D48*params!$B$6)</f>
        <v/>
      </c>
      <c r="I48" s="1" t="str">
        <f>IF('enter-harv-val'!B48="","",IF(OR($B48="J",$B48="K",$B48="Q"),params!$B$5*F48,$B48*params!$B$3*F48))</f>
        <v/>
      </c>
      <c r="J48" s="1" t="str">
        <f>IF('enter-harv-val'!B48="","",IF(AND(NOT((OR($B48="J",$B48="K",$B48="Q",$B48=0))),F48=0),B48*params!$B$3,""))</f>
        <v/>
      </c>
      <c r="K48" s="1" t="str">
        <f>IF('enter-harv-val'!B48="","",SUM(G48:I48))</f>
        <v/>
      </c>
      <c r="L48" s="4" t="str">
        <f>IF('enter-harv-val'!B48="","",(K48&lt;params!$B$9))</f>
        <v/>
      </c>
    </row>
    <row r="49" spans="1:12" x14ac:dyDescent="0.45">
      <c r="A49" t="str">
        <f>IF('enter-harv-val'!B49="","",'enter-harv-val'!A49)</f>
        <v/>
      </c>
      <c r="B49" s="24" t="str">
        <f>IF('enter-harv-val'!B49="","",'enter-harv-val'!B49)</f>
        <v/>
      </c>
      <c r="C49" s="20" t="str">
        <f>IF('enter-harv-val'!B49="","",INT((A49-1)/6)+1)</f>
        <v/>
      </c>
      <c r="E49" s="4" t="str">
        <f>IF('enter-harv-val'!B49="","",IF(D49=1,IF(NOT((OR($B49="J",$B49="K",$B49="Q",$B49=0))),"ADDL","NOT"),""))</f>
        <v/>
      </c>
      <c r="F49" t="str">
        <f>IF('enter-harv-val'!B49="","",1-D49)</f>
        <v/>
      </c>
      <c r="G49" s="1" t="str">
        <f>IF('enter-harv-val'!B49="","",params!$B$2)</f>
        <v/>
      </c>
      <c r="H49" s="27" t="str">
        <f>IF('enter-harv-val'!B49="","",D49*params!$B$6)</f>
        <v/>
      </c>
      <c r="I49" s="1" t="str">
        <f>IF('enter-harv-val'!B49="","",IF(OR($B49="J",$B49="K",$B49="Q"),params!$B$5*F49,$B49*params!$B$3*F49))</f>
        <v/>
      </c>
      <c r="J49" s="1" t="str">
        <f>IF('enter-harv-val'!B49="","",IF(AND(NOT((OR($B49="J",$B49="K",$B49="Q",$B49=0))),F49=0),B49*params!$B$3,""))</f>
        <v/>
      </c>
      <c r="K49" s="1" t="str">
        <f>IF('enter-harv-val'!B49="","",SUM(G49:I49))</f>
        <v/>
      </c>
      <c r="L49" s="4" t="str">
        <f>IF('enter-harv-val'!B49="","",(K49&lt;params!$B$9))</f>
        <v/>
      </c>
    </row>
    <row r="50" spans="1:12" x14ac:dyDescent="0.45">
      <c r="A50" t="str">
        <f>IF('enter-harv-val'!B50="","",'enter-harv-val'!A50)</f>
        <v/>
      </c>
      <c r="B50" s="24" t="str">
        <f>IF('enter-harv-val'!B50="","",'enter-harv-val'!B50)</f>
        <v/>
      </c>
      <c r="C50" s="20" t="str">
        <f>IF('enter-harv-val'!B50="","",INT((A50-1)/6)+1)</f>
        <v/>
      </c>
      <c r="E50" s="4" t="str">
        <f>IF('enter-harv-val'!B50="","",IF(D50=1,IF(NOT((OR($B50="J",$B50="K",$B50="Q",$B50=0))),"ADDL","NOT"),""))</f>
        <v/>
      </c>
      <c r="F50" t="str">
        <f>IF('enter-harv-val'!B50="","",1-D50)</f>
        <v/>
      </c>
      <c r="G50" s="1" t="str">
        <f>IF('enter-harv-val'!B50="","",params!$B$2)</f>
        <v/>
      </c>
      <c r="H50" s="27" t="str">
        <f>IF('enter-harv-val'!B50="","",D50*params!$B$6)</f>
        <v/>
      </c>
      <c r="I50" s="1" t="str">
        <f>IF('enter-harv-val'!B50="","",IF(OR($B50="J",$B50="K",$B50="Q"),params!$B$5*F50,$B50*params!$B$3*F50))</f>
        <v/>
      </c>
      <c r="J50" s="1" t="str">
        <f>IF('enter-harv-val'!B50="","",IF(AND(NOT((OR($B50="J",$B50="K",$B50="Q",$B50=0))),F50=0),B50*params!$B$3,""))</f>
        <v/>
      </c>
      <c r="K50" s="1" t="str">
        <f>IF('enter-harv-val'!B50="","",SUM(G50:I50))</f>
        <v/>
      </c>
      <c r="L50" s="4" t="str">
        <f>IF('enter-harv-val'!B50="","",(K50&lt;params!$B$9))</f>
        <v/>
      </c>
    </row>
    <row r="51" spans="1:12" x14ac:dyDescent="0.45">
      <c r="A51" t="str">
        <f>IF('enter-harv-val'!B51="","",'enter-harv-val'!A51)</f>
        <v/>
      </c>
      <c r="B51" s="24" t="str">
        <f>IF('enter-harv-val'!B51="","",'enter-harv-val'!B51)</f>
        <v/>
      </c>
      <c r="C51" s="20" t="str">
        <f>IF('enter-harv-val'!B51="","",INT((A51-1)/6)+1)</f>
        <v/>
      </c>
      <c r="E51" s="4" t="str">
        <f>IF('enter-harv-val'!B51="","",IF(D51=1,IF(NOT((OR($B51="J",$B51="K",$B51="Q",$B51=0))),"ADDL","NOT"),""))</f>
        <v/>
      </c>
      <c r="F51" t="str">
        <f>IF('enter-harv-val'!B51="","",1-D51)</f>
        <v/>
      </c>
      <c r="G51" s="1" t="str">
        <f>IF('enter-harv-val'!B51="","",params!$B$2)</f>
        <v/>
      </c>
      <c r="H51" s="27" t="str">
        <f>IF('enter-harv-val'!B51="","",D51*params!$B$6)</f>
        <v/>
      </c>
      <c r="I51" s="1" t="str">
        <f>IF('enter-harv-val'!B51="","",IF(OR($B51="J",$B51="K",$B51="Q"),params!$B$5*F51,$B51*params!$B$3*F51))</f>
        <v/>
      </c>
      <c r="J51" s="1" t="str">
        <f>IF('enter-harv-val'!B51="","",IF(AND(NOT((OR($B51="J",$B51="K",$B51="Q",$B51=0))),F51=0),B51*params!$B$3,""))</f>
        <v/>
      </c>
      <c r="K51" s="1" t="str">
        <f>IF('enter-harv-val'!B51="","",SUM(G51:I51))</f>
        <v/>
      </c>
      <c r="L51" s="4" t="str">
        <f>IF('enter-harv-val'!B51="","",(K51&lt;params!$B$9))</f>
        <v/>
      </c>
    </row>
    <row r="52" spans="1:12" x14ac:dyDescent="0.45">
      <c r="A52" t="str">
        <f>IF('enter-harv-val'!B52="","",'enter-harv-val'!A52)</f>
        <v/>
      </c>
      <c r="B52" s="24" t="str">
        <f>IF('enter-harv-val'!B52="","",'enter-harv-val'!B52)</f>
        <v/>
      </c>
      <c r="C52" s="20" t="str">
        <f>IF('enter-harv-val'!B52="","",INT((A52-1)/6)+1)</f>
        <v/>
      </c>
      <c r="E52" s="4" t="str">
        <f>IF('enter-harv-val'!B52="","",IF(D52=1,IF(NOT((OR($B52="J",$B52="K",$B52="Q",$B52=0))),"ADDL","NOT"),""))</f>
        <v/>
      </c>
      <c r="F52" t="str">
        <f>IF('enter-harv-val'!B52="","",1-D52)</f>
        <v/>
      </c>
      <c r="G52" s="1" t="str">
        <f>IF('enter-harv-val'!B52="","",params!$B$2)</f>
        <v/>
      </c>
      <c r="H52" s="27" t="str">
        <f>IF('enter-harv-val'!B52="","",D52*params!$B$6)</f>
        <v/>
      </c>
      <c r="I52" s="1" t="str">
        <f>IF('enter-harv-val'!B52="","",IF(OR($B52="J",$B52="K",$B52="Q"),params!$B$5*F52,$B52*params!$B$3*F52))</f>
        <v/>
      </c>
      <c r="J52" s="1" t="str">
        <f>IF('enter-harv-val'!B52="","",IF(AND(NOT((OR($B52="J",$B52="K",$B52="Q",$B52=0))),F52=0),B52*params!$B$3,""))</f>
        <v/>
      </c>
      <c r="K52" s="1" t="str">
        <f>IF('enter-harv-val'!B52="","",SUM(G52:I52))</f>
        <v/>
      </c>
      <c r="L52" s="4" t="str">
        <f>IF('enter-harv-val'!B52="","",(K52&lt;params!$B$9))</f>
        <v/>
      </c>
    </row>
    <row r="53" spans="1:12" x14ac:dyDescent="0.45">
      <c r="A53" t="str">
        <f>IF('enter-harv-val'!B53="","",'enter-harv-val'!A53)</f>
        <v/>
      </c>
      <c r="B53" s="24" t="str">
        <f>IF('enter-harv-val'!B53="","",'enter-harv-val'!B53)</f>
        <v/>
      </c>
      <c r="C53" s="20" t="str">
        <f>IF('enter-harv-val'!B53="","",INT((A53-1)/6)+1)</f>
        <v/>
      </c>
      <c r="E53" s="4" t="str">
        <f>IF('enter-harv-val'!B53="","",IF(D53=1,IF(NOT((OR($B53="J",$B53="K",$B53="Q",$B53=0))),"ADDL","NOT"),""))</f>
        <v/>
      </c>
      <c r="F53" t="str">
        <f>IF('enter-harv-val'!B53="","",1-D53)</f>
        <v/>
      </c>
      <c r="G53" s="1" t="str">
        <f>IF('enter-harv-val'!B53="","",params!$B$2)</f>
        <v/>
      </c>
      <c r="H53" s="27" t="str">
        <f>IF('enter-harv-val'!B53="","",D53*params!$B$6)</f>
        <v/>
      </c>
      <c r="I53" s="1" t="str">
        <f>IF('enter-harv-val'!B53="","",IF(OR($B53="J",$B53="K",$B53="Q"),params!$B$5*F53,$B53*params!$B$3*F53))</f>
        <v/>
      </c>
      <c r="J53" s="1" t="str">
        <f>IF('enter-harv-val'!B53="","",IF(AND(NOT((OR($B53="J",$B53="K",$B53="Q",$B53=0))),F53=0),B53*params!$B$3,""))</f>
        <v/>
      </c>
      <c r="K53" s="1" t="str">
        <f>IF('enter-harv-val'!B53="","",SUM(G53:I53))</f>
        <v/>
      </c>
      <c r="L53" s="4" t="str">
        <f>IF('enter-harv-val'!B53="","",(K53&lt;params!$B$9))</f>
        <v/>
      </c>
    </row>
    <row r="54" spans="1:12" x14ac:dyDescent="0.45">
      <c r="A54" t="str">
        <f>IF('enter-harv-val'!B54="","",'enter-harv-val'!A54)</f>
        <v/>
      </c>
      <c r="B54" s="24" t="str">
        <f>IF('enter-harv-val'!B54="","",'enter-harv-val'!B54)</f>
        <v/>
      </c>
      <c r="C54" s="20" t="str">
        <f>IF('enter-harv-val'!B54="","",INT((A54-1)/6)+1)</f>
        <v/>
      </c>
      <c r="E54" s="4" t="str">
        <f>IF('enter-harv-val'!B54="","",IF(D54=1,IF(NOT((OR($B54="J",$B54="K",$B54="Q",$B54=0))),"ADDL","NOT"),""))</f>
        <v/>
      </c>
      <c r="F54" t="str">
        <f>IF('enter-harv-val'!B54="","",1-D54)</f>
        <v/>
      </c>
      <c r="G54" s="1" t="str">
        <f>IF('enter-harv-val'!B54="","",params!$B$2)</f>
        <v/>
      </c>
      <c r="H54" s="27" t="str">
        <f>IF('enter-harv-val'!B54="","",D54*params!$B$6)</f>
        <v/>
      </c>
      <c r="I54" s="1" t="str">
        <f>IF('enter-harv-val'!B54="","",IF(OR($B54="J",$B54="K",$B54="Q"),params!$B$5*F54,$B54*params!$B$3*F54))</f>
        <v/>
      </c>
      <c r="J54" s="1" t="str">
        <f>IF('enter-harv-val'!B54="","",IF(AND(NOT((OR($B54="J",$B54="K",$B54="Q",$B54=0))),F54=0),B54*params!$B$3,""))</f>
        <v/>
      </c>
      <c r="K54" s="1" t="str">
        <f>IF('enter-harv-val'!B54="","",SUM(G54:I54))</f>
        <v/>
      </c>
      <c r="L54" s="4" t="str">
        <f>IF('enter-harv-val'!B54="","",(K54&lt;params!$B$9))</f>
        <v/>
      </c>
    </row>
    <row r="55" spans="1:12" x14ac:dyDescent="0.45">
      <c r="A55" t="str">
        <f>IF('enter-harv-val'!B55="","",'enter-harv-val'!A55)</f>
        <v/>
      </c>
      <c r="B55" s="24" t="str">
        <f>IF('enter-harv-val'!B55="","",'enter-harv-val'!B55)</f>
        <v/>
      </c>
      <c r="C55" s="20" t="str">
        <f>IF('enter-harv-val'!B55="","",INT((A55-1)/6)+1)</f>
        <v/>
      </c>
      <c r="E55" s="4" t="str">
        <f>IF('enter-harv-val'!B55="","",IF(D55=1,IF(NOT((OR($B55="J",$B55="K",$B55="Q",$B55=0))),"ADDL","NOT"),""))</f>
        <v/>
      </c>
      <c r="F55" t="str">
        <f>IF('enter-harv-val'!B55="","",1-D55)</f>
        <v/>
      </c>
      <c r="G55" s="1" t="str">
        <f>IF('enter-harv-val'!B55="","",params!$B$2)</f>
        <v/>
      </c>
      <c r="H55" s="27" t="str">
        <f>IF('enter-harv-val'!B55="","",D55*params!$B$6)</f>
        <v/>
      </c>
      <c r="I55" s="1" t="str">
        <f>IF('enter-harv-val'!B55="","",IF(OR($B55="J",$B55="K",$B55="Q"),params!$B$5*F55,$B55*params!$B$3*F55))</f>
        <v/>
      </c>
      <c r="J55" s="1" t="str">
        <f>IF('enter-harv-val'!B55="","",IF(AND(NOT((OR($B55="J",$B55="K",$B55="Q",$B55=0))),F55=0),B55*params!$B$3,""))</f>
        <v/>
      </c>
      <c r="K55" s="1" t="str">
        <f>IF('enter-harv-val'!B55="","",SUM(G55:I55))</f>
        <v/>
      </c>
      <c r="L55" s="4" t="str">
        <f>IF('enter-harv-val'!B55="","",(K55&lt;params!$B$9))</f>
        <v/>
      </c>
    </row>
    <row r="56" spans="1:12" x14ac:dyDescent="0.45">
      <c r="A56" t="str">
        <f>IF('enter-harv-val'!B56="","",'enter-harv-val'!A56)</f>
        <v/>
      </c>
      <c r="B56" s="24" t="str">
        <f>IF('enter-harv-val'!B56="","",'enter-harv-val'!B56)</f>
        <v/>
      </c>
      <c r="C56" s="20" t="str">
        <f>IF('enter-harv-val'!B56="","",INT((A56-1)/6)+1)</f>
        <v/>
      </c>
      <c r="E56" s="4" t="str">
        <f>IF('enter-harv-val'!B56="","",IF(D56=1,IF(NOT((OR($B56="J",$B56="K",$B56="Q",$B56=0))),"ADDL","NOT"),""))</f>
        <v/>
      </c>
      <c r="F56" t="str">
        <f>IF('enter-harv-val'!B56="","",1-D56)</f>
        <v/>
      </c>
      <c r="G56" s="1" t="str">
        <f>IF('enter-harv-val'!B56="","",params!$B$2)</f>
        <v/>
      </c>
      <c r="H56" s="27" t="str">
        <f>IF('enter-harv-val'!B56="","",D56*params!$B$6)</f>
        <v/>
      </c>
      <c r="I56" s="1" t="str">
        <f>IF('enter-harv-val'!B56="","",IF(OR($B56="J",$B56="K",$B56="Q"),params!$B$5*F56,$B56*params!$B$3*F56))</f>
        <v/>
      </c>
      <c r="J56" s="1" t="str">
        <f>IF('enter-harv-val'!B56="","",IF(AND(NOT((OR($B56="J",$B56="K",$B56="Q",$B56=0))),F56=0),B56*params!$B$3,""))</f>
        <v/>
      </c>
      <c r="K56" s="1" t="str">
        <f>IF('enter-harv-val'!B56="","",SUM(G56:I56))</f>
        <v/>
      </c>
      <c r="L56" s="4" t="str">
        <f>IF('enter-harv-val'!B56="","",(K56&lt;params!$B$9))</f>
        <v/>
      </c>
    </row>
    <row r="57" spans="1:12" x14ac:dyDescent="0.45">
      <c r="A57" t="str">
        <f>IF('enter-harv-val'!B57="","",'enter-harv-val'!A57)</f>
        <v/>
      </c>
      <c r="B57" s="24" t="str">
        <f>IF('enter-harv-val'!B57="","",'enter-harv-val'!B57)</f>
        <v/>
      </c>
      <c r="C57" s="20" t="str">
        <f>IF('enter-harv-val'!B57="","",INT((A57-1)/6)+1)</f>
        <v/>
      </c>
      <c r="E57" s="4" t="str">
        <f>IF('enter-harv-val'!B57="","",IF(D57=1,IF(NOT((OR($B57="J",$B57="K",$B57="Q",$B57=0))),"ADDL","NOT"),""))</f>
        <v/>
      </c>
      <c r="F57" t="str">
        <f>IF('enter-harv-val'!B57="","",1-D57)</f>
        <v/>
      </c>
      <c r="G57" s="1" t="str">
        <f>IF('enter-harv-val'!B57="","",params!$B$2)</f>
        <v/>
      </c>
      <c r="H57" s="27" t="str">
        <f>IF('enter-harv-val'!B57="","",D57*params!$B$6)</f>
        <v/>
      </c>
      <c r="I57" s="1" t="str">
        <f>IF('enter-harv-val'!B57="","",IF(OR($B57="J",$B57="K",$B57="Q"),params!$B$5*F57,$B57*params!$B$3*F57))</f>
        <v/>
      </c>
      <c r="J57" s="1" t="str">
        <f>IF('enter-harv-val'!B57="","",IF(AND(NOT((OR($B57="J",$B57="K",$B57="Q",$B57=0))),F57=0),B57*params!$B$3,""))</f>
        <v/>
      </c>
      <c r="K57" s="1" t="str">
        <f>IF('enter-harv-val'!B57="","",SUM(G57:I57))</f>
        <v/>
      </c>
      <c r="L57" s="4" t="str">
        <f>IF('enter-harv-val'!B57="","",(K57&lt;params!$B$9))</f>
        <v/>
      </c>
    </row>
    <row r="58" spans="1:12" x14ac:dyDescent="0.45">
      <c r="A58" t="str">
        <f>IF('enter-harv-val'!B58="","",'enter-harv-val'!A58)</f>
        <v/>
      </c>
      <c r="B58" s="24" t="str">
        <f>IF('enter-harv-val'!B58="","",'enter-harv-val'!B58)</f>
        <v/>
      </c>
      <c r="C58" s="20" t="str">
        <f>IF('enter-harv-val'!B58="","",INT((A58-1)/6)+1)</f>
        <v/>
      </c>
      <c r="E58" s="4" t="str">
        <f>IF('enter-harv-val'!B58="","",IF(D58=1,IF(NOT((OR($B58="J",$B58="K",$B58="Q",$B58=0))),"ADDL","NOT"),""))</f>
        <v/>
      </c>
      <c r="F58" t="str">
        <f>IF('enter-harv-val'!B58="","",1-D58)</f>
        <v/>
      </c>
      <c r="G58" s="1" t="str">
        <f>IF('enter-harv-val'!B58="","",params!$B$2)</f>
        <v/>
      </c>
      <c r="H58" s="27" t="str">
        <f>IF('enter-harv-val'!B58="","",D58*params!$B$6)</f>
        <v/>
      </c>
      <c r="I58" s="1" t="str">
        <f>IF('enter-harv-val'!B58="","",IF(OR($B58="J",$B58="K",$B58="Q"),params!$B$5*F58,$B58*params!$B$3*F58))</f>
        <v/>
      </c>
      <c r="J58" s="1" t="str">
        <f>IF('enter-harv-val'!B58="","",IF(AND(NOT((OR($B58="J",$B58="K",$B58="Q",$B58=0))),F58=0),B58*params!$B$3,""))</f>
        <v/>
      </c>
      <c r="K58" s="1" t="str">
        <f>IF('enter-harv-val'!B58="","",SUM(G58:I58))</f>
        <v/>
      </c>
      <c r="L58" s="4" t="str">
        <f>IF('enter-harv-val'!B58="","",(K58&lt;params!$B$9))</f>
        <v/>
      </c>
    </row>
    <row r="59" spans="1:12" x14ac:dyDescent="0.45">
      <c r="A59" t="str">
        <f>IF('enter-harv-val'!B59="","",'enter-harv-val'!A59)</f>
        <v/>
      </c>
      <c r="B59" s="24" t="str">
        <f>IF('enter-harv-val'!B59="","",'enter-harv-val'!B59)</f>
        <v/>
      </c>
      <c r="C59" s="20" t="str">
        <f>IF('enter-harv-val'!B59="","",INT((A59-1)/6)+1)</f>
        <v/>
      </c>
      <c r="E59" s="4" t="str">
        <f>IF('enter-harv-val'!B59="","",IF(D59=1,IF(NOT((OR($B59="J",$B59="K",$B59="Q",$B59=0))),"ADDL","NOT"),""))</f>
        <v/>
      </c>
      <c r="F59" t="str">
        <f>IF('enter-harv-val'!B59="","",1-D59)</f>
        <v/>
      </c>
      <c r="G59" s="1" t="str">
        <f>IF('enter-harv-val'!B59="","",params!$B$2)</f>
        <v/>
      </c>
      <c r="H59" s="27" t="str">
        <f>IF('enter-harv-val'!B59="","",D59*params!$B$6)</f>
        <v/>
      </c>
      <c r="I59" s="1" t="str">
        <f>IF('enter-harv-val'!B59="","",IF(OR($B59="J",$B59="K",$B59="Q"),params!$B$5*F59,$B59*params!$B$3*F59))</f>
        <v/>
      </c>
      <c r="J59" s="1" t="str">
        <f>IF('enter-harv-val'!B59="","",IF(AND(NOT((OR($B59="J",$B59="K",$B59="Q",$B59=0))),F59=0),B59*params!$B$3,""))</f>
        <v/>
      </c>
      <c r="K59" s="1" t="str">
        <f>IF('enter-harv-val'!B59="","",SUM(G59:I59))</f>
        <v/>
      </c>
      <c r="L59" s="4" t="str">
        <f>IF('enter-harv-val'!B59="","",(K59&lt;params!$B$9))</f>
        <v/>
      </c>
    </row>
    <row r="60" spans="1:12" x14ac:dyDescent="0.45">
      <c r="A60" t="str">
        <f>IF('enter-harv-val'!B60="","",'enter-harv-val'!A60)</f>
        <v/>
      </c>
      <c r="B60" s="24" t="str">
        <f>IF('enter-harv-val'!B60="","",'enter-harv-val'!B60)</f>
        <v/>
      </c>
      <c r="C60" s="20" t="str">
        <f>IF('enter-harv-val'!B60="","",INT((A60-1)/6)+1)</f>
        <v/>
      </c>
      <c r="E60" s="4" t="str">
        <f>IF('enter-harv-val'!B60="","",IF(D60=1,IF(NOT((OR($B60="J",$B60="K",$B60="Q",$B60=0))),"ADDL","NOT"),""))</f>
        <v/>
      </c>
      <c r="F60" t="str">
        <f>IF('enter-harv-val'!B60="","",1-D60)</f>
        <v/>
      </c>
      <c r="G60" s="1" t="str">
        <f>IF('enter-harv-val'!B60="","",params!$B$2)</f>
        <v/>
      </c>
      <c r="H60" s="27" t="str">
        <f>IF('enter-harv-val'!B60="","",D60*params!$B$6)</f>
        <v/>
      </c>
      <c r="I60" s="1" t="str">
        <f>IF('enter-harv-val'!B60="","",IF(OR($B60="J",$B60="K",$B60="Q"),params!$B$5*F60,$B60*params!$B$3*F60))</f>
        <v/>
      </c>
      <c r="J60" s="1" t="str">
        <f>IF('enter-harv-val'!B60="","",IF(AND(NOT((OR($B60="J",$B60="K",$B60="Q",$B60=0))),F60=0),B60*params!$B$3,""))</f>
        <v/>
      </c>
      <c r="K60" s="1" t="str">
        <f>IF('enter-harv-val'!B60="","",SUM(G60:I60))</f>
        <v/>
      </c>
      <c r="L60" s="4" t="str">
        <f>IF('enter-harv-val'!B60="","",(K60&lt;params!$B$9))</f>
        <v/>
      </c>
    </row>
    <row r="61" spans="1:12" x14ac:dyDescent="0.45">
      <c r="A61" t="str">
        <f>IF('enter-harv-val'!B61="","",'enter-harv-val'!A61)</f>
        <v/>
      </c>
      <c r="B61" s="24" t="str">
        <f>IF('enter-harv-val'!B61="","",'enter-harv-val'!B61)</f>
        <v/>
      </c>
      <c r="C61" s="20" t="str">
        <f>IF('enter-harv-val'!B61="","",INT((A61-1)/6)+1)</f>
        <v/>
      </c>
      <c r="E61" s="4" t="str">
        <f>IF('enter-harv-val'!B61="","",IF(D61=1,IF(NOT((OR($B61="J",$B61="K",$B61="Q",$B61=0))),"ADDL","NOT"),""))</f>
        <v/>
      </c>
      <c r="F61" t="str">
        <f>IF('enter-harv-val'!B61="","",1-D61)</f>
        <v/>
      </c>
      <c r="G61" s="1" t="str">
        <f>IF('enter-harv-val'!B61="","",params!$B$2)</f>
        <v/>
      </c>
      <c r="H61" s="27" t="str">
        <f>IF('enter-harv-val'!B61="","",D61*params!$B$6)</f>
        <v/>
      </c>
      <c r="I61" s="1" t="str">
        <f>IF('enter-harv-val'!B61="","",IF(OR($B61="J",$B61="K",$B61="Q"),params!$B$5*F61,$B61*params!$B$3*F61))</f>
        <v/>
      </c>
      <c r="J61" s="1" t="str">
        <f>IF('enter-harv-val'!B61="","",IF(AND(NOT((OR($B61="J",$B61="K",$B61="Q",$B61=0))),F61=0),B61*params!$B$3,""))</f>
        <v/>
      </c>
      <c r="K61" s="1" t="str">
        <f>IF('enter-harv-val'!B61="","",SUM(G61:I61))</f>
        <v/>
      </c>
      <c r="L61" s="4" t="str">
        <f>IF('enter-harv-val'!B61="","",(K61&lt;params!$B$9))</f>
        <v/>
      </c>
    </row>
    <row r="62" spans="1:12" x14ac:dyDescent="0.45">
      <c r="A62" t="str">
        <f>IF('enter-harv-val'!B62="","",'enter-harv-val'!A62)</f>
        <v/>
      </c>
      <c r="B62" s="24" t="str">
        <f>IF('enter-harv-val'!B62="","",'enter-harv-val'!B62)</f>
        <v/>
      </c>
      <c r="C62" s="20" t="str">
        <f>IF('enter-harv-val'!B62="","",INT((A62-1)/6)+1)</f>
        <v/>
      </c>
      <c r="E62" s="4" t="str">
        <f>IF('enter-harv-val'!B62="","",IF(D62=1,IF(NOT((OR($B62="J",$B62="K",$B62="Q",$B62=0))),"ADDL","NOT"),""))</f>
        <v/>
      </c>
      <c r="F62" t="str">
        <f>IF('enter-harv-val'!B62="","",1-D62)</f>
        <v/>
      </c>
      <c r="G62" s="1" t="str">
        <f>IF('enter-harv-val'!B62="","",params!$B$2)</f>
        <v/>
      </c>
      <c r="H62" s="27" t="str">
        <f>IF('enter-harv-val'!B62="","",D62*params!$B$6)</f>
        <v/>
      </c>
      <c r="I62" s="1" t="str">
        <f>IF('enter-harv-val'!B62="","",IF(OR($B62="J",$B62="K",$B62="Q"),params!$B$5*F62,$B62*params!$B$3*F62))</f>
        <v/>
      </c>
      <c r="J62" s="1" t="str">
        <f>IF('enter-harv-val'!B62="","",IF(AND(NOT((OR($B62="J",$B62="K",$B62="Q",$B62=0))),F62=0),B62*params!$B$3,""))</f>
        <v/>
      </c>
      <c r="K62" s="1" t="str">
        <f>IF('enter-harv-val'!B62="","",SUM(G62:I62))</f>
        <v/>
      </c>
      <c r="L62" s="4" t="str">
        <f>IF('enter-harv-val'!B62="","",(K62&lt;params!$B$9))</f>
        <v/>
      </c>
    </row>
    <row r="63" spans="1:12" x14ac:dyDescent="0.45">
      <c r="A63" t="str">
        <f>IF('enter-harv-val'!B63="","",'enter-harv-val'!A63)</f>
        <v/>
      </c>
      <c r="B63" s="24" t="str">
        <f>IF('enter-harv-val'!B63="","",'enter-harv-val'!B63)</f>
        <v/>
      </c>
      <c r="C63" s="20" t="str">
        <f>IF('enter-harv-val'!B63="","",INT((A63-1)/6)+1)</f>
        <v/>
      </c>
      <c r="E63" s="4" t="str">
        <f>IF('enter-harv-val'!B63="","",IF(D63=1,IF(NOT((OR($B63="J",$B63="K",$B63="Q",$B63=0))),"ADDL","NOT"),""))</f>
        <v/>
      </c>
      <c r="F63" t="str">
        <f>IF('enter-harv-val'!B63="","",1-D63)</f>
        <v/>
      </c>
      <c r="G63" s="1" t="str">
        <f>IF('enter-harv-val'!B63="","",params!$B$2)</f>
        <v/>
      </c>
      <c r="H63" s="27" t="str">
        <f>IF('enter-harv-val'!B63="","",D63*params!$B$6)</f>
        <v/>
      </c>
      <c r="I63" s="1" t="str">
        <f>IF('enter-harv-val'!B63="","",IF(OR($B63="J",$B63="K",$B63="Q"),params!$B$5*F63,$B63*params!$B$3*F63))</f>
        <v/>
      </c>
      <c r="J63" s="1" t="str">
        <f>IF('enter-harv-val'!B63="","",IF(AND(NOT((OR($B63="J",$B63="K",$B63="Q",$B63=0))),F63=0),B63*params!$B$3,""))</f>
        <v/>
      </c>
      <c r="K63" s="1" t="str">
        <f>IF('enter-harv-val'!B63="","",SUM(G63:I63))</f>
        <v/>
      </c>
      <c r="L63" s="4" t="str">
        <f>IF('enter-harv-val'!B63="","",(K63&lt;params!$B$9))</f>
        <v/>
      </c>
    </row>
    <row r="64" spans="1:12" x14ac:dyDescent="0.45">
      <c r="A64" t="str">
        <f>IF('enter-harv-val'!B64="","",'enter-harv-val'!A64)</f>
        <v/>
      </c>
      <c r="B64" s="24" t="str">
        <f>IF('enter-harv-val'!B64="","",'enter-harv-val'!B64)</f>
        <v/>
      </c>
      <c r="C64" s="20" t="str">
        <f>IF('enter-harv-val'!B64="","",INT((A64-1)/6)+1)</f>
        <v/>
      </c>
      <c r="E64" s="4" t="str">
        <f>IF('enter-harv-val'!B64="","",IF(D64=1,IF(NOT((OR($B64="J",$B64="K",$B64="Q",$B64=0))),"ADDL","NOT"),""))</f>
        <v/>
      </c>
      <c r="F64" t="str">
        <f>IF('enter-harv-val'!B64="","",1-D64)</f>
        <v/>
      </c>
      <c r="G64" s="1" t="str">
        <f>IF('enter-harv-val'!B64="","",params!$B$2)</f>
        <v/>
      </c>
      <c r="H64" s="27" t="str">
        <f>IF('enter-harv-val'!B64="","",D64*params!$B$6)</f>
        <v/>
      </c>
      <c r="I64" s="1" t="str">
        <f>IF('enter-harv-val'!B64="","",IF(OR($B64="J",$B64="K",$B64="Q"),params!$B$5*F64,$B64*params!$B$3*F64))</f>
        <v/>
      </c>
      <c r="J64" s="1" t="str">
        <f>IF('enter-harv-val'!B64="","",IF(AND(NOT((OR($B64="J",$B64="K",$B64="Q",$B64=0))),F64=0),B64*params!$B$3,""))</f>
        <v/>
      </c>
      <c r="K64" s="1" t="str">
        <f>IF('enter-harv-val'!B64="","",SUM(G64:I64))</f>
        <v/>
      </c>
      <c r="L64" s="4" t="str">
        <f>IF('enter-harv-val'!B64="","",(K64&lt;params!$B$9))</f>
        <v/>
      </c>
    </row>
    <row r="65" spans="1:12" x14ac:dyDescent="0.45">
      <c r="A65" t="str">
        <f>IF('enter-harv-val'!B65="","",'enter-harv-val'!A65)</f>
        <v/>
      </c>
      <c r="B65" s="24" t="str">
        <f>IF('enter-harv-val'!B65="","",'enter-harv-val'!B65)</f>
        <v/>
      </c>
      <c r="C65" s="20" t="str">
        <f>IF('enter-harv-val'!B65="","",INT((A65-1)/6)+1)</f>
        <v/>
      </c>
      <c r="E65" s="4" t="str">
        <f>IF('enter-harv-val'!B65="","",IF(D65=1,IF(NOT((OR($B65="J",$B65="K",$B65="Q",$B65=0))),"ADDL","NOT"),""))</f>
        <v/>
      </c>
      <c r="F65" t="str">
        <f>IF('enter-harv-val'!B65="","",1-D65)</f>
        <v/>
      </c>
      <c r="G65" s="1" t="str">
        <f>IF('enter-harv-val'!B65="","",params!$B$2)</f>
        <v/>
      </c>
      <c r="H65" s="27" t="str">
        <f>IF('enter-harv-val'!B65="","",D65*params!$B$6)</f>
        <v/>
      </c>
      <c r="I65" s="1" t="str">
        <f>IF('enter-harv-val'!B65="","",IF(OR($B65="J",$B65="K",$B65="Q"),params!$B$5*F65,$B65*params!$B$3*F65))</f>
        <v/>
      </c>
      <c r="J65" s="1" t="str">
        <f>IF('enter-harv-val'!B65="","",IF(AND(NOT((OR($B65="J",$B65="K",$B65="Q",$B65=0))),F65=0),B65*params!$B$3,""))</f>
        <v/>
      </c>
      <c r="K65" s="1" t="str">
        <f>IF('enter-harv-val'!B65="","",SUM(G65:I65))</f>
        <v/>
      </c>
      <c r="L65" s="4" t="str">
        <f>IF('enter-harv-val'!B65="","",(K65&lt;params!$B$9))</f>
        <v/>
      </c>
    </row>
    <row r="66" spans="1:12" x14ac:dyDescent="0.45">
      <c r="A66" t="str">
        <f>IF('enter-harv-val'!B66="","",'enter-harv-val'!A66)</f>
        <v/>
      </c>
      <c r="B66" s="24" t="str">
        <f>IF('enter-harv-val'!B66="","",'enter-harv-val'!B66)</f>
        <v/>
      </c>
      <c r="C66" s="20" t="str">
        <f>IF('enter-harv-val'!B66="","",INT((A66-1)/6)+1)</f>
        <v/>
      </c>
      <c r="E66" s="4" t="str">
        <f>IF('enter-harv-val'!B66="","",IF(D66=1,IF(NOT((OR($B66="J",$B66="K",$B66="Q",$B66=0))),"ADDL","NOT"),""))</f>
        <v/>
      </c>
      <c r="F66" t="str">
        <f>IF('enter-harv-val'!B66="","",1-D66)</f>
        <v/>
      </c>
      <c r="G66" s="1" t="str">
        <f>IF('enter-harv-val'!B66="","",params!$B$2)</f>
        <v/>
      </c>
      <c r="H66" s="27" t="str">
        <f>IF('enter-harv-val'!B66="","",D66*params!$B$6)</f>
        <v/>
      </c>
      <c r="I66" s="1" t="str">
        <f>IF('enter-harv-val'!B66="","",IF(OR($B66="J",$B66="K",$B66="Q"),params!$B$5*F66,$B66*params!$B$3*F66))</f>
        <v/>
      </c>
      <c r="J66" s="1" t="str">
        <f>IF('enter-harv-val'!B66="","",IF(AND(NOT((OR($B66="J",$B66="K",$B66="Q",$B66=0))),F66=0),B66*params!$B$3,""))</f>
        <v/>
      </c>
      <c r="K66" s="1" t="str">
        <f>IF('enter-harv-val'!B66="","",SUM(G66:I66))</f>
        <v/>
      </c>
      <c r="L66" s="4" t="str">
        <f>IF('enter-harv-val'!B66="","",(K66&lt;params!$B$9))</f>
        <v/>
      </c>
    </row>
    <row r="67" spans="1:12" x14ac:dyDescent="0.45">
      <c r="A67" t="str">
        <f>IF('enter-harv-val'!B67="","",'enter-harv-val'!A67)</f>
        <v/>
      </c>
      <c r="B67" s="24" t="str">
        <f>IF('enter-harv-val'!B67="","",'enter-harv-val'!B67)</f>
        <v/>
      </c>
      <c r="C67" s="20" t="str">
        <f>IF('enter-harv-val'!B67="","",INT((A67-1)/6)+1)</f>
        <v/>
      </c>
      <c r="E67" s="4" t="str">
        <f>IF('enter-harv-val'!B67="","",IF(D67=1,IF(NOT((OR($B67="J",$B67="K",$B67="Q",$B67=0))),"ADDL","NOT"),""))</f>
        <v/>
      </c>
      <c r="F67" t="str">
        <f>IF('enter-harv-val'!B67="","",1-D67)</f>
        <v/>
      </c>
      <c r="G67" s="1" t="str">
        <f>IF('enter-harv-val'!B67="","",params!$B$2)</f>
        <v/>
      </c>
      <c r="H67" s="27" t="str">
        <f>IF('enter-harv-val'!B67="","",D67*params!$B$6)</f>
        <v/>
      </c>
      <c r="I67" s="1" t="str">
        <f>IF('enter-harv-val'!B67="","",IF(OR($B67="J",$B67="K",$B67="Q"),params!$B$5*F67,$B67*params!$B$3*F67))</f>
        <v/>
      </c>
      <c r="J67" s="1" t="str">
        <f>IF('enter-harv-val'!B67="","",IF(AND(NOT((OR($B67="J",$B67="K",$B67="Q",$B67=0))),F67=0),B67*params!$B$3,""))</f>
        <v/>
      </c>
      <c r="K67" s="1" t="str">
        <f>IF('enter-harv-val'!B67="","",SUM(G67:I67))</f>
        <v/>
      </c>
      <c r="L67" s="4" t="str">
        <f>IF('enter-harv-val'!B67="","",(K67&lt;params!$B$9))</f>
        <v/>
      </c>
    </row>
    <row r="68" spans="1:12" x14ac:dyDescent="0.45">
      <c r="A68" t="str">
        <f>IF('enter-harv-val'!B68="","",'enter-harv-val'!A68)</f>
        <v/>
      </c>
      <c r="B68" s="24" t="str">
        <f>IF('enter-harv-val'!B68="","",'enter-harv-val'!B68)</f>
        <v/>
      </c>
      <c r="C68" s="20" t="str">
        <f>IF('enter-harv-val'!B68="","",INT((A68-1)/6)+1)</f>
        <v/>
      </c>
      <c r="E68" s="4" t="str">
        <f>IF('enter-harv-val'!B68="","",IF(D68=1,IF(NOT((OR($B68="J",$B68="K",$B68="Q",$B68=0))),"ADDL","NOT"),""))</f>
        <v/>
      </c>
      <c r="F68" t="str">
        <f>IF('enter-harv-val'!B68="","",1-D68)</f>
        <v/>
      </c>
      <c r="G68" s="1" t="str">
        <f>IF('enter-harv-val'!B68="","",params!$B$2)</f>
        <v/>
      </c>
      <c r="H68" s="27" t="str">
        <f>IF('enter-harv-val'!B68="","",D68*params!$B$6)</f>
        <v/>
      </c>
      <c r="I68" s="1" t="str">
        <f>IF('enter-harv-val'!B68="","",IF(OR($B68="J",$B68="K",$B68="Q"),params!$B$5*F68,$B68*params!$B$3*F68))</f>
        <v/>
      </c>
      <c r="J68" s="1" t="str">
        <f>IF('enter-harv-val'!B68="","",IF(AND(NOT((OR($B68="J",$B68="K",$B68="Q",$B68=0))),F68=0),B68*params!$B$3,""))</f>
        <v/>
      </c>
      <c r="K68" s="1" t="str">
        <f>IF('enter-harv-val'!B68="","",SUM(G68:I68))</f>
        <v/>
      </c>
      <c r="L68" s="4" t="str">
        <f>IF('enter-harv-val'!B68="","",(K68&lt;params!$B$9))</f>
        <v/>
      </c>
    </row>
    <row r="69" spans="1:12" x14ac:dyDescent="0.45">
      <c r="A69" t="str">
        <f>IF('enter-harv-val'!B69="","",'enter-harv-val'!A69)</f>
        <v/>
      </c>
      <c r="B69" s="24" t="str">
        <f>IF('enter-harv-val'!B69="","",'enter-harv-val'!B69)</f>
        <v/>
      </c>
      <c r="C69" s="20" t="str">
        <f>IF('enter-harv-val'!B69="","",INT((A69-1)/6)+1)</f>
        <v/>
      </c>
      <c r="E69" s="4" t="str">
        <f>IF('enter-harv-val'!B69="","",IF(D69=1,IF(NOT((OR($B69="J",$B69="K",$B69="Q",$B69=0))),"ADDL","NOT"),""))</f>
        <v/>
      </c>
      <c r="F69" t="str">
        <f>IF('enter-harv-val'!B69="","",1-D69)</f>
        <v/>
      </c>
      <c r="G69" s="1" t="str">
        <f>IF('enter-harv-val'!B69="","",params!$B$2)</f>
        <v/>
      </c>
      <c r="H69" s="27" t="str">
        <f>IF('enter-harv-val'!B69="","",D69*params!$B$6)</f>
        <v/>
      </c>
      <c r="I69" s="1" t="str">
        <f>IF('enter-harv-val'!B69="","",IF(OR($B69="J",$B69="K",$B69="Q"),params!$B$5*F69,$B69*params!$B$3*F69))</f>
        <v/>
      </c>
      <c r="J69" s="1" t="str">
        <f>IF('enter-harv-val'!B69="","",IF(AND(NOT((OR($B69="J",$B69="K",$B69="Q",$B69=0))),F69=0),B69*params!$B$3,""))</f>
        <v/>
      </c>
      <c r="K69" s="1" t="str">
        <f>IF('enter-harv-val'!B69="","",SUM(G69:I69))</f>
        <v/>
      </c>
      <c r="L69" s="4" t="str">
        <f>IF('enter-harv-val'!B69="","",(K69&lt;params!$B$9))</f>
        <v/>
      </c>
    </row>
    <row r="70" spans="1:12" x14ac:dyDescent="0.45">
      <c r="A70" t="str">
        <f>IF('enter-harv-val'!B70="","",'enter-harv-val'!A70)</f>
        <v/>
      </c>
      <c r="B70" s="24" t="str">
        <f>IF('enter-harv-val'!B70="","",'enter-harv-val'!B70)</f>
        <v/>
      </c>
      <c r="C70" s="20" t="str">
        <f>IF('enter-harv-val'!B70="","",INT((A70-1)/6)+1)</f>
        <v/>
      </c>
      <c r="E70" s="4" t="str">
        <f>IF('enter-harv-val'!B70="","",IF(D70=1,IF(NOT((OR($B70="J",$B70="K",$B70="Q",$B70=0))),"ADDL","NOT"),""))</f>
        <v/>
      </c>
      <c r="F70" t="str">
        <f>IF('enter-harv-val'!B70="","",1-D70)</f>
        <v/>
      </c>
      <c r="G70" s="1" t="str">
        <f>IF('enter-harv-val'!B70="","",params!$B$2)</f>
        <v/>
      </c>
      <c r="H70" s="27" t="str">
        <f>IF('enter-harv-val'!B70="","",D70*params!$B$6)</f>
        <v/>
      </c>
      <c r="I70" s="1" t="str">
        <f>IF('enter-harv-val'!B70="","",IF(OR($B70="J",$B70="K",$B70="Q"),params!$B$5*F70,$B70*params!$B$3*F70))</f>
        <v/>
      </c>
      <c r="J70" s="1" t="str">
        <f>IF('enter-harv-val'!B70="","",IF(AND(NOT((OR($B70="J",$B70="K",$B70="Q",$B70=0))),F70=0),B70*params!$B$3,""))</f>
        <v/>
      </c>
      <c r="K70" s="1" t="str">
        <f>IF('enter-harv-val'!B70="","",SUM(G70:I70))</f>
        <v/>
      </c>
      <c r="L70" s="4" t="str">
        <f>IF('enter-harv-val'!B70="","",(K70&lt;params!$B$9))</f>
        <v/>
      </c>
    </row>
    <row r="71" spans="1:12" x14ac:dyDescent="0.45">
      <c r="A71" t="str">
        <f>IF('enter-harv-val'!B71="","",'enter-harv-val'!A71)</f>
        <v/>
      </c>
      <c r="B71" s="24" t="str">
        <f>IF('enter-harv-val'!B71="","",'enter-harv-val'!B71)</f>
        <v/>
      </c>
      <c r="C71" s="20" t="str">
        <f>IF('enter-harv-val'!B71="","",INT((A71-1)/6)+1)</f>
        <v/>
      </c>
      <c r="E71" s="4" t="str">
        <f>IF('enter-harv-val'!B71="","",IF(D71=1,IF(NOT((OR($B71="J",$B71="K",$B71="Q",$B71=0))),"ADDL","NOT"),""))</f>
        <v/>
      </c>
      <c r="F71" t="str">
        <f>IF('enter-harv-val'!B71="","",1-D71)</f>
        <v/>
      </c>
      <c r="G71" s="1" t="str">
        <f>IF('enter-harv-val'!B71="","",params!$B$2)</f>
        <v/>
      </c>
      <c r="H71" s="27" t="str">
        <f>IF('enter-harv-val'!B71="","",D71*params!$B$6)</f>
        <v/>
      </c>
      <c r="I71" s="1" t="str">
        <f>IF('enter-harv-val'!B71="","",IF(OR($B71="J",$B71="K",$B71="Q"),params!$B$5*F71,$B71*params!$B$3*F71))</f>
        <v/>
      </c>
      <c r="J71" s="1" t="str">
        <f>IF('enter-harv-val'!B71="","",IF(AND(NOT((OR($B71="J",$B71="K",$B71="Q",$B71=0))),F71=0),B71*params!$B$3,""))</f>
        <v/>
      </c>
      <c r="K71" s="1" t="str">
        <f>IF('enter-harv-val'!B71="","",SUM(G71:I71))</f>
        <v/>
      </c>
      <c r="L71" s="4" t="str">
        <f>IF('enter-harv-val'!B71="","",(K71&lt;params!$B$9))</f>
        <v/>
      </c>
    </row>
    <row r="72" spans="1:12" x14ac:dyDescent="0.45">
      <c r="A72" t="str">
        <f>IF('enter-harv-val'!B72="","",'enter-harv-val'!A72)</f>
        <v/>
      </c>
      <c r="B72" s="24" t="str">
        <f>IF('enter-harv-val'!B72="","",'enter-harv-val'!B72)</f>
        <v/>
      </c>
      <c r="C72" s="20" t="str">
        <f>IF('enter-harv-val'!B72="","",INT((A72-1)/6)+1)</f>
        <v/>
      </c>
      <c r="E72" s="4" t="str">
        <f>IF('enter-harv-val'!B72="","",IF(D72=1,IF(NOT((OR($B72="J",$B72="K",$B72="Q",$B72=0))),"ADDL","NOT"),""))</f>
        <v/>
      </c>
      <c r="F72" t="str">
        <f>IF('enter-harv-val'!B72="","",1-D72)</f>
        <v/>
      </c>
      <c r="G72" s="1" t="str">
        <f>IF('enter-harv-val'!B72="","",params!$B$2)</f>
        <v/>
      </c>
      <c r="H72" s="27" t="str">
        <f>IF('enter-harv-val'!B72="","",D72*params!$B$6)</f>
        <v/>
      </c>
      <c r="I72" s="1" t="str">
        <f>IF('enter-harv-val'!B72="","",IF(OR($B72="J",$B72="K",$B72="Q"),params!$B$5*F72,$B72*params!$B$3*F72))</f>
        <v/>
      </c>
      <c r="J72" s="1" t="str">
        <f>IF('enter-harv-val'!B72="","",IF(AND(NOT((OR($B72="J",$B72="K",$B72="Q",$B72=0))),F72=0),B72*params!$B$3,""))</f>
        <v/>
      </c>
      <c r="K72" s="1" t="str">
        <f>IF('enter-harv-val'!B72="","",SUM(G72:I72))</f>
        <v/>
      </c>
      <c r="L72" s="4" t="str">
        <f>IF('enter-harv-val'!B72="","",(K72&lt;params!$B$9))</f>
        <v/>
      </c>
    </row>
    <row r="73" spans="1:12" x14ac:dyDescent="0.45">
      <c r="A73" t="str">
        <f>IF('enter-harv-val'!B73="","",'enter-harv-val'!A73)</f>
        <v/>
      </c>
      <c r="B73" s="24" t="str">
        <f>IF('enter-harv-val'!B73="","",'enter-harv-val'!B73)</f>
        <v/>
      </c>
      <c r="C73" s="20" t="str">
        <f>IF('enter-harv-val'!B73="","",INT((A73-1)/6)+1)</f>
        <v/>
      </c>
      <c r="E73" s="4" t="str">
        <f>IF('enter-harv-val'!B73="","",IF(D73=1,IF(NOT((OR($B73="J",$B73="K",$B73="Q",$B73=0))),"ADDL","NOT"),""))</f>
        <v/>
      </c>
      <c r="F73" t="str">
        <f>IF('enter-harv-val'!B73="","",1-D73)</f>
        <v/>
      </c>
      <c r="G73" s="1" t="str">
        <f>IF('enter-harv-val'!B73="","",params!$B$2)</f>
        <v/>
      </c>
      <c r="H73" s="27" t="str">
        <f>IF('enter-harv-val'!B73="","",D73*params!$B$6)</f>
        <v/>
      </c>
      <c r="I73" s="1" t="str">
        <f>IF('enter-harv-val'!B73="","",IF(OR($B73="J",$B73="K",$B73="Q"),params!$B$5*F73,$B73*params!$B$3*F73))</f>
        <v/>
      </c>
      <c r="J73" s="1" t="str">
        <f>IF('enter-harv-val'!B73="","",IF(AND(NOT((OR($B73="J",$B73="K",$B73="Q",$B73=0))),F73=0),B73*params!$B$3,""))</f>
        <v/>
      </c>
      <c r="K73" s="1" t="str">
        <f>IF('enter-harv-val'!B73="","",SUM(G73:I73))</f>
        <v/>
      </c>
      <c r="L73" s="4" t="str">
        <f>IF('enter-harv-val'!B73="","",(K73&lt;params!$B$9))</f>
        <v/>
      </c>
    </row>
    <row r="74" spans="1:12" x14ac:dyDescent="0.45">
      <c r="A74" t="str">
        <f>IF('enter-harv-val'!B74="","",'enter-harv-val'!A74)</f>
        <v/>
      </c>
      <c r="B74" s="24" t="str">
        <f>IF('enter-harv-val'!B74="","",'enter-harv-val'!B74)</f>
        <v/>
      </c>
      <c r="C74" s="20" t="str">
        <f>IF('enter-harv-val'!B74="","",INT((A74-1)/6)+1)</f>
        <v/>
      </c>
      <c r="E74" s="4" t="str">
        <f>IF('enter-harv-val'!B74="","",IF(D74=1,IF(NOT((OR($B74="J",$B74="K",$B74="Q",$B74=0))),"ADDL","NOT"),""))</f>
        <v/>
      </c>
      <c r="F74" t="str">
        <f>IF('enter-harv-val'!B74="","",1-D74)</f>
        <v/>
      </c>
      <c r="G74" s="1" t="str">
        <f>IF('enter-harv-val'!B74="","",params!$B$2)</f>
        <v/>
      </c>
      <c r="H74" s="27" t="str">
        <f>IF('enter-harv-val'!B74="","",D74*params!$B$6)</f>
        <v/>
      </c>
      <c r="I74" s="1" t="str">
        <f>IF('enter-harv-val'!B74="","",IF(OR($B74="J",$B74="K",$B74="Q"),params!$B$5*F74,$B74*params!$B$3*F74))</f>
        <v/>
      </c>
      <c r="J74" s="1" t="str">
        <f>IF('enter-harv-val'!B74="","",IF(AND(NOT((OR($B74="J",$B74="K",$B74="Q",$B74=0))),F74=0),B74*params!$B$3,""))</f>
        <v/>
      </c>
      <c r="K74" s="1" t="str">
        <f>IF('enter-harv-val'!B74="","",SUM(G74:I74))</f>
        <v/>
      </c>
      <c r="L74" s="4" t="str">
        <f>IF('enter-harv-val'!B74="","",(K74&lt;params!$B$9))</f>
        <v/>
      </c>
    </row>
    <row r="75" spans="1:12" x14ac:dyDescent="0.45">
      <c r="A75" t="str">
        <f>IF('enter-harv-val'!B75="","",'enter-harv-val'!A75)</f>
        <v/>
      </c>
      <c r="B75" s="24" t="str">
        <f>IF('enter-harv-val'!B75="","",'enter-harv-val'!B75)</f>
        <v/>
      </c>
      <c r="C75" s="20" t="str">
        <f>IF('enter-harv-val'!B75="","",INT((A75-1)/6)+1)</f>
        <v/>
      </c>
      <c r="E75" s="4" t="str">
        <f>IF('enter-harv-val'!B75="","",IF(D75=1,IF(NOT((OR($B75="J",$B75="K",$B75="Q",$B75=0))),"ADDL","NOT"),""))</f>
        <v/>
      </c>
      <c r="F75" t="str">
        <f>IF('enter-harv-val'!B75="","",1-D75)</f>
        <v/>
      </c>
      <c r="G75" s="1" t="str">
        <f>IF('enter-harv-val'!B75="","",params!$B$2)</f>
        <v/>
      </c>
      <c r="H75" s="27" t="str">
        <f>IF('enter-harv-val'!B75="","",D75*params!$B$6)</f>
        <v/>
      </c>
      <c r="I75" s="1" t="str">
        <f>IF('enter-harv-val'!B75="","",IF(OR($B75="J",$B75="K",$B75="Q"),params!$B$5*F75,$B75*params!$B$3*F75))</f>
        <v/>
      </c>
      <c r="J75" s="1" t="str">
        <f>IF('enter-harv-val'!B75="","",IF(AND(NOT((OR($B75="J",$B75="K",$B75="Q",$B75=0))),F75=0),B75*params!$B$3,""))</f>
        <v/>
      </c>
      <c r="K75" s="1" t="str">
        <f>IF('enter-harv-val'!B75="","",SUM(G75:I75))</f>
        <v/>
      </c>
      <c r="L75" s="4" t="str">
        <f>IF('enter-harv-val'!B75="","",(K75&lt;params!$B$9))</f>
        <v/>
      </c>
    </row>
    <row r="76" spans="1:12" x14ac:dyDescent="0.45">
      <c r="A76" t="str">
        <f>IF('enter-harv-val'!B76="","",'enter-harv-val'!A76)</f>
        <v/>
      </c>
      <c r="B76" s="24" t="str">
        <f>IF('enter-harv-val'!B76="","",'enter-harv-val'!B76)</f>
        <v/>
      </c>
      <c r="C76" s="20" t="str">
        <f>IF('enter-harv-val'!B76="","",INT((A76-1)/6)+1)</f>
        <v/>
      </c>
      <c r="E76" s="4" t="str">
        <f>IF('enter-harv-val'!B76="","",IF(D76=1,IF(NOT((OR($B76="J",$B76="K",$B76="Q",$B76=0))),"ADDL","NOT"),""))</f>
        <v/>
      </c>
      <c r="F76" t="str">
        <f>IF('enter-harv-val'!B76="","",1-D76)</f>
        <v/>
      </c>
      <c r="G76" s="1" t="str">
        <f>IF('enter-harv-val'!B76="","",params!$B$2)</f>
        <v/>
      </c>
      <c r="H76" s="27" t="str">
        <f>IF('enter-harv-val'!B76="","",D76*params!$B$6)</f>
        <v/>
      </c>
      <c r="I76" s="1" t="str">
        <f>IF('enter-harv-val'!B76="","",IF(OR($B76="J",$B76="K",$B76="Q"),params!$B$5*F76,$B76*params!$B$3*F76))</f>
        <v/>
      </c>
      <c r="J76" s="1" t="str">
        <f>IF('enter-harv-val'!B76="","",IF(AND(NOT((OR($B76="J",$B76="K",$B76="Q",$B76=0))),F76=0),B76*params!$B$3,""))</f>
        <v/>
      </c>
      <c r="K76" s="1" t="str">
        <f>IF('enter-harv-val'!B76="","",SUM(G76:I76))</f>
        <v/>
      </c>
      <c r="L76" s="4" t="str">
        <f>IF('enter-harv-val'!B76="","",(K76&lt;params!$B$9))</f>
        <v/>
      </c>
    </row>
    <row r="77" spans="1:12" x14ac:dyDescent="0.45">
      <c r="A77" t="str">
        <f>IF('enter-harv-val'!B77="","",'enter-harv-val'!A77)</f>
        <v/>
      </c>
      <c r="B77" s="24" t="str">
        <f>IF('enter-harv-val'!B77="","",'enter-harv-val'!B77)</f>
        <v/>
      </c>
      <c r="C77" s="20" t="str">
        <f>IF('enter-harv-val'!B77="","",INT((A77-1)/6)+1)</f>
        <v/>
      </c>
      <c r="E77" s="4" t="str">
        <f>IF('enter-harv-val'!B77="","",IF(D77=1,IF(NOT((OR($B77="J",$B77="K",$B77="Q",$B77=0))),"ADDL","NOT"),""))</f>
        <v/>
      </c>
      <c r="F77" t="str">
        <f>IF('enter-harv-val'!B77="","",1-D77)</f>
        <v/>
      </c>
      <c r="G77" s="1" t="str">
        <f>IF('enter-harv-val'!B77="","",params!$B$2)</f>
        <v/>
      </c>
      <c r="H77" s="27" t="str">
        <f>IF('enter-harv-val'!B77="","",D77*params!$B$6)</f>
        <v/>
      </c>
      <c r="I77" s="1" t="str">
        <f>IF('enter-harv-val'!B77="","",IF(OR($B77="J",$B77="K",$B77="Q"),params!$B$5*F77,$B77*params!$B$3*F77))</f>
        <v/>
      </c>
      <c r="J77" s="1" t="str">
        <f>IF('enter-harv-val'!B77="","",IF(AND(NOT((OR($B77="J",$B77="K",$B77="Q",$B77=0))),F77=0),B77*params!$B$3,""))</f>
        <v/>
      </c>
      <c r="K77" s="1" t="str">
        <f>IF('enter-harv-val'!B77="","",SUM(G77:I77))</f>
        <v/>
      </c>
      <c r="L77" s="4" t="str">
        <f>IF('enter-harv-val'!B77="","",(K77&lt;params!$B$9))</f>
        <v/>
      </c>
    </row>
    <row r="78" spans="1:12" x14ac:dyDescent="0.45">
      <c r="A78" t="str">
        <f>IF('enter-harv-val'!B78="","",'enter-harv-val'!A78)</f>
        <v/>
      </c>
      <c r="B78" s="24" t="str">
        <f>IF('enter-harv-val'!B78="","",'enter-harv-val'!B78)</f>
        <v/>
      </c>
      <c r="C78" s="20" t="str">
        <f>IF('enter-harv-val'!B78="","",INT((A78-1)/6)+1)</f>
        <v/>
      </c>
      <c r="E78" s="4" t="str">
        <f>IF('enter-harv-val'!B78="","",IF(D78=1,IF(NOT((OR($B78="J",$B78="K",$B78="Q",$B78=0))),"ADDL","NOT"),""))</f>
        <v/>
      </c>
      <c r="F78" t="str">
        <f>IF('enter-harv-val'!B78="","",1-D78)</f>
        <v/>
      </c>
      <c r="G78" s="1" t="str">
        <f>IF('enter-harv-val'!B78="","",params!$B$2)</f>
        <v/>
      </c>
      <c r="H78" s="27" t="str">
        <f>IF('enter-harv-val'!B78="","",D78*params!$B$6)</f>
        <v/>
      </c>
      <c r="I78" s="1" t="str">
        <f>IF('enter-harv-val'!B78="","",IF(OR($B78="J",$B78="K",$B78="Q"),params!$B$5*F78,$B78*params!$B$3*F78))</f>
        <v/>
      </c>
      <c r="J78" s="1" t="str">
        <f>IF('enter-harv-val'!B78="","",IF(AND(NOT((OR($B78="J",$B78="K",$B78="Q",$B78=0))),F78=0),B78*params!$B$3,""))</f>
        <v/>
      </c>
      <c r="K78" s="1" t="str">
        <f>IF('enter-harv-val'!B78="","",SUM(G78:I78))</f>
        <v/>
      </c>
      <c r="L78" s="4" t="str">
        <f>IF('enter-harv-val'!B78="","",(K78&lt;params!$B$9))</f>
        <v/>
      </c>
    </row>
    <row r="79" spans="1:12" x14ac:dyDescent="0.45">
      <c r="A79" t="str">
        <f>IF('enter-harv-val'!B79="","",'enter-harv-val'!A79)</f>
        <v/>
      </c>
      <c r="B79" s="24" t="str">
        <f>IF('enter-harv-val'!B79="","",'enter-harv-val'!B79)</f>
        <v/>
      </c>
      <c r="C79" s="20" t="str">
        <f>IF('enter-harv-val'!B79="","",INT((A79-1)/6)+1)</f>
        <v/>
      </c>
      <c r="E79" s="4" t="str">
        <f>IF('enter-harv-val'!B79="","",IF(D79=1,IF(NOT((OR($B79="J",$B79="K",$B79="Q",$B79=0))),"ADDL","NOT"),""))</f>
        <v/>
      </c>
      <c r="F79" t="str">
        <f>IF('enter-harv-val'!B79="","",1-D79)</f>
        <v/>
      </c>
      <c r="G79" s="1" t="str">
        <f>IF('enter-harv-val'!B79="","",params!$B$2)</f>
        <v/>
      </c>
      <c r="H79" s="27" t="str">
        <f>IF('enter-harv-val'!B79="","",D79*params!$B$6)</f>
        <v/>
      </c>
      <c r="I79" s="1" t="str">
        <f>IF('enter-harv-val'!B79="","",IF(OR($B79="J",$B79="K",$B79="Q"),params!$B$5*F79,$B79*params!$B$3*F79))</f>
        <v/>
      </c>
      <c r="J79" s="1" t="str">
        <f>IF('enter-harv-val'!B79="","",IF(AND(NOT((OR($B79="J",$B79="K",$B79="Q",$B79=0))),F79=0),B79*params!$B$3,""))</f>
        <v/>
      </c>
      <c r="K79" s="1" t="str">
        <f>IF('enter-harv-val'!B79="","",SUM(G79:I79))</f>
        <v/>
      </c>
      <c r="L79" s="4" t="str">
        <f>IF('enter-harv-val'!B79="","",(K79&lt;params!$B$9))</f>
        <v/>
      </c>
    </row>
    <row r="80" spans="1:12" x14ac:dyDescent="0.45">
      <c r="A80" t="str">
        <f>IF('enter-harv-val'!B80="","",'enter-harv-val'!A80)</f>
        <v/>
      </c>
      <c r="B80" s="24" t="str">
        <f>IF('enter-harv-val'!B80="","",'enter-harv-val'!B80)</f>
        <v/>
      </c>
      <c r="C80" s="20" t="str">
        <f>IF('enter-harv-val'!B80="","",INT((A80-1)/6)+1)</f>
        <v/>
      </c>
      <c r="E80" s="4" t="str">
        <f>IF('enter-harv-val'!B80="","",IF(D80=1,IF(NOT((OR($B80="J",$B80="K",$B80="Q",$B80=0))),"ADDL","NOT"),""))</f>
        <v/>
      </c>
      <c r="F80" t="str">
        <f>IF('enter-harv-val'!B80="","",1-D80)</f>
        <v/>
      </c>
      <c r="G80" s="1" t="str">
        <f>IF('enter-harv-val'!B80="","",params!$B$2)</f>
        <v/>
      </c>
      <c r="H80" s="27" t="str">
        <f>IF('enter-harv-val'!B80="","",D80*params!$B$6)</f>
        <v/>
      </c>
      <c r="I80" s="1" t="str">
        <f>IF('enter-harv-val'!B80="","",IF(OR($B80="J",$B80="K",$B80="Q"),params!$B$5*F80,$B80*params!$B$3*F80))</f>
        <v/>
      </c>
      <c r="J80" s="1" t="str">
        <f>IF('enter-harv-val'!B80="","",IF(AND(NOT((OR($B80="J",$B80="K",$B80="Q",$B80=0))),F80=0),B80*params!$B$3,""))</f>
        <v/>
      </c>
      <c r="K80" s="1" t="str">
        <f>IF('enter-harv-val'!B80="","",SUM(G80:I80))</f>
        <v/>
      </c>
      <c r="L80" s="4" t="str">
        <f>IF('enter-harv-val'!B80="","",(K80&lt;params!$B$9))</f>
        <v/>
      </c>
    </row>
    <row r="81" spans="1:12" x14ac:dyDescent="0.45">
      <c r="A81" t="str">
        <f>IF('enter-harv-val'!B81="","",'enter-harv-val'!A81)</f>
        <v/>
      </c>
      <c r="B81" s="24" t="str">
        <f>IF('enter-harv-val'!B81="","",'enter-harv-val'!B81)</f>
        <v/>
      </c>
      <c r="C81" s="20" t="str">
        <f>IF('enter-harv-val'!B81="","",INT((A81-1)/6)+1)</f>
        <v/>
      </c>
      <c r="E81" s="4" t="str">
        <f>IF('enter-harv-val'!B81="","",IF(D81=1,IF(NOT((OR($B81="J",$B81="K",$B81="Q",$B81=0))),"ADDL","NOT"),""))</f>
        <v/>
      </c>
      <c r="F81" t="str">
        <f>IF('enter-harv-val'!B81="","",1-D81)</f>
        <v/>
      </c>
      <c r="G81" s="1" t="str">
        <f>IF('enter-harv-val'!B81="","",params!$B$2)</f>
        <v/>
      </c>
      <c r="H81" s="27" t="str">
        <f>IF('enter-harv-val'!B81="","",D81*params!$B$6)</f>
        <v/>
      </c>
      <c r="I81" s="1" t="str">
        <f>IF('enter-harv-val'!B81="","",IF(OR($B81="J",$B81="K",$B81="Q"),params!$B$5*F81,$B81*params!$B$3*F81))</f>
        <v/>
      </c>
      <c r="J81" s="1" t="str">
        <f>IF('enter-harv-val'!B81="","",IF(AND(NOT((OR($B81="J",$B81="K",$B81="Q",$B81=0))),F81=0),B81*params!$B$3,""))</f>
        <v/>
      </c>
      <c r="K81" s="1" t="str">
        <f>IF('enter-harv-val'!B81="","",SUM(G81:I81))</f>
        <v/>
      </c>
      <c r="L81" s="4" t="str">
        <f>IF('enter-harv-val'!B81="","",(K81&lt;params!$B$9))</f>
        <v/>
      </c>
    </row>
    <row r="82" spans="1:12" x14ac:dyDescent="0.45">
      <c r="A82" t="str">
        <f>IF('enter-harv-val'!B82="","",'enter-harv-val'!A82)</f>
        <v/>
      </c>
      <c r="B82" s="24" t="str">
        <f>IF('enter-harv-val'!B82="","",'enter-harv-val'!B82)</f>
        <v/>
      </c>
      <c r="C82" s="20" t="str">
        <f>IF('enter-harv-val'!B82="","",INT((A82-1)/6)+1)</f>
        <v/>
      </c>
      <c r="E82" s="4" t="str">
        <f>IF('enter-harv-val'!B82="","",IF(D82=1,IF(NOT((OR($B82="J",$B82="K",$B82="Q",$B82=0))),"ADDL","NOT"),""))</f>
        <v/>
      </c>
      <c r="F82" t="str">
        <f>IF('enter-harv-val'!B82="","",1-D82)</f>
        <v/>
      </c>
      <c r="G82" s="1" t="str">
        <f>IF('enter-harv-val'!B82="","",params!$B$2)</f>
        <v/>
      </c>
      <c r="H82" s="27" t="str">
        <f>IF('enter-harv-val'!B82="","",D82*params!$B$6)</f>
        <v/>
      </c>
      <c r="I82" s="1" t="str">
        <f>IF('enter-harv-val'!B82="","",IF(OR($B82="J",$B82="K",$B82="Q"),params!$B$5*F82,$B82*params!$B$3*F82))</f>
        <v/>
      </c>
      <c r="J82" s="1" t="str">
        <f>IF('enter-harv-val'!B82="","",IF(AND(NOT((OR($B82="J",$B82="K",$B82="Q",$B82=0))),F82=0),B82*params!$B$3,""))</f>
        <v/>
      </c>
      <c r="K82" s="1" t="str">
        <f>IF('enter-harv-val'!B82="","",SUM(G82:I82))</f>
        <v/>
      </c>
      <c r="L82" s="4" t="str">
        <f>IF('enter-harv-val'!B82="","",(K82&lt;params!$B$9))</f>
        <v/>
      </c>
    </row>
    <row r="83" spans="1:12" x14ac:dyDescent="0.45">
      <c r="A83" t="str">
        <f>IF('enter-harv-val'!B83="","",'enter-harv-val'!A83)</f>
        <v/>
      </c>
      <c r="B83" s="24" t="str">
        <f>IF('enter-harv-val'!B83="","",'enter-harv-val'!B83)</f>
        <v/>
      </c>
      <c r="C83" s="20" t="str">
        <f>IF('enter-harv-val'!B83="","",INT((A83-1)/6)+1)</f>
        <v/>
      </c>
      <c r="E83" s="4" t="str">
        <f>IF('enter-harv-val'!B83="","",IF(D83=1,IF(NOT((OR($B83="J",$B83="K",$B83="Q",$B83=0))),"ADDL","NOT"),""))</f>
        <v/>
      </c>
      <c r="F83" t="str">
        <f>IF('enter-harv-val'!B83="","",1-D83)</f>
        <v/>
      </c>
      <c r="G83" s="1" t="str">
        <f>IF('enter-harv-val'!B83="","",params!$B$2)</f>
        <v/>
      </c>
      <c r="H83" s="27" t="str">
        <f>IF('enter-harv-val'!B83="","",D83*params!$B$6)</f>
        <v/>
      </c>
      <c r="I83" s="1" t="str">
        <f>IF('enter-harv-val'!B83="","",IF(OR($B83="J",$B83="K",$B83="Q"),params!$B$5*F83,$B83*params!$B$3*F83))</f>
        <v/>
      </c>
      <c r="J83" s="1" t="str">
        <f>IF('enter-harv-val'!B83="","",IF(AND(NOT((OR($B83="J",$B83="K",$B83="Q",$B83=0))),F83=0),B83*params!$B$3,""))</f>
        <v/>
      </c>
      <c r="K83" s="1" t="str">
        <f>IF('enter-harv-val'!B83="","",SUM(G83:I83))</f>
        <v/>
      </c>
      <c r="L83" s="4" t="str">
        <f>IF('enter-harv-val'!B83="","",(K83&lt;params!$B$9))</f>
        <v/>
      </c>
    </row>
    <row r="84" spans="1:12" x14ac:dyDescent="0.45">
      <c r="A84" t="str">
        <f>IF('enter-harv-val'!B84="","",'enter-harv-val'!A84)</f>
        <v/>
      </c>
      <c r="B84" s="24" t="str">
        <f>IF('enter-harv-val'!B84="","",'enter-harv-val'!B84)</f>
        <v/>
      </c>
      <c r="C84" s="20" t="str">
        <f>IF('enter-harv-val'!B84="","",INT((A84-1)/6)+1)</f>
        <v/>
      </c>
      <c r="E84" s="4" t="str">
        <f>IF('enter-harv-val'!B84="","",IF(D84=1,IF(NOT((OR($B84="J",$B84="K",$B84="Q",$B84=0))),"ADDL","NOT"),""))</f>
        <v/>
      </c>
      <c r="F84" t="str">
        <f>IF('enter-harv-val'!B84="","",1-D84)</f>
        <v/>
      </c>
      <c r="G84" s="1" t="str">
        <f>IF('enter-harv-val'!B84="","",params!$B$2)</f>
        <v/>
      </c>
      <c r="H84" s="27" t="str">
        <f>IF('enter-harv-val'!B84="","",D84*params!$B$6)</f>
        <v/>
      </c>
      <c r="I84" s="1" t="str">
        <f>IF('enter-harv-val'!B84="","",IF(OR($B84="J",$B84="K",$B84="Q"),params!$B$5*F84,$B84*params!$B$3*F84))</f>
        <v/>
      </c>
      <c r="J84" s="1" t="str">
        <f>IF('enter-harv-val'!B84="","",IF(AND(NOT((OR($B84="J",$B84="K",$B84="Q",$B84=0))),F84=0),B84*params!$B$3,""))</f>
        <v/>
      </c>
      <c r="K84" s="1" t="str">
        <f>IF('enter-harv-val'!B84="","",SUM(G84:I84))</f>
        <v/>
      </c>
      <c r="L84" s="4" t="str">
        <f>IF('enter-harv-val'!B84="","",(K84&lt;params!$B$9))</f>
        <v/>
      </c>
    </row>
    <row r="85" spans="1:12" x14ac:dyDescent="0.45">
      <c r="A85" t="str">
        <f>IF('enter-harv-val'!B85="","",'enter-harv-val'!A85)</f>
        <v/>
      </c>
      <c r="B85" s="24" t="str">
        <f>IF('enter-harv-val'!B85="","",'enter-harv-val'!B85)</f>
        <v/>
      </c>
      <c r="C85" s="20" t="str">
        <f>IF('enter-harv-val'!B85="","",INT((A85-1)/6)+1)</f>
        <v/>
      </c>
      <c r="E85" s="4" t="str">
        <f>IF('enter-harv-val'!B85="","",IF(D85=1,IF(NOT((OR($B85="J",$B85="K",$B85="Q",$B85=0))),"ADDL","NOT"),""))</f>
        <v/>
      </c>
      <c r="F85" t="str">
        <f>IF('enter-harv-val'!B85="","",1-D85)</f>
        <v/>
      </c>
      <c r="G85" s="1" t="str">
        <f>IF('enter-harv-val'!B85="","",params!$B$2)</f>
        <v/>
      </c>
      <c r="H85" s="27" t="str">
        <f>IF('enter-harv-val'!B85="","",D85*params!$B$6)</f>
        <v/>
      </c>
      <c r="I85" s="1" t="str">
        <f>IF('enter-harv-val'!B85="","",IF(OR($B85="J",$B85="K",$B85="Q"),params!$B$5*F85,$B85*params!$B$3*F85))</f>
        <v/>
      </c>
      <c r="J85" s="1" t="str">
        <f>IF('enter-harv-val'!B85="","",IF(AND(NOT((OR($B85="J",$B85="K",$B85="Q",$B85=0))),F85=0),B85*params!$B$3,""))</f>
        <v/>
      </c>
      <c r="K85" s="1" t="str">
        <f>IF('enter-harv-val'!B85="","",SUM(G85:I85))</f>
        <v/>
      </c>
      <c r="L85" s="4" t="str">
        <f>IF('enter-harv-val'!B85="","",(K85&lt;params!$B$9))</f>
        <v/>
      </c>
    </row>
    <row r="86" spans="1:12" x14ac:dyDescent="0.45">
      <c r="A86" t="str">
        <f>IF('enter-harv-val'!B86="","",'enter-harv-val'!A86)</f>
        <v/>
      </c>
      <c r="B86" s="24" t="str">
        <f>IF('enter-harv-val'!B86="","",'enter-harv-val'!B86)</f>
        <v/>
      </c>
      <c r="C86" s="20" t="str">
        <f>IF('enter-harv-val'!B86="","",INT((A86-1)/6)+1)</f>
        <v/>
      </c>
      <c r="E86" s="4" t="str">
        <f>IF('enter-harv-val'!B86="","",IF(D86=1,IF(NOT((OR($B86="J",$B86="K",$B86="Q",$B86=0))),"ADDL","NOT"),""))</f>
        <v/>
      </c>
      <c r="F86" t="str">
        <f>IF('enter-harv-val'!B86="","",1-D86)</f>
        <v/>
      </c>
      <c r="G86" s="1" t="str">
        <f>IF('enter-harv-val'!B86="","",params!$B$2)</f>
        <v/>
      </c>
      <c r="H86" s="27" t="str">
        <f>IF('enter-harv-val'!B86="","",D86*params!$B$6)</f>
        <v/>
      </c>
      <c r="I86" s="1" t="str">
        <f>IF('enter-harv-val'!B86="","",IF(OR($B86="J",$B86="K",$B86="Q"),params!$B$5*F86,$B86*params!$B$3*F86))</f>
        <v/>
      </c>
      <c r="J86" s="1" t="str">
        <f>IF('enter-harv-val'!B86="","",IF(AND(NOT((OR($B86="J",$B86="K",$B86="Q",$B86=0))),F86=0),B86*params!$B$3,""))</f>
        <v/>
      </c>
      <c r="K86" s="1" t="str">
        <f>IF('enter-harv-val'!B86="","",SUM(G86:I86))</f>
        <v/>
      </c>
      <c r="L86" s="4" t="str">
        <f>IF('enter-harv-val'!B86="","",(K86&lt;params!$B$9))</f>
        <v/>
      </c>
    </row>
    <row r="87" spans="1:12" x14ac:dyDescent="0.45">
      <c r="A87" t="str">
        <f>IF('enter-harv-val'!B87="","",'enter-harv-val'!A87)</f>
        <v/>
      </c>
      <c r="B87" s="24" t="str">
        <f>IF('enter-harv-val'!B87="","",'enter-harv-val'!B87)</f>
        <v/>
      </c>
      <c r="C87" s="20" t="str">
        <f>IF('enter-harv-val'!B87="","",INT((A87-1)/6)+1)</f>
        <v/>
      </c>
      <c r="E87" s="4" t="str">
        <f>IF('enter-harv-val'!B87="","",IF(D87=1,IF(NOT((OR($B87="J",$B87="K",$B87="Q",$B87=0))),"ADDL","NOT"),""))</f>
        <v/>
      </c>
      <c r="F87" t="str">
        <f>IF('enter-harv-val'!B87="","",1-D87)</f>
        <v/>
      </c>
      <c r="G87" s="1" t="str">
        <f>IF('enter-harv-val'!B87="","",params!$B$2)</f>
        <v/>
      </c>
      <c r="H87" s="27" t="str">
        <f>IF('enter-harv-val'!B87="","",D87*params!$B$6)</f>
        <v/>
      </c>
      <c r="I87" s="1" t="str">
        <f>IF('enter-harv-val'!B87="","",IF(OR($B87="J",$B87="K",$B87="Q"),params!$B$5*F87,$B87*params!$B$3*F87))</f>
        <v/>
      </c>
      <c r="J87" s="1" t="str">
        <f>IF('enter-harv-val'!B87="","",IF(AND(NOT((OR($B87="J",$B87="K",$B87="Q",$B87=0))),F87=0),B87*params!$B$3,""))</f>
        <v/>
      </c>
      <c r="K87" s="1" t="str">
        <f>IF('enter-harv-val'!B87="","",SUM(G87:I87))</f>
        <v/>
      </c>
      <c r="L87" s="4" t="str">
        <f>IF('enter-harv-val'!B87="","",(K87&lt;params!$B$9))</f>
        <v/>
      </c>
    </row>
    <row r="88" spans="1:12" x14ac:dyDescent="0.45">
      <c r="A88" t="str">
        <f>IF('enter-harv-val'!B88="","",'enter-harv-val'!A88)</f>
        <v/>
      </c>
      <c r="B88" s="24" t="str">
        <f>IF('enter-harv-val'!B88="","",'enter-harv-val'!B88)</f>
        <v/>
      </c>
      <c r="C88" s="20" t="str">
        <f>IF('enter-harv-val'!B88="","",INT((A88-1)/6)+1)</f>
        <v/>
      </c>
      <c r="E88" s="4" t="str">
        <f>IF('enter-harv-val'!B88="","",IF(D88=1,IF(NOT((OR($B88="J",$B88="K",$B88="Q",$B88=0))),"ADDL","NOT"),""))</f>
        <v/>
      </c>
      <c r="F88" t="str">
        <f>IF('enter-harv-val'!B88="","",1-D88)</f>
        <v/>
      </c>
      <c r="G88" s="1" t="str">
        <f>IF('enter-harv-val'!B88="","",params!$B$2)</f>
        <v/>
      </c>
      <c r="H88" s="27" t="str">
        <f>IF('enter-harv-val'!B88="","",D88*params!$B$6)</f>
        <v/>
      </c>
      <c r="I88" s="1" t="str">
        <f>IF('enter-harv-val'!B88="","",IF(OR($B88="J",$B88="K",$B88="Q"),params!$B$5*F88,$B88*params!$B$3*F88))</f>
        <v/>
      </c>
      <c r="J88" s="1" t="str">
        <f>IF('enter-harv-val'!B88="","",IF(AND(NOT((OR($B88="J",$B88="K",$B88="Q",$B88=0))),F88=0),B88*params!$B$3,""))</f>
        <v/>
      </c>
      <c r="K88" s="1" t="str">
        <f>IF('enter-harv-val'!B88="","",SUM(G88:I88))</f>
        <v/>
      </c>
      <c r="L88" s="4" t="str">
        <f>IF('enter-harv-val'!B88="","",(K88&lt;params!$B$9))</f>
        <v/>
      </c>
    </row>
    <row r="89" spans="1:12" x14ac:dyDescent="0.45">
      <c r="A89" t="str">
        <f>IF('enter-harv-val'!B89="","",'enter-harv-val'!A89)</f>
        <v/>
      </c>
      <c r="B89" s="24" t="str">
        <f>IF('enter-harv-val'!B89="","",'enter-harv-val'!B89)</f>
        <v/>
      </c>
      <c r="C89" s="20" t="str">
        <f>IF('enter-harv-val'!B89="","",INT((A89-1)/6)+1)</f>
        <v/>
      </c>
      <c r="E89" s="4" t="str">
        <f>IF('enter-harv-val'!B89="","",IF(D89=1,IF(NOT((OR($B89="J",$B89="K",$B89="Q",$B89=0))),"ADDL","NOT"),""))</f>
        <v/>
      </c>
      <c r="F89" t="str">
        <f>IF('enter-harv-val'!B89="","",1-D89)</f>
        <v/>
      </c>
      <c r="G89" s="1" t="str">
        <f>IF('enter-harv-val'!B89="","",params!$B$2)</f>
        <v/>
      </c>
      <c r="H89" s="27" t="str">
        <f>IF('enter-harv-val'!B89="","",D89*params!$B$6)</f>
        <v/>
      </c>
      <c r="I89" s="1" t="str">
        <f>IF('enter-harv-val'!B89="","",IF(OR($B89="J",$B89="K",$B89="Q"),params!$B$5*F89,$B89*params!$B$3*F89))</f>
        <v/>
      </c>
      <c r="J89" s="1" t="str">
        <f>IF('enter-harv-val'!B89="","",IF(AND(NOT((OR($B89="J",$B89="K",$B89="Q",$B89=0))),F89=0),B89*params!$B$3,""))</f>
        <v/>
      </c>
      <c r="K89" s="1" t="str">
        <f>IF('enter-harv-val'!B89="","",SUM(G89:I89))</f>
        <v/>
      </c>
      <c r="L89" s="4" t="str">
        <f>IF('enter-harv-val'!B89="","",(K89&lt;params!$B$9))</f>
        <v/>
      </c>
    </row>
    <row r="90" spans="1:12" x14ac:dyDescent="0.45">
      <c r="A90" t="str">
        <f>IF('enter-harv-val'!B90="","",'enter-harv-val'!A90)</f>
        <v/>
      </c>
      <c r="B90" s="24" t="str">
        <f>IF('enter-harv-val'!B90="","",'enter-harv-val'!B90)</f>
        <v/>
      </c>
      <c r="C90" s="20" t="str">
        <f>IF('enter-harv-val'!B90="","",INT((A90-1)/6)+1)</f>
        <v/>
      </c>
      <c r="E90" s="4" t="str">
        <f>IF('enter-harv-val'!B90="","",IF(D90=1,IF(NOT((OR($B90="J",$B90="K",$B90="Q",$B90=0))),"ADDL","NOT"),""))</f>
        <v/>
      </c>
      <c r="F90" t="str">
        <f>IF('enter-harv-val'!B90="","",1-D90)</f>
        <v/>
      </c>
      <c r="G90" s="1" t="str">
        <f>IF('enter-harv-val'!B90="","",params!$B$2)</f>
        <v/>
      </c>
      <c r="H90" s="27" t="str">
        <f>IF('enter-harv-val'!B90="","",D90*params!$B$6)</f>
        <v/>
      </c>
      <c r="I90" s="1" t="str">
        <f>IF('enter-harv-val'!B90="","",IF(OR($B90="J",$B90="K",$B90="Q"),params!$B$5*F90,$B90*params!$B$3*F90))</f>
        <v/>
      </c>
      <c r="J90" s="1" t="str">
        <f>IF('enter-harv-val'!B90="","",IF(AND(NOT((OR($B90="J",$B90="K",$B90="Q",$B90=0))),F90=0),B90*params!$B$3,""))</f>
        <v/>
      </c>
      <c r="K90" s="1" t="str">
        <f>IF('enter-harv-val'!B90="","",SUM(G90:I90))</f>
        <v/>
      </c>
      <c r="L90" s="4" t="str">
        <f>IF('enter-harv-val'!B90="","",(K90&lt;params!$B$9))</f>
        <v/>
      </c>
    </row>
    <row r="91" spans="1:12" x14ac:dyDescent="0.45">
      <c r="A91" t="str">
        <f>IF('enter-harv-val'!B91="","",'enter-harv-val'!A91)</f>
        <v/>
      </c>
      <c r="B91" s="24" t="str">
        <f>IF('enter-harv-val'!B91="","",'enter-harv-val'!B91)</f>
        <v/>
      </c>
      <c r="C91" s="20" t="str">
        <f>IF('enter-harv-val'!B91="","",INT((A91-1)/6)+1)</f>
        <v/>
      </c>
      <c r="E91" s="4" t="str">
        <f>IF('enter-harv-val'!B91="","",IF(D91=1,IF(NOT((OR($B91="J",$B91="K",$B91="Q",$B91=0))),"ADDL","NOT"),""))</f>
        <v/>
      </c>
      <c r="F91" t="str">
        <f>IF('enter-harv-val'!B91="","",1-D91)</f>
        <v/>
      </c>
      <c r="G91" s="1" t="str">
        <f>IF('enter-harv-val'!B91="","",params!$B$2)</f>
        <v/>
      </c>
      <c r="H91" s="27" t="str">
        <f>IF('enter-harv-val'!B91="","",D91*params!$B$6)</f>
        <v/>
      </c>
      <c r="I91" s="1" t="str">
        <f>IF('enter-harv-val'!B91="","",IF(OR($B91="J",$B91="K",$B91="Q"),params!$B$5*F91,$B91*params!$B$3*F91))</f>
        <v/>
      </c>
      <c r="J91" s="1" t="str">
        <f>IF('enter-harv-val'!B91="","",IF(AND(NOT((OR($B91="J",$B91="K",$B91="Q",$B91=0))),F91=0),B91*params!$B$3,""))</f>
        <v/>
      </c>
      <c r="K91" s="1" t="str">
        <f>IF('enter-harv-val'!B91="","",SUM(G91:I91))</f>
        <v/>
      </c>
      <c r="L91" s="4" t="str">
        <f>IF('enter-harv-val'!B91="","",(K91&lt;params!$B$9))</f>
        <v/>
      </c>
    </row>
    <row r="92" spans="1:12" x14ac:dyDescent="0.45">
      <c r="A92" t="str">
        <f>IF('enter-harv-val'!B92="","",'enter-harv-val'!A92)</f>
        <v/>
      </c>
      <c r="B92" s="24" t="str">
        <f>IF('enter-harv-val'!B92="","",'enter-harv-val'!B92)</f>
        <v/>
      </c>
      <c r="C92" s="20" t="str">
        <f>IF('enter-harv-val'!B92="","",INT((A92-1)/6)+1)</f>
        <v/>
      </c>
      <c r="E92" s="4" t="str">
        <f>IF('enter-harv-val'!B92="","",IF(D92=1,IF(NOT((OR($B92="J",$B92="K",$B92="Q",$B92=0))),"ADDL","NOT"),""))</f>
        <v/>
      </c>
      <c r="F92" t="str">
        <f>IF('enter-harv-val'!B92="","",1-D92)</f>
        <v/>
      </c>
      <c r="G92" s="1" t="str">
        <f>IF('enter-harv-val'!B92="","",params!$B$2)</f>
        <v/>
      </c>
      <c r="H92" s="27" t="str">
        <f>IF('enter-harv-val'!B92="","",D92*params!$B$6)</f>
        <v/>
      </c>
      <c r="I92" s="1" t="str">
        <f>IF('enter-harv-val'!B92="","",IF(OR($B92="J",$B92="K",$B92="Q"),params!$B$5*F92,$B92*params!$B$3*F92))</f>
        <v/>
      </c>
      <c r="J92" s="1" t="str">
        <f>IF('enter-harv-val'!B92="","",IF(AND(NOT((OR($B92="J",$B92="K",$B92="Q",$B92=0))),F92=0),B92*params!$B$3,""))</f>
        <v/>
      </c>
      <c r="K92" s="1" t="str">
        <f>IF('enter-harv-val'!B92="","",SUM(G92:I92))</f>
        <v/>
      </c>
      <c r="L92" s="4" t="str">
        <f>IF('enter-harv-val'!B92="","",(K92&lt;params!$B$9))</f>
        <v/>
      </c>
    </row>
    <row r="93" spans="1:12" x14ac:dyDescent="0.45">
      <c r="A93" t="str">
        <f>IF('enter-harv-val'!B93="","",'enter-harv-val'!A93)</f>
        <v/>
      </c>
      <c r="B93" s="24" t="str">
        <f>IF('enter-harv-val'!B93="","",'enter-harv-val'!B93)</f>
        <v/>
      </c>
      <c r="C93" s="20" t="str">
        <f>IF('enter-harv-val'!B93="","",INT((A93-1)/6)+1)</f>
        <v/>
      </c>
      <c r="E93" s="4" t="str">
        <f>IF('enter-harv-val'!B93="","",IF(D93=1,IF(NOT((OR($B93="J",$B93="K",$B93="Q",$B93=0))),"ADDL","NOT"),""))</f>
        <v/>
      </c>
      <c r="F93" t="str">
        <f>IF('enter-harv-val'!B93="","",1-D93)</f>
        <v/>
      </c>
      <c r="G93" s="1" t="str">
        <f>IF('enter-harv-val'!B93="","",params!$B$2)</f>
        <v/>
      </c>
      <c r="H93" s="27" t="str">
        <f>IF('enter-harv-val'!B93="","",D93*params!$B$6)</f>
        <v/>
      </c>
      <c r="I93" s="1" t="str">
        <f>IF('enter-harv-val'!B93="","",IF(OR($B93="J",$B93="K",$B93="Q"),params!$B$5*F93,$B93*params!$B$3*F93))</f>
        <v/>
      </c>
      <c r="J93" s="1" t="str">
        <f>IF('enter-harv-val'!B93="","",IF(AND(NOT((OR($B93="J",$B93="K",$B93="Q",$B93=0))),F93=0),B93*params!$B$3,""))</f>
        <v/>
      </c>
      <c r="K93" s="1" t="str">
        <f>IF('enter-harv-val'!B93="","",SUM(G93:I93))</f>
        <v/>
      </c>
      <c r="L93" s="4" t="str">
        <f>IF('enter-harv-val'!B93="","",(K93&lt;params!$B$9))</f>
        <v/>
      </c>
    </row>
    <row r="94" spans="1:12" x14ac:dyDescent="0.45">
      <c r="A94" t="str">
        <f>IF('enter-harv-val'!B94="","",'enter-harv-val'!A94)</f>
        <v/>
      </c>
      <c r="B94" s="24" t="str">
        <f>IF('enter-harv-val'!B94="","",'enter-harv-val'!B94)</f>
        <v/>
      </c>
      <c r="C94" s="20" t="str">
        <f>IF('enter-harv-val'!B94="","",INT((A94-1)/6)+1)</f>
        <v/>
      </c>
      <c r="E94" s="4" t="str">
        <f>IF('enter-harv-val'!B94="","",IF(D94=1,IF(NOT((OR($B94="J",$B94="K",$B94="Q",$B94=0))),"ADDL","NOT"),""))</f>
        <v/>
      </c>
      <c r="F94" t="str">
        <f>IF('enter-harv-val'!B94="","",1-D94)</f>
        <v/>
      </c>
      <c r="G94" s="1" t="str">
        <f>IF('enter-harv-val'!B94="","",params!$B$2)</f>
        <v/>
      </c>
      <c r="H94" s="27" t="str">
        <f>IF('enter-harv-val'!B94="","",D94*params!$B$6)</f>
        <v/>
      </c>
      <c r="I94" s="1" t="str">
        <f>IF('enter-harv-val'!B94="","",IF(OR($B94="J",$B94="K",$B94="Q"),params!$B$5*F94,$B94*params!$B$3*F94))</f>
        <v/>
      </c>
      <c r="J94" s="1" t="str">
        <f>IF('enter-harv-val'!B94="","",IF(AND(NOT((OR($B94="J",$B94="K",$B94="Q",$B94=0))),F94=0),B94*params!$B$3,""))</f>
        <v/>
      </c>
      <c r="K94" s="1" t="str">
        <f>IF('enter-harv-val'!B94="","",SUM(G94:I94))</f>
        <v/>
      </c>
      <c r="L94" s="4" t="str">
        <f>IF('enter-harv-val'!B94="","",(K94&lt;params!$B$9))</f>
        <v/>
      </c>
    </row>
    <row r="95" spans="1:12" x14ac:dyDescent="0.45">
      <c r="A95" t="str">
        <f>IF('enter-harv-val'!B95="","",'enter-harv-val'!A95)</f>
        <v/>
      </c>
      <c r="B95" s="24" t="str">
        <f>IF('enter-harv-val'!B95="","",'enter-harv-val'!B95)</f>
        <v/>
      </c>
      <c r="C95" s="20" t="str">
        <f>IF('enter-harv-val'!B95="","",INT((A95-1)/6)+1)</f>
        <v/>
      </c>
      <c r="E95" s="4" t="str">
        <f>IF('enter-harv-val'!B95="","",IF(D95=1,IF(NOT((OR($B95="J",$B95="K",$B95="Q",$B95=0))),"ADDL","NOT"),""))</f>
        <v/>
      </c>
      <c r="F95" t="str">
        <f>IF('enter-harv-val'!B95="","",1-D95)</f>
        <v/>
      </c>
      <c r="G95" s="1" t="str">
        <f>IF('enter-harv-val'!B95="","",params!$B$2)</f>
        <v/>
      </c>
      <c r="H95" s="27" t="str">
        <f>IF('enter-harv-val'!B95="","",D95*params!$B$6)</f>
        <v/>
      </c>
      <c r="I95" s="1" t="str">
        <f>IF('enter-harv-val'!B95="","",IF(OR($B95="J",$B95="K",$B95="Q"),params!$B$5*F95,$B95*params!$B$3*F95))</f>
        <v/>
      </c>
      <c r="J95" s="1" t="str">
        <f>IF('enter-harv-val'!B95="","",IF(AND(NOT((OR($B95="J",$B95="K",$B95="Q",$B95=0))),F95=0),B95*params!$B$3,""))</f>
        <v/>
      </c>
      <c r="K95" s="1" t="str">
        <f>IF('enter-harv-val'!B95="","",SUM(G95:I95))</f>
        <v/>
      </c>
      <c r="L95" s="4" t="str">
        <f>IF('enter-harv-val'!B95="","",(K95&lt;params!$B$9))</f>
        <v/>
      </c>
    </row>
    <row r="96" spans="1:12" x14ac:dyDescent="0.45">
      <c r="A96" t="str">
        <f>IF('enter-harv-val'!B96="","",'enter-harv-val'!A96)</f>
        <v/>
      </c>
      <c r="B96" s="24" t="str">
        <f>IF('enter-harv-val'!B96="","",'enter-harv-val'!B96)</f>
        <v/>
      </c>
      <c r="C96" s="20" t="str">
        <f>IF('enter-harv-val'!B96="","",INT((A96-1)/6)+1)</f>
        <v/>
      </c>
      <c r="E96" s="4" t="str">
        <f>IF('enter-harv-val'!B96="","",IF(D96=1,IF(NOT((OR($B96="J",$B96="K",$B96="Q",$B96=0))),"ADDL","NOT"),""))</f>
        <v/>
      </c>
      <c r="F96" t="str">
        <f>IF('enter-harv-val'!B96="","",1-D96)</f>
        <v/>
      </c>
      <c r="G96" s="1" t="str">
        <f>IF('enter-harv-val'!B96="","",params!$B$2)</f>
        <v/>
      </c>
      <c r="H96" s="27" t="str">
        <f>IF('enter-harv-val'!B96="","",D96*params!$B$6)</f>
        <v/>
      </c>
      <c r="I96" s="1" t="str">
        <f>IF('enter-harv-val'!B96="","",IF(OR($B96="J",$B96="K",$B96="Q"),params!$B$5*F96,$B96*params!$B$3*F96))</f>
        <v/>
      </c>
      <c r="J96" s="1" t="str">
        <f>IF('enter-harv-val'!B96="","",IF(AND(NOT((OR($B96="J",$B96="K",$B96="Q",$B96=0))),F96=0),B96*params!$B$3,""))</f>
        <v/>
      </c>
      <c r="K96" s="1" t="str">
        <f>IF('enter-harv-val'!B96="","",SUM(G96:I96))</f>
        <v/>
      </c>
      <c r="L96" s="4" t="str">
        <f>IF('enter-harv-val'!B96="","",(K96&lt;params!$B$9))</f>
        <v/>
      </c>
    </row>
    <row r="97" spans="1:12" x14ac:dyDescent="0.45">
      <c r="A97" t="str">
        <f>IF('enter-harv-val'!B97="","",'enter-harv-val'!A97)</f>
        <v/>
      </c>
      <c r="B97" s="24" t="str">
        <f>IF('enter-harv-val'!B97="","",'enter-harv-val'!B97)</f>
        <v/>
      </c>
      <c r="C97" s="20" t="str">
        <f>IF('enter-harv-val'!B97="","",INT((A97-1)/6)+1)</f>
        <v/>
      </c>
      <c r="E97" s="4" t="str">
        <f>IF('enter-harv-val'!B97="","",IF(D97=1,IF(NOT((OR($B97="J",$B97="K",$B97="Q",$B97=0))),"ADDL","NOT"),""))</f>
        <v/>
      </c>
      <c r="F97" t="str">
        <f>IF('enter-harv-val'!B97="","",1-D97)</f>
        <v/>
      </c>
      <c r="G97" s="1" t="str">
        <f>IF('enter-harv-val'!B97="","",params!$B$2)</f>
        <v/>
      </c>
      <c r="H97" s="27" t="str">
        <f>IF('enter-harv-val'!B97="","",D97*params!$B$6)</f>
        <v/>
      </c>
      <c r="I97" s="1" t="str">
        <f>IF('enter-harv-val'!B97="","",IF(OR($B97="J",$B97="K",$B97="Q"),params!$B$5*F97,$B97*params!$B$3*F97))</f>
        <v/>
      </c>
      <c r="J97" s="1" t="str">
        <f>IF('enter-harv-val'!B97="","",IF(AND(NOT((OR($B97="J",$B97="K",$B97="Q",$B97=0))),F97=0),B97*params!$B$3,""))</f>
        <v/>
      </c>
      <c r="K97" s="1" t="str">
        <f>IF('enter-harv-val'!B97="","",SUM(G97:I97))</f>
        <v/>
      </c>
      <c r="L97" s="4" t="str">
        <f>IF('enter-harv-val'!B97="","",(K97&lt;params!$B$9))</f>
        <v/>
      </c>
    </row>
    <row r="98" spans="1:12" x14ac:dyDescent="0.45">
      <c r="A98" t="str">
        <f>IF('enter-harv-val'!B98="","",'enter-harv-val'!A98)</f>
        <v/>
      </c>
      <c r="B98" s="24" t="str">
        <f>IF('enter-harv-val'!B98="","",'enter-harv-val'!B98)</f>
        <v/>
      </c>
      <c r="C98" s="20" t="str">
        <f>IF('enter-harv-val'!B98="","",INT((A98-1)/6)+1)</f>
        <v/>
      </c>
      <c r="E98" s="4" t="str">
        <f>IF('enter-harv-val'!B98="","",IF(D98=1,IF(NOT((OR($B98="J",$B98="K",$B98="Q",$B98=0))),"ADDL","NOT"),""))</f>
        <v/>
      </c>
      <c r="F98" t="str">
        <f>IF('enter-harv-val'!B98="","",1-D98)</f>
        <v/>
      </c>
      <c r="G98" s="1" t="str">
        <f>IF('enter-harv-val'!B98="","",params!$B$2)</f>
        <v/>
      </c>
      <c r="H98" s="27" t="str">
        <f>IF('enter-harv-val'!B98="","",D98*params!$B$6)</f>
        <v/>
      </c>
      <c r="I98" s="1" t="str">
        <f>IF('enter-harv-val'!B98="","",IF(OR($B98="J",$B98="K",$B98="Q"),params!$B$5*F98,$B98*params!$B$3*F98))</f>
        <v/>
      </c>
      <c r="J98" s="1" t="str">
        <f>IF('enter-harv-val'!B98="","",IF(AND(NOT((OR($B98="J",$B98="K",$B98="Q",$B98=0))),F98=0),B98*params!$B$3,""))</f>
        <v/>
      </c>
      <c r="K98" s="1" t="str">
        <f>IF('enter-harv-val'!B98="","",SUM(G98:I98))</f>
        <v/>
      </c>
      <c r="L98" s="4" t="str">
        <f>IF('enter-harv-val'!B98="","",(K98&lt;params!$B$9))</f>
        <v/>
      </c>
    </row>
    <row r="99" spans="1:12" x14ac:dyDescent="0.45">
      <c r="A99" t="str">
        <f>IF('enter-harv-val'!B99="","",'enter-harv-val'!A99)</f>
        <v/>
      </c>
      <c r="B99" s="24" t="str">
        <f>IF('enter-harv-val'!B99="","",'enter-harv-val'!B99)</f>
        <v/>
      </c>
      <c r="C99" s="20" t="str">
        <f>IF('enter-harv-val'!B99="","",INT((A99-1)/6)+1)</f>
        <v/>
      </c>
      <c r="E99" s="4" t="str">
        <f>IF('enter-harv-val'!B99="","",IF(D99=1,IF(NOT((OR($B99="J",$B99="K",$B99="Q",$B99=0))),"ADDL","NOT"),""))</f>
        <v/>
      </c>
      <c r="F99" t="str">
        <f>IF('enter-harv-val'!B99="","",1-D99)</f>
        <v/>
      </c>
      <c r="G99" s="1" t="str">
        <f>IF('enter-harv-val'!B99="","",params!$B$2)</f>
        <v/>
      </c>
      <c r="H99" s="27" t="str">
        <f>IF('enter-harv-val'!B99="","",D99*params!$B$6)</f>
        <v/>
      </c>
      <c r="I99" s="1" t="str">
        <f>IF('enter-harv-val'!B99="","",IF(OR($B99="J",$B99="K",$B99="Q"),params!$B$5*F99,$B99*params!$B$3*F99))</f>
        <v/>
      </c>
      <c r="J99" s="1" t="str">
        <f>IF('enter-harv-val'!B99="","",IF(AND(NOT((OR($B99="J",$B99="K",$B99="Q",$B99=0))),F99=0),B99*params!$B$3,""))</f>
        <v/>
      </c>
      <c r="K99" s="1" t="str">
        <f>IF('enter-harv-val'!B99="","",SUM(G99:I99))</f>
        <v/>
      </c>
      <c r="L99" s="4" t="str">
        <f>IF('enter-harv-val'!B99="","",(K99&lt;params!$B$9))</f>
        <v/>
      </c>
    </row>
    <row r="100" spans="1:12" x14ac:dyDescent="0.45">
      <c r="A100" t="str">
        <f>IF('enter-harv-val'!B100="","",'enter-harv-val'!A100)</f>
        <v/>
      </c>
      <c r="B100" s="24" t="str">
        <f>IF('enter-harv-val'!B100="","",'enter-harv-val'!B100)</f>
        <v/>
      </c>
      <c r="C100" s="20" t="str">
        <f>IF('enter-harv-val'!B100="","",INT((A100-1)/6)+1)</f>
        <v/>
      </c>
      <c r="E100" s="4" t="str">
        <f>IF('enter-harv-val'!B100="","",IF(D100=1,IF(NOT((OR($B100="J",$B100="K",$B100="Q",$B100=0))),"ADDL","NOT"),""))</f>
        <v/>
      </c>
      <c r="F100" t="str">
        <f>IF('enter-harv-val'!B100="","",1-D100)</f>
        <v/>
      </c>
      <c r="G100" s="1" t="str">
        <f>IF('enter-harv-val'!B100="","",params!$B$2)</f>
        <v/>
      </c>
      <c r="H100" s="27" t="str">
        <f>IF('enter-harv-val'!B100="","",D100*params!$B$6)</f>
        <v/>
      </c>
      <c r="I100" s="1" t="str">
        <f>IF('enter-harv-val'!B100="","",IF(OR($B100="J",$B100="K",$B100="Q"),params!$B$5*F100,$B100*params!$B$3*F100))</f>
        <v/>
      </c>
      <c r="J100" s="1" t="str">
        <f>IF('enter-harv-val'!B100="","",IF(AND(NOT((OR($B100="J",$B100="K",$B100="Q",$B100=0))),F100=0),B100*params!$B$3,""))</f>
        <v/>
      </c>
      <c r="K100" s="1" t="str">
        <f>IF('enter-harv-val'!B100="","",SUM(G100:I100))</f>
        <v/>
      </c>
      <c r="L100" s="4" t="str">
        <f>IF('enter-harv-val'!B100="","",(K100&lt;params!$B$9))</f>
        <v/>
      </c>
    </row>
    <row r="101" spans="1:12" x14ac:dyDescent="0.45">
      <c r="A101" t="str">
        <f>IF('enter-harv-val'!B101="","",'enter-harv-val'!A101)</f>
        <v/>
      </c>
      <c r="B101" s="24" t="str">
        <f>IF('enter-harv-val'!B101="","",'enter-harv-val'!B101)</f>
        <v/>
      </c>
      <c r="C101" s="20" t="str">
        <f>IF('enter-harv-val'!B101="","",INT((A101-1)/6)+1)</f>
        <v/>
      </c>
      <c r="E101" s="4" t="str">
        <f>IF('enter-harv-val'!B101="","",IF(D101=1,IF(NOT((OR($B101="J",$B101="K",$B101="Q",$B101=0))),"ADDL","NOT"),""))</f>
        <v/>
      </c>
      <c r="F101" t="str">
        <f>IF('enter-harv-val'!B101="","",1-D101)</f>
        <v/>
      </c>
      <c r="G101" s="1" t="str">
        <f>IF('enter-harv-val'!B101="","",params!$B$2)</f>
        <v/>
      </c>
      <c r="H101" s="27" t="str">
        <f>IF('enter-harv-val'!B101="","",D101*params!$B$6)</f>
        <v/>
      </c>
      <c r="I101" s="1" t="str">
        <f>IF('enter-harv-val'!B101="","",IF(OR($B101="J",$B101="K",$B101="Q"),params!$B$5*F101,$B101*params!$B$3*F101))</f>
        <v/>
      </c>
      <c r="J101" s="1" t="str">
        <f>IF('enter-harv-val'!B101="","",IF(AND(NOT((OR($B101="J",$B101="K",$B101="Q",$B101=0))),F101=0),B101*params!$B$3,""))</f>
        <v/>
      </c>
      <c r="K101" s="1" t="str">
        <f>IF('enter-harv-val'!B101="","",SUM(G101:I101))</f>
        <v/>
      </c>
      <c r="L101" s="4" t="str">
        <f>IF('enter-harv-val'!B101="","",(K101&lt;params!$B$9))</f>
        <v/>
      </c>
    </row>
  </sheetData>
  <pageMargins left="0.7" right="0.7" top="0.75" bottom="0.75" header="0.3" footer="0.3"/>
  <pageSetup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2" operator="lessThan" id="{800628E0-5F3F-457F-844D-B51A4E52D5D8}">
            <xm:f>params!$B$9</xm:f>
            <x14:dxf>
              <font>
                <color rgb="FF9C0006"/>
              </font>
              <fill>
                <patternFill>
                  <bgColor rgb="FFFFC7CE"/>
                </patternFill>
              </fill>
            </x14:dxf>
          </x14:cfRule>
          <xm:sqref>K2:K101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101"/>
  <sheetViews>
    <sheetView workbookViewId="0">
      <pane xSplit="2" ySplit="1" topLeftCell="C2" activePane="bottomRight" state="frozen"/>
      <selection activeCell="F7" sqref="F7"/>
      <selection pane="topRight" activeCell="F7" sqref="F7"/>
      <selection pane="bottomLeft" activeCell="F7" sqref="F7"/>
      <selection pane="bottomRight" activeCell="G1" sqref="G1"/>
    </sheetView>
  </sheetViews>
  <sheetFormatPr defaultRowHeight="14.25" x14ac:dyDescent="0.45"/>
  <cols>
    <col min="1" max="1" width="2.73046875" bestFit="1" customWidth="1"/>
    <col min="2" max="2" width="7.33203125" bestFit="1" customWidth="1"/>
    <col min="3" max="3" width="7.6640625" style="6" bestFit="1" customWidth="1"/>
    <col min="4" max="4" width="4.46484375" style="12" bestFit="1" customWidth="1"/>
    <col min="5" max="5" width="5.59765625" style="4" bestFit="1" customWidth="1"/>
    <col min="6" max="6" width="6.53125" style="11" bestFit="1" customWidth="1"/>
    <col min="7" max="7" width="8.06640625" style="11" bestFit="1" customWidth="1"/>
    <col min="8" max="8" width="10.06640625" bestFit="1" customWidth="1"/>
    <col min="9" max="9" width="1.796875" style="4" customWidth="1"/>
    <col min="10" max="10" width="6.19921875" bestFit="1" customWidth="1"/>
    <col min="11" max="11" width="7.53125" bestFit="1" customWidth="1"/>
    <col min="12" max="12" width="8" bestFit="1" customWidth="1"/>
    <col min="13" max="13" width="8.3984375" style="11" bestFit="1" customWidth="1"/>
    <col min="14" max="14" width="8.6640625" bestFit="1" customWidth="1"/>
    <col min="15" max="15" width="2.46484375" customWidth="1"/>
    <col min="16" max="16" width="4.19921875" bestFit="1" customWidth="1"/>
    <col min="17" max="17" width="7.9296875" bestFit="1" customWidth="1"/>
    <col min="18" max="18" width="12.19921875" style="5" bestFit="1" customWidth="1"/>
  </cols>
  <sheetData>
    <row r="1" spans="1:18" s="13" customFormat="1" x14ac:dyDescent="0.45">
      <c r="A1" s="13" t="s">
        <v>8</v>
      </c>
      <c r="B1" s="13" t="s">
        <v>41</v>
      </c>
      <c r="C1" s="22" t="s">
        <v>21</v>
      </c>
      <c r="D1" s="17" t="s">
        <v>80</v>
      </c>
      <c r="E1" s="15" t="s">
        <v>32</v>
      </c>
      <c r="F1" s="18" t="s">
        <v>30</v>
      </c>
      <c r="G1" s="18" t="s">
        <v>15</v>
      </c>
      <c r="H1" s="13" t="s">
        <v>87</v>
      </c>
      <c r="I1" s="14" t="s">
        <v>74</v>
      </c>
      <c r="J1" s="13" t="s">
        <v>18</v>
      </c>
      <c r="K1" s="13" t="s">
        <v>23</v>
      </c>
      <c r="L1" s="13" t="s">
        <v>16</v>
      </c>
      <c r="M1" s="18" t="s">
        <v>68</v>
      </c>
      <c r="N1" s="13" t="s">
        <v>17</v>
      </c>
      <c r="O1" s="13" t="s">
        <v>73</v>
      </c>
      <c r="P1" s="13" t="s">
        <v>22</v>
      </c>
      <c r="Q1" s="13" t="s">
        <v>9</v>
      </c>
      <c r="R1" s="16" t="s">
        <v>10</v>
      </c>
    </row>
    <row r="2" spans="1:18" x14ac:dyDescent="0.45">
      <c r="A2" t="str">
        <f>IF('enter-harv-val'!B2="","",'enter-harv-val'!A2)</f>
        <v/>
      </c>
      <c r="B2" s="24" t="str">
        <f>IF('enter-harv-val'!B2="","",'enter-harv-val'!B2)</f>
        <v/>
      </c>
      <c r="C2" s="6" t="str">
        <f>IF('enter-harv-val'!B2="","",'5-community'!C2)</f>
        <v/>
      </c>
      <c r="E2" s="4" t="str">
        <f>IF('enter-harv-val'!B2="","",IF(D2=1,IF(NOT((OR($B2="J",$B2="K",$B2="Q",$B2=0))),"ADDL","NOT"),""))</f>
        <v/>
      </c>
      <c r="G2" s="11" t="str">
        <f>IF('enter-harv-val'!B2="","",1-D2)</f>
        <v/>
      </c>
      <c r="H2" t="str">
        <f>IF('enter-harv-val'!B2="","",IF(AND(D2=1,G2=1),"IllegalHarv",""))</f>
        <v/>
      </c>
      <c r="I2" s="4" t="str">
        <f>IF('enter-harv-val'!$B2="","",AND(E2="ADDL",H2&lt;&gt;"Fraud"))</f>
        <v/>
      </c>
      <c r="J2" t="str">
        <f>IF('enter-harv-val'!B2="","",VLOOKUP(C2,params!A$30:C$39,3))</f>
        <v/>
      </c>
      <c r="K2" t="str">
        <f>IF('enter-harv-val'!B2="","",J2*G2*D2)</f>
        <v/>
      </c>
      <c r="L2" s="1" t="str">
        <f>IF('enter-harv-val'!B2="","",params!$B$2)</f>
        <v/>
      </c>
      <c r="M2" s="27" t="str">
        <f>IF('enter-harv-val'!B2="","",D2*params!$B$6*(1-K2))</f>
        <v/>
      </c>
      <c r="N2" s="1" t="str">
        <f>IF('enter-harv-val'!B2="","",IF(AND(D2=1,OR(F2,J2)),0,IF(OR($B2="J",$B2="K",$B2="Q"),params!$B$5*G2,$B2*params!$B$3*G2)))</f>
        <v/>
      </c>
      <c r="O2" s="1" t="str">
        <f>IF('enter-harv-val'!$B2="","",IF(AND(NOT((OR($B2="J",$B2="K",$B2="Q",$B2=0))),G2=0),$B2*params!$B$3,""))</f>
        <v/>
      </c>
      <c r="P2" s="1" t="str">
        <f>IF('enter-harv-val'!B2="","",K2*params!$B$7)</f>
        <v/>
      </c>
      <c r="Q2" s="1" t="str">
        <f>IF('enter-harv-val'!B2="","",L2+M2+N2-P2)</f>
        <v/>
      </c>
      <c r="R2" s="5" t="str">
        <f>IF('enter-harv-val'!B2="","",(Q2&lt;params!$B$9))</f>
        <v/>
      </c>
    </row>
    <row r="3" spans="1:18" x14ac:dyDescent="0.45">
      <c r="A3" t="str">
        <f>IF('enter-harv-val'!B3="","",'enter-harv-val'!A3)</f>
        <v/>
      </c>
      <c r="B3" s="24" t="str">
        <f>IF('enter-harv-val'!B3="","",'enter-harv-val'!B3)</f>
        <v/>
      </c>
      <c r="C3" s="6" t="str">
        <f>IF('enter-harv-val'!B3="","",'5-community'!C3)</f>
        <v/>
      </c>
      <c r="E3" s="4" t="str">
        <f>IF('enter-harv-val'!B3="","",IF(D3=1,IF(NOT((OR($B3="J",$B3="K",$B3="Q",$B3=0))),"ADDL","NOT"),""))</f>
        <v/>
      </c>
      <c r="G3" s="11" t="str">
        <f>IF('enter-harv-val'!B3="","",1-D3)</f>
        <v/>
      </c>
      <c r="H3" t="str">
        <f>IF('enter-harv-val'!B3="","",IF(AND(D3=1,G3=1),"IllegalHarv",""))</f>
        <v/>
      </c>
      <c r="I3" s="4" t="str">
        <f>IF('enter-harv-val'!$B3="","",AND(E3="ADDL",H3&lt;&gt;"Fraud"))</f>
        <v/>
      </c>
      <c r="J3" t="str">
        <f>IF('enter-harv-val'!B3="","",VLOOKUP(C3,params!A$30:C$39,3))</f>
        <v/>
      </c>
      <c r="K3" t="str">
        <f>IF('enter-harv-val'!B3="","",J3*G3*D3)</f>
        <v/>
      </c>
      <c r="L3" s="1" t="str">
        <f>IF('enter-harv-val'!B3="","",params!$B$2)</f>
        <v/>
      </c>
      <c r="M3" s="27" t="str">
        <f>IF('enter-harv-val'!B3="","",D3*params!$B$6*(1-K3))</f>
        <v/>
      </c>
      <c r="N3" s="1" t="str">
        <f>IF('enter-harv-val'!B3="","",IF(AND(D3=1,OR(F3,J3)),0,IF(OR($B3="J",$B3="K",$B3="Q"),params!$B$5*G3,$B3*params!$B$3*G3)))</f>
        <v/>
      </c>
      <c r="O3" s="1" t="str">
        <f>IF('enter-harv-val'!$B3="","",IF(AND(NOT((OR($B3="J",$B3="K",$B3="Q",$B3=0))),G3=0),$B3*params!$B$3,""))</f>
        <v/>
      </c>
      <c r="P3" s="1" t="str">
        <f>IF('enter-harv-val'!B3="","",K3*params!$B$7)</f>
        <v/>
      </c>
      <c r="Q3" s="1" t="str">
        <f>IF('enter-harv-val'!B3="","",L3+M3+N3-P3)</f>
        <v/>
      </c>
      <c r="R3" s="5" t="str">
        <f>IF('enter-harv-val'!B3="","",(Q3&lt;params!$B$9))</f>
        <v/>
      </c>
    </row>
    <row r="4" spans="1:18" x14ac:dyDescent="0.45">
      <c r="A4" t="str">
        <f>IF('enter-harv-val'!B4="","",'enter-harv-val'!A4)</f>
        <v/>
      </c>
      <c r="B4" s="24" t="str">
        <f>IF('enter-harv-val'!B4="","",'enter-harv-val'!B4)</f>
        <v/>
      </c>
      <c r="C4" s="6" t="str">
        <f>IF('enter-harv-val'!B4="","",'5-community'!C4)</f>
        <v/>
      </c>
      <c r="E4" s="4" t="str">
        <f>IF('enter-harv-val'!B4="","",IF(D4=1,IF(NOT((OR($B4="J",$B4="K",$B4="Q",$B4=0))),"ADDL","NOT"),""))</f>
        <v/>
      </c>
      <c r="G4" s="11" t="str">
        <f>IF('enter-harv-val'!B4="","",1-D4)</f>
        <v/>
      </c>
      <c r="H4" t="str">
        <f>IF('enter-harv-val'!B4="","",IF(AND(D4=1,G4=1),"IllegalHarv",""))</f>
        <v/>
      </c>
      <c r="I4" s="4" t="str">
        <f>IF('enter-harv-val'!$B4="","",AND(E4="ADDL",H4&lt;&gt;"Fraud"))</f>
        <v/>
      </c>
      <c r="J4" t="str">
        <f>IF('enter-harv-val'!B4="","",VLOOKUP(C4,params!A$30:C$39,3))</f>
        <v/>
      </c>
      <c r="K4" t="str">
        <f>IF('enter-harv-val'!B4="","",J4*G4*D4)</f>
        <v/>
      </c>
      <c r="L4" s="1" t="str">
        <f>IF('enter-harv-val'!B4="","",params!$B$2)</f>
        <v/>
      </c>
      <c r="M4" s="27" t="str">
        <f>IF('enter-harv-val'!B4="","",D4*params!$B$6*(1-K4))</f>
        <v/>
      </c>
      <c r="N4" s="1" t="str">
        <f>IF('enter-harv-val'!B4="","",IF(AND(D4=1,OR(F4,J4)),0,IF(OR($B4="J",$B4="K",$B4="Q"),params!$B$5*G4,$B4*params!$B$3*G4)))</f>
        <v/>
      </c>
      <c r="O4" s="1" t="str">
        <f>IF('enter-harv-val'!$B4="","",IF(AND(NOT((OR($B4="J",$B4="K",$B4="Q",$B4=0))),G4=0),$B4*params!$B$3,""))</f>
        <v/>
      </c>
      <c r="P4" s="1" t="str">
        <f>IF('enter-harv-val'!B4="","",K4*params!$B$7)</f>
        <v/>
      </c>
      <c r="Q4" s="1" t="str">
        <f>IF('enter-harv-val'!B4="","",L4+M4+N4-P4)</f>
        <v/>
      </c>
      <c r="R4" s="5" t="str">
        <f>IF('enter-harv-val'!B4="","",(Q4&lt;params!$B$9))</f>
        <v/>
      </c>
    </row>
    <row r="5" spans="1:18" x14ac:dyDescent="0.45">
      <c r="A5" t="str">
        <f>IF('enter-harv-val'!B5="","",'enter-harv-val'!A5)</f>
        <v/>
      </c>
      <c r="B5" s="24" t="str">
        <f>IF('enter-harv-val'!B5="","",'enter-harv-val'!B5)</f>
        <v/>
      </c>
      <c r="C5" s="6" t="str">
        <f>IF('enter-harv-val'!B5="","",'5-community'!C5)</f>
        <v/>
      </c>
      <c r="E5" s="4" t="str">
        <f>IF('enter-harv-val'!B5="","",IF(D5=1,IF(NOT((OR($B5="J",$B5="K",$B5="Q",$B5=0))),"ADDL","NOT"),""))</f>
        <v/>
      </c>
      <c r="G5" s="11" t="str">
        <f>IF('enter-harv-val'!B5="","",1-D5)</f>
        <v/>
      </c>
      <c r="H5" t="str">
        <f>IF('enter-harv-val'!B5="","",IF(AND(D5=1,G5=1),"IllegalHarv",""))</f>
        <v/>
      </c>
      <c r="I5" s="4" t="str">
        <f>IF('enter-harv-val'!$B5="","",AND(E5="ADDL",H5&lt;&gt;"Fraud"))</f>
        <v/>
      </c>
      <c r="J5" t="str">
        <f>IF('enter-harv-val'!B5="","",VLOOKUP(C5,params!A$30:C$39,3))</f>
        <v/>
      </c>
      <c r="K5" t="str">
        <f>IF('enter-harv-val'!B5="","",J5*G5*D5)</f>
        <v/>
      </c>
      <c r="L5" s="1" t="str">
        <f>IF('enter-harv-val'!B5="","",params!$B$2)</f>
        <v/>
      </c>
      <c r="M5" s="27" t="str">
        <f>IF('enter-harv-val'!B5="","",D5*params!$B$6*(1-K5))</f>
        <v/>
      </c>
      <c r="N5" s="1" t="str">
        <f>IF('enter-harv-val'!B5="","",IF(AND(D5=1,OR(F5,J5)),0,IF(OR($B5="J",$B5="K",$B5="Q"),params!$B$5*G5,$B5*params!$B$3*G5)))</f>
        <v/>
      </c>
      <c r="O5" s="1" t="str">
        <f>IF('enter-harv-val'!$B5="","",IF(AND(NOT((OR($B5="J",$B5="K",$B5="Q",$B5=0))),G5=0),$B5*params!$B$3,""))</f>
        <v/>
      </c>
      <c r="P5" s="1" t="str">
        <f>IF('enter-harv-val'!B5="","",K5*params!$B$7)</f>
        <v/>
      </c>
      <c r="Q5" s="1" t="str">
        <f>IF('enter-harv-val'!B5="","",L5+M5+N5-P5)</f>
        <v/>
      </c>
      <c r="R5" s="5" t="str">
        <f>IF('enter-harv-val'!B5="","",(Q5&lt;params!$B$9))</f>
        <v/>
      </c>
    </row>
    <row r="6" spans="1:18" x14ac:dyDescent="0.45">
      <c r="A6" t="str">
        <f>IF('enter-harv-val'!B6="","",'enter-harv-val'!A6)</f>
        <v/>
      </c>
      <c r="B6" s="24" t="str">
        <f>IF('enter-harv-val'!B6="","",'enter-harv-val'!B6)</f>
        <v/>
      </c>
      <c r="C6" s="6" t="str">
        <f>IF('enter-harv-val'!B6="","",'5-community'!C6)</f>
        <v/>
      </c>
      <c r="E6" s="4" t="str">
        <f>IF('enter-harv-val'!B6="","",IF(D6=1,IF(NOT((OR($B6="J",$B6="K",$B6="Q",$B6=0))),"ADDL","NOT"),""))</f>
        <v/>
      </c>
      <c r="G6" s="11" t="str">
        <f>IF('enter-harv-val'!B6="","",1-D6)</f>
        <v/>
      </c>
      <c r="H6" t="str">
        <f>IF('enter-harv-val'!B6="","",IF(AND(D6=1,G6=1),"IllegalHarv",""))</f>
        <v/>
      </c>
      <c r="I6" s="4" t="str">
        <f>IF('enter-harv-val'!$B6="","",AND(E6="ADDL",H6&lt;&gt;"Fraud"))</f>
        <v/>
      </c>
      <c r="J6" t="str">
        <f>IF('enter-harv-val'!B6="","",VLOOKUP(C6,params!A$30:C$39,3))</f>
        <v/>
      </c>
      <c r="K6" t="str">
        <f>IF('enter-harv-val'!B6="","",J6*G6*D6)</f>
        <v/>
      </c>
      <c r="L6" s="1" t="str">
        <f>IF('enter-harv-val'!B6="","",params!$B$2)</f>
        <v/>
      </c>
      <c r="M6" s="27" t="str">
        <f>IF('enter-harv-val'!B6="","",D6*params!$B$6*(1-K6))</f>
        <v/>
      </c>
      <c r="N6" s="1" t="str">
        <f>IF('enter-harv-val'!B6="","",IF(AND(D6=1,OR(F6,J6)),0,IF(OR($B6="J",$B6="K",$B6="Q"),params!$B$5*G6,$B6*params!$B$3*G6)))</f>
        <v/>
      </c>
      <c r="O6" s="1" t="str">
        <f>IF('enter-harv-val'!$B6="","",IF(AND(NOT((OR($B6="J",$B6="K",$B6="Q",$B6=0))),G6=0),$B6*params!$B$3,""))</f>
        <v/>
      </c>
      <c r="P6" s="1" t="str">
        <f>IF('enter-harv-val'!B6="","",K6*params!$B$7)</f>
        <v/>
      </c>
      <c r="Q6" s="1" t="str">
        <f>IF('enter-harv-val'!B6="","",L6+M6+N6-P6)</f>
        <v/>
      </c>
      <c r="R6" s="5" t="str">
        <f>IF('enter-harv-val'!B6="","",(Q6&lt;params!$B$9))</f>
        <v/>
      </c>
    </row>
    <row r="7" spans="1:18" x14ac:dyDescent="0.45">
      <c r="A7" t="str">
        <f>IF('enter-harv-val'!B7="","",'enter-harv-val'!A7)</f>
        <v/>
      </c>
      <c r="B7" s="24" t="str">
        <f>IF('enter-harv-val'!B7="","",'enter-harv-val'!B7)</f>
        <v/>
      </c>
      <c r="C7" s="6" t="str">
        <f>IF('enter-harv-val'!B7="","",'5-community'!C7)</f>
        <v/>
      </c>
      <c r="E7" s="4" t="str">
        <f>IF('enter-harv-val'!B7="","",IF(D7=1,IF(NOT((OR($B7="J",$B7="K",$B7="Q",$B7=0))),"ADDL","NOT"),""))</f>
        <v/>
      </c>
      <c r="G7" s="11" t="str">
        <f>IF('enter-harv-val'!B7="","",1-D7)</f>
        <v/>
      </c>
      <c r="H7" t="str">
        <f>IF('enter-harv-val'!B7="","",IF(AND(D7=1,G7=1),"IllegalHarv",""))</f>
        <v/>
      </c>
      <c r="I7" s="4" t="str">
        <f>IF('enter-harv-val'!$B7="","",AND(E7="ADDL",H7&lt;&gt;"Fraud"))</f>
        <v/>
      </c>
      <c r="J7" t="str">
        <f>IF('enter-harv-val'!B7="","",VLOOKUP(C7,params!A$30:C$39,3))</f>
        <v/>
      </c>
      <c r="K7" t="str">
        <f>IF('enter-harv-val'!B7="","",J7*G7*D7)</f>
        <v/>
      </c>
      <c r="L7" s="1" t="str">
        <f>IF('enter-harv-val'!B7="","",params!$B$2)</f>
        <v/>
      </c>
      <c r="M7" s="27" t="str">
        <f>IF('enter-harv-val'!B7="","",D7*params!$B$6*(1-K7))</f>
        <v/>
      </c>
      <c r="N7" s="1" t="str">
        <f>IF('enter-harv-val'!B7="","",IF(AND(D7=1,OR(F7,J7)),0,IF(OR($B7="J",$B7="K",$B7="Q"),params!$B$5*G7,$B7*params!$B$3*G7)))</f>
        <v/>
      </c>
      <c r="O7" s="1" t="str">
        <f>IF('enter-harv-val'!$B7="","",IF(AND(NOT((OR($B7="J",$B7="K",$B7="Q",$B7=0))),G7=0),$B7*params!$B$3,""))</f>
        <v/>
      </c>
      <c r="P7" s="1" t="str">
        <f>IF('enter-harv-val'!B7="","",K7*params!$B$7)</f>
        <v/>
      </c>
      <c r="Q7" s="1" t="str">
        <f>IF('enter-harv-val'!B7="","",L7+M7+N7-P7)</f>
        <v/>
      </c>
      <c r="R7" s="5" t="str">
        <f>IF('enter-harv-val'!B7="","",(Q7&lt;params!$B$9))</f>
        <v/>
      </c>
    </row>
    <row r="8" spans="1:18" x14ac:dyDescent="0.45">
      <c r="A8" t="str">
        <f>IF('enter-harv-val'!B8="","",'enter-harv-val'!A8)</f>
        <v/>
      </c>
      <c r="B8" s="24" t="str">
        <f>IF('enter-harv-val'!B8="","",'enter-harv-val'!B8)</f>
        <v/>
      </c>
      <c r="C8" s="6" t="str">
        <f>IF('enter-harv-val'!B8="","",'5-community'!C8)</f>
        <v/>
      </c>
      <c r="E8" s="4" t="str">
        <f>IF('enter-harv-val'!B8="","",IF(D8=1,IF(NOT((OR($B8="J",$B8="K",$B8="Q",$B8=0))),"ADDL","NOT"),""))</f>
        <v/>
      </c>
      <c r="G8" s="11" t="str">
        <f>IF('enter-harv-val'!B8="","",1-D8)</f>
        <v/>
      </c>
      <c r="H8" t="str">
        <f>IF('enter-harv-val'!B8="","",IF(AND(D8=1,G8=1),"IllegalHarv",""))</f>
        <v/>
      </c>
      <c r="I8" s="4" t="str">
        <f>IF('enter-harv-val'!$B8="","",AND(E8="ADDL",H8&lt;&gt;"Fraud"))</f>
        <v/>
      </c>
      <c r="J8" t="str">
        <f>IF('enter-harv-val'!B8="","",VLOOKUP(C8,params!A$30:C$39,3))</f>
        <v/>
      </c>
      <c r="K8" t="str">
        <f>IF('enter-harv-val'!B8="","",J8*G8*D8)</f>
        <v/>
      </c>
      <c r="L8" s="1" t="str">
        <f>IF('enter-harv-val'!B8="","",params!$B$2)</f>
        <v/>
      </c>
      <c r="M8" s="27" t="str">
        <f>IF('enter-harv-val'!B8="","",D8*params!$B$6*(1-K8))</f>
        <v/>
      </c>
      <c r="N8" s="1" t="str">
        <f>IF('enter-harv-val'!B8="","",IF(AND(D8=1,OR(F8,J8)),0,IF(OR($B8="J",$B8="K",$B8="Q"),params!$B$5*G8,$B8*params!$B$3*G8)))</f>
        <v/>
      </c>
      <c r="O8" s="1" t="str">
        <f>IF('enter-harv-val'!$B8="","",IF(AND(NOT((OR($B8="J",$B8="K",$B8="Q",$B8=0))),G8=0),$B8*params!$B$3,""))</f>
        <v/>
      </c>
      <c r="P8" s="1" t="str">
        <f>IF('enter-harv-val'!B8="","",K8*params!$B$7)</f>
        <v/>
      </c>
      <c r="Q8" s="1" t="str">
        <f>IF('enter-harv-val'!B8="","",L8+M8+N8-P8)</f>
        <v/>
      </c>
      <c r="R8" s="5" t="str">
        <f>IF('enter-harv-val'!B8="","",(Q8&lt;params!$B$9))</f>
        <v/>
      </c>
    </row>
    <row r="9" spans="1:18" x14ac:dyDescent="0.45">
      <c r="A9" t="str">
        <f>IF('enter-harv-val'!B9="","",'enter-harv-val'!A9)</f>
        <v/>
      </c>
      <c r="B9" s="24" t="str">
        <f>IF('enter-harv-val'!B9="","",'enter-harv-val'!B9)</f>
        <v/>
      </c>
      <c r="C9" s="6" t="str">
        <f>IF('enter-harv-val'!B9="","",'5-community'!C9)</f>
        <v/>
      </c>
      <c r="E9" s="4" t="str">
        <f>IF('enter-harv-val'!B9="","",IF(D9=1,IF(NOT((OR($B9="J",$B9="K",$B9="Q",$B9=0))),"ADDL","NOT"),""))</f>
        <v/>
      </c>
      <c r="G9" s="11" t="str">
        <f>IF('enter-harv-val'!B9="","",1-D9)</f>
        <v/>
      </c>
      <c r="H9" t="str">
        <f>IF('enter-harv-val'!B9="","",IF(AND(D9=1,G9=1),"IllegalHarv",""))</f>
        <v/>
      </c>
      <c r="I9" s="4" t="str">
        <f>IF('enter-harv-val'!$B9="","",AND(E9="ADDL",H9&lt;&gt;"Fraud"))</f>
        <v/>
      </c>
      <c r="J9" t="str">
        <f>IF('enter-harv-val'!B9="","",VLOOKUP(C9,params!A$30:C$39,3))</f>
        <v/>
      </c>
      <c r="K9" t="str">
        <f>IF('enter-harv-val'!B9="","",J9*G9*D9)</f>
        <v/>
      </c>
      <c r="L9" s="1" t="str">
        <f>IF('enter-harv-val'!B9="","",params!$B$2)</f>
        <v/>
      </c>
      <c r="M9" s="27" t="str">
        <f>IF('enter-harv-val'!B9="","",D9*params!$B$6*(1-K9))</f>
        <v/>
      </c>
      <c r="N9" s="1" t="str">
        <f>IF('enter-harv-val'!B9="","",IF(AND(D9=1,OR(F9,J9)),0,IF(OR($B9="J",$B9="K",$B9="Q"),params!$B$5*G9,$B9*params!$B$3*G9)))</f>
        <v/>
      </c>
      <c r="O9" s="1" t="str">
        <f>IF('enter-harv-val'!$B9="","",IF(AND(NOT((OR($B9="J",$B9="K",$B9="Q",$B9=0))),G9=0),$B9*params!$B$3,""))</f>
        <v/>
      </c>
      <c r="P9" s="1" t="str">
        <f>IF('enter-harv-val'!B9="","",K9*params!$B$7)</f>
        <v/>
      </c>
      <c r="Q9" s="1" t="str">
        <f>IF('enter-harv-val'!B9="","",L9+M9+N9-P9)</f>
        <v/>
      </c>
      <c r="R9" s="5" t="str">
        <f>IF('enter-harv-val'!B9="","",(Q9&lt;params!$B$9))</f>
        <v/>
      </c>
    </row>
    <row r="10" spans="1:18" x14ac:dyDescent="0.45">
      <c r="A10" t="str">
        <f>IF('enter-harv-val'!B10="","",'enter-harv-val'!A10)</f>
        <v/>
      </c>
      <c r="B10" s="24" t="str">
        <f>IF('enter-harv-val'!B10="","",'enter-harv-val'!B10)</f>
        <v/>
      </c>
      <c r="C10" s="6" t="str">
        <f>IF('enter-harv-val'!B10="","",'5-community'!C10)</f>
        <v/>
      </c>
      <c r="E10" s="4" t="str">
        <f>IF('enter-harv-val'!B10="","",IF(D10=1,IF(NOT((OR($B10="J",$B10="K",$B10="Q",$B10=0))),"ADDL","NOT"),""))</f>
        <v/>
      </c>
      <c r="G10" s="11" t="str">
        <f>IF('enter-harv-val'!B10="","",1-D10)</f>
        <v/>
      </c>
      <c r="H10" t="str">
        <f>IF('enter-harv-val'!B10="","",IF(AND(D10=1,G10=1),"IllegalHarv",""))</f>
        <v/>
      </c>
      <c r="I10" s="4" t="str">
        <f>IF('enter-harv-val'!$B10="","",AND(E10="ADDL",H10&lt;&gt;"Fraud"))</f>
        <v/>
      </c>
      <c r="J10" t="str">
        <f>IF('enter-harv-val'!B10="","",VLOOKUP(C10,params!A$30:C$39,3))</f>
        <v/>
      </c>
      <c r="K10" t="str">
        <f>IF('enter-harv-val'!B10="","",J10*G10*D10)</f>
        <v/>
      </c>
      <c r="L10" s="1" t="str">
        <f>IF('enter-harv-val'!B10="","",params!$B$2)</f>
        <v/>
      </c>
      <c r="M10" s="27" t="str">
        <f>IF('enter-harv-val'!B10="","",D10*params!$B$6*(1-K10))</f>
        <v/>
      </c>
      <c r="N10" s="1" t="str">
        <f>IF('enter-harv-val'!B10="","",IF(AND(D10=1,OR(F10,J10)),0,IF(OR($B10="J",$B10="K",$B10="Q"),params!$B$5*G10,$B10*params!$B$3*G10)))</f>
        <v/>
      </c>
      <c r="O10" s="1" t="str">
        <f>IF('enter-harv-val'!$B10="","",IF(AND(NOT((OR($B10="J",$B10="K",$B10="Q",$B10=0))),G10=0),$B10*params!$B$3,""))</f>
        <v/>
      </c>
      <c r="P10" s="1" t="str">
        <f>IF('enter-harv-val'!B10="","",K10*params!$B$7)</f>
        <v/>
      </c>
      <c r="Q10" s="1" t="str">
        <f>IF('enter-harv-val'!B10="","",L10+M10+N10-P10)</f>
        <v/>
      </c>
      <c r="R10" s="5" t="str">
        <f>IF('enter-harv-val'!B10="","",(Q10&lt;params!$B$9))</f>
        <v/>
      </c>
    </row>
    <row r="11" spans="1:18" x14ac:dyDescent="0.45">
      <c r="A11" t="str">
        <f>IF('enter-harv-val'!B11="","",'enter-harv-val'!A11)</f>
        <v/>
      </c>
      <c r="B11" s="24" t="str">
        <f>IF('enter-harv-val'!B11="","",'enter-harv-val'!B11)</f>
        <v/>
      </c>
      <c r="C11" s="6" t="str">
        <f>IF('enter-harv-val'!B11="","",'5-community'!C11)</f>
        <v/>
      </c>
      <c r="E11" s="4" t="str">
        <f>IF('enter-harv-val'!B11="","",IF(D11=1,IF(NOT((OR($B11="J",$B11="K",$B11="Q",$B11=0))),"ADDL","NOT"),""))</f>
        <v/>
      </c>
      <c r="G11" s="11" t="str">
        <f>IF('enter-harv-val'!B11="","",1-D11)</f>
        <v/>
      </c>
      <c r="H11" t="str">
        <f>IF('enter-harv-val'!B11="","",IF(AND(D11=1,G11=1),"IllegalHarv",""))</f>
        <v/>
      </c>
      <c r="I11" s="4" t="str">
        <f>IF('enter-harv-val'!$B11="","",AND(E11="ADDL",H11&lt;&gt;"Fraud"))</f>
        <v/>
      </c>
      <c r="J11" t="str">
        <f>IF('enter-harv-val'!B11="","",VLOOKUP(C11,params!A$30:C$39,3))</f>
        <v/>
      </c>
      <c r="K11" t="str">
        <f>IF('enter-harv-val'!B11="","",J11*G11*D11)</f>
        <v/>
      </c>
      <c r="L11" s="1" t="str">
        <f>IF('enter-harv-val'!B11="","",params!$B$2)</f>
        <v/>
      </c>
      <c r="M11" s="27" t="str">
        <f>IF('enter-harv-val'!B11="","",D11*params!$B$6*(1-K11))</f>
        <v/>
      </c>
      <c r="N11" s="1" t="str">
        <f>IF('enter-harv-val'!B11="","",IF(AND(D11=1,OR(F11,J11)),0,IF(OR($B11="J",$B11="K",$B11="Q"),params!$B$5*G11,$B11*params!$B$3*G11)))</f>
        <v/>
      </c>
      <c r="O11" s="1" t="str">
        <f>IF('enter-harv-val'!$B11="","",IF(AND(NOT((OR($B11="J",$B11="K",$B11="Q",$B11=0))),G11=0),$B11*params!$B$3,""))</f>
        <v/>
      </c>
      <c r="P11" s="1" t="str">
        <f>IF('enter-harv-val'!B11="","",K11*params!$B$7)</f>
        <v/>
      </c>
      <c r="Q11" s="1" t="str">
        <f>IF('enter-harv-val'!B11="","",L11+M11+N11-P11)</f>
        <v/>
      </c>
      <c r="R11" s="5" t="str">
        <f>IF('enter-harv-val'!B11="","",(Q11&lt;params!$B$9))</f>
        <v/>
      </c>
    </row>
    <row r="12" spans="1:18" x14ac:dyDescent="0.45">
      <c r="A12" t="str">
        <f>IF('enter-harv-val'!B12="","",'enter-harv-val'!A12)</f>
        <v/>
      </c>
      <c r="B12" s="24" t="str">
        <f>IF('enter-harv-val'!B12="","",'enter-harv-val'!B12)</f>
        <v/>
      </c>
      <c r="C12" s="6" t="str">
        <f>IF('enter-harv-val'!B12="","",'5-community'!C12)</f>
        <v/>
      </c>
      <c r="E12" s="4" t="str">
        <f>IF('enter-harv-val'!B12="","",IF(D12=1,IF(NOT((OR($B12="J",$B12="K",$B12="Q",$B12=0))),"ADDL","NOT"),""))</f>
        <v/>
      </c>
      <c r="G12" s="11" t="str">
        <f>IF('enter-harv-val'!B12="","",1-D12)</f>
        <v/>
      </c>
      <c r="H12" t="str">
        <f>IF('enter-harv-val'!B12="","",IF(AND(D12=1,G12=1),"IllegalHarv",""))</f>
        <v/>
      </c>
      <c r="I12" s="4" t="str">
        <f>IF('enter-harv-val'!$B12="","",AND(E12="ADDL",H12&lt;&gt;"Fraud"))</f>
        <v/>
      </c>
      <c r="J12" t="str">
        <f>IF('enter-harv-val'!B12="","",VLOOKUP(C12,params!A$30:C$39,3))</f>
        <v/>
      </c>
      <c r="K12" t="str">
        <f>IF('enter-harv-val'!B12="","",J12*G12*D12)</f>
        <v/>
      </c>
      <c r="L12" s="1" t="str">
        <f>IF('enter-harv-val'!B12="","",params!$B$2)</f>
        <v/>
      </c>
      <c r="M12" s="27" t="str">
        <f>IF('enter-harv-val'!B12="","",D12*params!$B$6*(1-K12))</f>
        <v/>
      </c>
      <c r="N12" s="1" t="str">
        <f>IF('enter-harv-val'!B12="","",IF(AND(D12=1,OR(F12,J12)),0,IF(OR($B12="J",$B12="K",$B12="Q"),params!$B$5*G12,$B12*params!$B$3*G12)))</f>
        <v/>
      </c>
      <c r="O12" s="1" t="str">
        <f>IF('enter-harv-val'!$B12="","",IF(AND(NOT((OR($B12="J",$B12="K",$B12="Q",$B12=0))),G12=0),$B12*params!$B$3,""))</f>
        <v/>
      </c>
      <c r="P12" s="1" t="str">
        <f>IF('enter-harv-val'!B12="","",K12*params!$B$7)</f>
        <v/>
      </c>
      <c r="Q12" s="1" t="str">
        <f>IF('enter-harv-val'!B12="","",L12+M12+N12-P12)</f>
        <v/>
      </c>
      <c r="R12" s="5" t="str">
        <f>IF('enter-harv-val'!B12="","",(Q12&lt;params!$B$9))</f>
        <v/>
      </c>
    </row>
    <row r="13" spans="1:18" x14ac:dyDescent="0.45">
      <c r="A13" t="str">
        <f>IF('enter-harv-val'!B13="","",'enter-harv-val'!A13)</f>
        <v/>
      </c>
      <c r="B13" s="24" t="str">
        <f>IF('enter-harv-val'!B13="","",'enter-harv-val'!B13)</f>
        <v/>
      </c>
      <c r="C13" s="6" t="str">
        <f>IF('enter-harv-val'!B13="","",'5-community'!C13)</f>
        <v/>
      </c>
      <c r="E13" s="4" t="str">
        <f>IF('enter-harv-val'!B13="","",IF(D13=1,IF(NOT((OR($B13="J",$B13="K",$B13="Q",$B13=0))),"ADDL","NOT"),""))</f>
        <v/>
      </c>
      <c r="G13" s="11" t="str">
        <f>IF('enter-harv-val'!B13="","",1-D13)</f>
        <v/>
      </c>
      <c r="H13" t="str">
        <f>IF('enter-harv-val'!B13="","",IF(AND(D13=1,G13=1),"IllegalHarv",""))</f>
        <v/>
      </c>
      <c r="I13" s="4" t="str">
        <f>IF('enter-harv-val'!$B13="","",AND(E13="ADDL",H13&lt;&gt;"Fraud"))</f>
        <v/>
      </c>
      <c r="J13" t="str">
        <f>IF('enter-harv-val'!B13="","",VLOOKUP(C13,params!A$30:C$39,3))</f>
        <v/>
      </c>
      <c r="K13" t="str">
        <f>IF('enter-harv-val'!B13="","",J13*G13*D13)</f>
        <v/>
      </c>
      <c r="L13" s="1" t="str">
        <f>IF('enter-harv-val'!B13="","",params!$B$2)</f>
        <v/>
      </c>
      <c r="M13" s="27" t="str">
        <f>IF('enter-harv-val'!B13="","",D13*params!$B$6*(1-K13))</f>
        <v/>
      </c>
      <c r="N13" s="1" t="str">
        <f>IF('enter-harv-val'!B13="","",IF(AND(D13=1,OR(F13,J13)),0,IF(OR($B13="J",$B13="K",$B13="Q"),params!$B$5*G13,$B13*params!$B$3*G13)))</f>
        <v/>
      </c>
      <c r="O13" s="1" t="str">
        <f>IF('enter-harv-val'!$B13="","",IF(AND(NOT((OR($B13="J",$B13="K",$B13="Q",$B13=0))),G13=0),$B13*params!$B$3,""))</f>
        <v/>
      </c>
      <c r="P13" s="1" t="str">
        <f>IF('enter-harv-val'!B13="","",K13*params!$B$7)</f>
        <v/>
      </c>
      <c r="Q13" s="1" t="str">
        <f>IF('enter-harv-val'!B13="","",L13+M13+N13-P13)</f>
        <v/>
      </c>
      <c r="R13" s="5" t="str">
        <f>IF('enter-harv-val'!B13="","",(Q13&lt;params!$B$9))</f>
        <v/>
      </c>
    </row>
    <row r="14" spans="1:18" x14ac:dyDescent="0.45">
      <c r="A14" t="str">
        <f>IF('enter-harv-val'!B14="","",'enter-harv-val'!A14)</f>
        <v/>
      </c>
      <c r="B14" s="24" t="str">
        <f>IF('enter-harv-val'!B14="","",'enter-harv-val'!B14)</f>
        <v/>
      </c>
      <c r="C14" s="6" t="str">
        <f>IF('enter-harv-val'!B14="","",'5-community'!C14)</f>
        <v/>
      </c>
      <c r="E14" s="4" t="str">
        <f>IF('enter-harv-val'!B14="","",IF(D14=1,IF(NOT((OR($B14="J",$B14="K",$B14="Q",$B14=0))),"ADDL","NOT"),""))</f>
        <v/>
      </c>
      <c r="G14" s="11" t="str">
        <f>IF('enter-harv-val'!B14="","",1-D14)</f>
        <v/>
      </c>
      <c r="H14" t="str">
        <f>IF('enter-harv-val'!B14="","",IF(AND(D14=1,G14=1),"IllegalHarv",""))</f>
        <v/>
      </c>
      <c r="I14" s="4" t="str">
        <f>IF('enter-harv-val'!$B14="","",AND(E14="ADDL",H14&lt;&gt;"Fraud"))</f>
        <v/>
      </c>
      <c r="J14" t="str">
        <f>IF('enter-harv-val'!B14="","",VLOOKUP(C14,params!A$30:C$39,3))</f>
        <v/>
      </c>
      <c r="K14" t="str">
        <f>IF('enter-harv-val'!B14="","",J14*G14*D14)</f>
        <v/>
      </c>
      <c r="L14" s="1" t="str">
        <f>IF('enter-harv-val'!B14="","",params!$B$2)</f>
        <v/>
      </c>
      <c r="M14" s="27" t="str">
        <f>IF('enter-harv-val'!B14="","",D14*params!$B$6*(1-K14))</f>
        <v/>
      </c>
      <c r="N14" s="1" t="str">
        <f>IF('enter-harv-val'!B14="","",IF(AND(D14=1,OR(F14,J14)),0,IF(OR($B14="J",$B14="K",$B14="Q"),params!$B$5*G14,$B14*params!$B$3*G14)))</f>
        <v/>
      </c>
      <c r="O14" s="1" t="str">
        <f>IF('enter-harv-val'!$B14="","",IF(AND(NOT((OR($B14="J",$B14="K",$B14="Q",$B14=0))),G14=0),$B14*params!$B$3,""))</f>
        <v/>
      </c>
      <c r="P14" s="1" t="str">
        <f>IF('enter-harv-val'!B14="","",K14*params!$B$7)</f>
        <v/>
      </c>
      <c r="Q14" s="1" t="str">
        <f>IF('enter-harv-val'!B14="","",L14+M14+N14-P14)</f>
        <v/>
      </c>
      <c r="R14" s="5" t="str">
        <f>IF('enter-harv-val'!B14="","",(Q14&lt;params!$B$9))</f>
        <v/>
      </c>
    </row>
    <row r="15" spans="1:18" x14ac:dyDescent="0.45">
      <c r="A15" t="str">
        <f>IF('enter-harv-val'!B15="","",'enter-harv-val'!A15)</f>
        <v/>
      </c>
      <c r="B15" s="24" t="str">
        <f>IF('enter-harv-val'!B15="","",'enter-harv-val'!B15)</f>
        <v/>
      </c>
      <c r="C15" s="6" t="str">
        <f>IF('enter-harv-val'!B15="","",'5-community'!C15)</f>
        <v/>
      </c>
      <c r="E15" s="4" t="str">
        <f>IF('enter-harv-val'!B15="","",IF(D15=1,IF(NOT((OR($B15="J",$B15="K",$B15="Q",$B15=0))),"ADDL","NOT"),""))</f>
        <v/>
      </c>
      <c r="G15" s="11" t="str">
        <f>IF('enter-harv-val'!B15="","",1-D15)</f>
        <v/>
      </c>
      <c r="H15" t="str">
        <f>IF('enter-harv-val'!B15="","",IF(AND(D15=1,G15=1),"IllegalHarv",""))</f>
        <v/>
      </c>
      <c r="I15" s="4" t="str">
        <f>IF('enter-harv-val'!$B15="","",AND(E15="ADDL",H15&lt;&gt;"Fraud"))</f>
        <v/>
      </c>
      <c r="J15" t="str">
        <f>IF('enter-harv-val'!B15="","",VLOOKUP(C15,params!A$30:C$39,3))</f>
        <v/>
      </c>
      <c r="K15" t="str">
        <f>IF('enter-harv-val'!B15="","",J15*G15*D15)</f>
        <v/>
      </c>
      <c r="L15" s="1" t="str">
        <f>IF('enter-harv-val'!B15="","",params!$B$2)</f>
        <v/>
      </c>
      <c r="M15" s="27" t="str">
        <f>IF('enter-harv-val'!B15="","",D15*params!$B$6*(1-K15))</f>
        <v/>
      </c>
      <c r="N15" s="1" t="str">
        <f>IF('enter-harv-val'!B15="","",IF(AND(D15=1,OR(F15,J15)),0,IF(OR($B15="J",$B15="K",$B15="Q"),params!$B$5*G15,$B15*params!$B$3*G15)))</f>
        <v/>
      </c>
      <c r="O15" s="1" t="str">
        <f>IF('enter-harv-val'!$B15="","",IF(AND(NOT((OR($B15="J",$B15="K",$B15="Q",$B15=0))),G15=0),$B15*params!$B$3,""))</f>
        <v/>
      </c>
      <c r="P15" s="1" t="str">
        <f>IF('enter-harv-val'!B15="","",K15*params!$B$7)</f>
        <v/>
      </c>
      <c r="Q15" s="1" t="str">
        <f>IF('enter-harv-val'!B15="","",L15+M15+N15-P15)</f>
        <v/>
      </c>
      <c r="R15" s="5" t="str">
        <f>IF('enter-harv-val'!B15="","",(Q15&lt;params!$B$9))</f>
        <v/>
      </c>
    </row>
    <row r="16" spans="1:18" x14ac:dyDescent="0.45">
      <c r="A16" t="str">
        <f>IF('enter-harv-val'!B16="","",'enter-harv-val'!A16)</f>
        <v/>
      </c>
      <c r="B16" s="24" t="str">
        <f>IF('enter-harv-val'!B16="","",'enter-harv-val'!B16)</f>
        <v/>
      </c>
      <c r="C16" s="6" t="str">
        <f>IF('enter-harv-val'!B16="","",'5-community'!C16)</f>
        <v/>
      </c>
      <c r="E16" s="4" t="str">
        <f>IF('enter-harv-val'!B16="","",IF(D16=1,IF(NOT((OR($B16="J",$B16="K",$B16="Q",$B16=0))),"ADDL","NOT"),""))</f>
        <v/>
      </c>
      <c r="G16" s="11" t="str">
        <f>IF('enter-harv-val'!B16="","",1-D16)</f>
        <v/>
      </c>
      <c r="H16" t="str">
        <f>IF('enter-harv-val'!B16="","",IF(AND(D16=1,G16=1),"IllegalHarv",""))</f>
        <v/>
      </c>
      <c r="I16" s="4" t="str">
        <f>IF('enter-harv-val'!$B16="","",AND(E16="ADDL",H16&lt;&gt;"Fraud"))</f>
        <v/>
      </c>
      <c r="J16" t="str">
        <f>IF('enter-harv-val'!B16="","",VLOOKUP(C16,params!A$30:C$39,3))</f>
        <v/>
      </c>
      <c r="K16" t="str">
        <f>IF('enter-harv-val'!B16="","",J16*G16*D16)</f>
        <v/>
      </c>
      <c r="L16" s="1" t="str">
        <f>IF('enter-harv-val'!B16="","",params!$B$2)</f>
        <v/>
      </c>
      <c r="M16" s="27" t="str">
        <f>IF('enter-harv-val'!B16="","",D16*params!$B$6*(1-K16))</f>
        <v/>
      </c>
      <c r="N16" s="1" t="str">
        <f>IF('enter-harv-val'!B16="","",IF(AND(D16=1,OR(F16,J16)),0,IF(OR($B16="J",$B16="K",$B16="Q"),params!$B$5*G16,$B16*params!$B$3*G16)))</f>
        <v/>
      </c>
      <c r="O16" s="1" t="str">
        <f>IF('enter-harv-val'!$B16="","",IF(AND(NOT((OR($B16="J",$B16="K",$B16="Q",$B16=0))),G16=0),$B16*params!$B$3,""))</f>
        <v/>
      </c>
      <c r="P16" s="1" t="str">
        <f>IF('enter-harv-val'!B16="","",K16*params!$B$7)</f>
        <v/>
      </c>
      <c r="Q16" s="1" t="str">
        <f>IF('enter-harv-val'!B16="","",L16+M16+N16-P16)</f>
        <v/>
      </c>
      <c r="R16" s="5" t="str">
        <f>IF('enter-harv-val'!B16="","",(Q16&lt;params!$B$9))</f>
        <v/>
      </c>
    </row>
    <row r="17" spans="1:18" x14ac:dyDescent="0.45">
      <c r="A17" t="str">
        <f>IF('enter-harv-val'!B17="","",'enter-harv-val'!A17)</f>
        <v/>
      </c>
      <c r="B17" s="24" t="str">
        <f>IF('enter-harv-val'!B17="","",'enter-harv-val'!B17)</f>
        <v/>
      </c>
      <c r="C17" s="6" t="str">
        <f>IF('enter-harv-val'!B17="","",'5-community'!C17)</f>
        <v/>
      </c>
      <c r="E17" s="4" t="str">
        <f>IF('enter-harv-val'!B17="","",IF(D17=1,IF(NOT((OR($B17="J",$B17="K",$B17="Q",$B17=0))),"ADDL","NOT"),""))</f>
        <v/>
      </c>
      <c r="G17" s="11" t="str">
        <f>IF('enter-harv-val'!B17="","",1-D17)</f>
        <v/>
      </c>
      <c r="H17" t="str">
        <f>IF('enter-harv-val'!B17="","",IF(AND(D17=1,G17=1),"IllegalHarv",""))</f>
        <v/>
      </c>
      <c r="I17" s="4" t="str">
        <f>IF('enter-harv-val'!$B17="","",AND(E17="ADDL",H17&lt;&gt;"Fraud"))</f>
        <v/>
      </c>
      <c r="J17" t="str">
        <f>IF('enter-harv-val'!B17="","",VLOOKUP(C17,params!A$30:C$39,3))</f>
        <v/>
      </c>
      <c r="K17" t="str">
        <f>IF('enter-harv-val'!B17="","",J17*G17*D17)</f>
        <v/>
      </c>
      <c r="L17" s="1" t="str">
        <f>IF('enter-harv-val'!B17="","",params!$B$2)</f>
        <v/>
      </c>
      <c r="M17" s="27" t="str">
        <f>IF('enter-harv-val'!B17="","",D17*params!$B$6*(1-K17))</f>
        <v/>
      </c>
      <c r="N17" s="1" t="str">
        <f>IF('enter-harv-val'!B17="","",IF(AND(D17=1,OR(F17,J17)),0,IF(OR($B17="J",$B17="K",$B17="Q"),params!$B$5*G17,$B17*params!$B$3*G17)))</f>
        <v/>
      </c>
      <c r="O17" s="1" t="str">
        <f>IF('enter-harv-val'!$B17="","",IF(AND(NOT((OR($B17="J",$B17="K",$B17="Q",$B17=0))),G17=0),$B17*params!$B$3,""))</f>
        <v/>
      </c>
      <c r="P17" s="1" t="str">
        <f>IF('enter-harv-val'!B17="","",K17*params!$B$7)</f>
        <v/>
      </c>
      <c r="Q17" s="1" t="str">
        <f>IF('enter-harv-val'!B17="","",L17+M17+N17-P17)</f>
        <v/>
      </c>
      <c r="R17" s="5" t="str">
        <f>IF('enter-harv-val'!B17="","",(Q17&lt;params!$B$9))</f>
        <v/>
      </c>
    </row>
    <row r="18" spans="1:18" x14ac:dyDescent="0.45">
      <c r="A18" t="str">
        <f>IF('enter-harv-val'!B18="","",'enter-harv-val'!A18)</f>
        <v/>
      </c>
      <c r="B18" s="24" t="str">
        <f>IF('enter-harv-val'!B18="","",'enter-harv-val'!B18)</f>
        <v/>
      </c>
      <c r="C18" s="6" t="str">
        <f>IF('enter-harv-val'!B18="","",'5-community'!C18)</f>
        <v/>
      </c>
      <c r="E18" s="4" t="str">
        <f>IF('enter-harv-val'!B18="","",IF(D18=1,IF(NOT((OR($B18="J",$B18="K",$B18="Q",$B18=0))),"ADDL","NOT"),""))</f>
        <v/>
      </c>
      <c r="G18" s="11" t="str">
        <f>IF('enter-harv-val'!B18="","",1-D18)</f>
        <v/>
      </c>
      <c r="H18" t="str">
        <f>IF('enter-harv-val'!B18="","",IF(AND(D18=1,G18=1),"IllegalHarv",""))</f>
        <v/>
      </c>
      <c r="I18" s="4" t="str">
        <f>IF('enter-harv-val'!$B18="","",AND(E18="ADDL",H18&lt;&gt;"Fraud"))</f>
        <v/>
      </c>
      <c r="J18" t="str">
        <f>IF('enter-harv-val'!B18="","",VLOOKUP(C18,params!A$30:C$39,3))</f>
        <v/>
      </c>
      <c r="K18" t="str">
        <f>IF('enter-harv-val'!B18="","",J18*G18*D18)</f>
        <v/>
      </c>
      <c r="L18" s="1" t="str">
        <f>IF('enter-harv-val'!B18="","",params!$B$2)</f>
        <v/>
      </c>
      <c r="M18" s="27" t="str">
        <f>IF('enter-harv-val'!B18="","",D18*params!$B$6*(1-K18))</f>
        <v/>
      </c>
      <c r="N18" s="1" t="str">
        <f>IF('enter-harv-val'!B18="","",IF(AND(D18=1,OR(F18,J18)),0,IF(OR($B18="J",$B18="K",$B18="Q"),params!$B$5*G18,$B18*params!$B$3*G18)))</f>
        <v/>
      </c>
      <c r="O18" s="1" t="str">
        <f>IF('enter-harv-val'!$B18="","",IF(AND(NOT((OR($B18="J",$B18="K",$B18="Q",$B18=0))),G18=0),$B18*params!$B$3,""))</f>
        <v/>
      </c>
      <c r="P18" s="1" t="str">
        <f>IF('enter-harv-val'!B18="","",K18*params!$B$7)</f>
        <v/>
      </c>
      <c r="Q18" s="1" t="str">
        <f>IF('enter-harv-val'!B18="","",L18+M18+N18-P18)</f>
        <v/>
      </c>
      <c r="R18" s="5" t="str">
        <f>IF('enter-harv-val'!B18="","",(Q18&lt;params!$B$9))</f>
        <v/>
      </c>
    </row>
    <row r="19" spans="1:18" x14ac:dyDescent="0.45">
      <c r="A19" t="str">
        <f>IF('enter-harv-val'!B19="","",'enter-harv-val'!A19)</f>
        <v/>
      </c>
      <c r="B19" s="24" t="str">
        <f>IF('enter-harv-val'!B19="","",'enter-harv-val'!B19)</f>
        <v/>
      </c>
      <c r="C19" s="6" t="str">
        <f>IF('enter-harv-val'!B19="","",'5-community'!C19)</f>
        <v/>
      </c>
      <c r="E19" s="4" t="str">
        <f>IF('enter-harv-val'!B19="","",IF(D19=1,IF(NOT((OR($B19="J",$B19="K",$B19="Q",$B19=0))),"ADDL","NOT"),""))</f>
        <v/>
      </c>
      <c r="G19" s="11" t="str">
        <f>IF('enter-harv-val'!B19="","",1-D19)</f>
        <v/>
      </c>
      <c r="H19" t="str">
        <f>IF('enter-harv-val'!B19="","",IF(AND(D19=1,G19=1),"IllegalHarv",""))</f>
        <v/>
      </c>
      <c r="I19" s="4" t="str">
        <f>IF('enter-harv-val'!$B19="","",AND(E19="ADDL",H19&lt;&gt;"Fraud"))</f>
        <v/>
      </c>
      <c r="J19" t="str">
        <f>IF('enter-harv-val'!B19="","",VLOOKUP(C19,params!A$30:C$39,3))</f>
        <v/>
      </c>
      <c r="K19" t="str">
        <f>IF('enter-harv-val'!B19="","",J19*G19*D19)</f>
        <v/>
      </c>
      <c r="L19" s="1" t="str">
        <f>IF('enter-harv-val'!B19="","",params!$B$2)</f>
        <v/>
      </c>
      <c r="M19" s="27" t="str">
        <f>IF('enter-harv-val'!B19="","",D19*params!$B$6*(1-K19))</f>
        <v/>
      </c>
      <c r="N19" s="1" t="str">
        <f>IF('enter-harv-val'!B19="","",IF(AND(D19=1,OR(F19,J19)),0,IF(OR($B19="J",$B19="K",$B19="Q"),params!$B$5*G19,$B19*params!$B$3*G19)))</f>
        <v/>
      </c>
      <c r="O19" s="1" t="str">
        <f>IF('enter-harv-val'!$B19="","",IF(AND(NOT((OR($B19="J",$B19="K",$B19="Q",$B19=0))),G19=0),$B19*params!$B$3,""))</f>
        <v/>
      </c>
      <c r="P19" s="1" t="str">
        <f>IF('enter-harv-val'!B19="","",K19*params!$B$7)</f>
        <v/>
      </c>
      <c r="Q19" s="1" t="str">
        <f>IF('enter-harv-val'!B19="","",L19+M19+N19-P19)</f>
        <v/>
      </c>
      <c r="R19" s="5" t="str">
        <f>IF('enter-harv-val'!B19="","",(Q19&lt;params!$B$9))</f>
        <v/>
      </c>
    </row>
    <row r="20" spans="1:18" x14ac:dyDescent="0.45">
      <c r="A20" t="str">
        <f>IF('enter-harv-val'!B20="","",'enter-harv-val'!A20)</f>
        <v/>
      </c>
      <c r="B20" s="24" t="str">
        <f>IF('enter-harv-val'!B20="","",'enter-harv-val'!B20)</f>
        <v/>
      </c>
      <c r="C20" s="6" t="str">
        <f>IF('enter-harv-val'!B20="","",'5-community'!C20)</f>
        <v/>
      </c>
      <c r="E20" s="4" t="str">
        <f>IF('enter-harv-val'!B20="","",IF(D20=1,IF(NOT((OR($B20="J",$B20="K",$B20="Q",$B20=0))),"ADDL","NOT"),""))</f>
        <v/>
      </c>
      <c r="G20" s="11" t="str">
        <f>IF('enter-harv-val'!B20="","",1-D20)</f>
        <v/>
      </c>
      <c r="H20" t="str">
        <f>IF('enter-harv-val'!B20="","",IF(AND(D20=1,G20=1),"IllegalHarv",""))</f>
        <v/>
      </c>
      <c r="I20" s="4" t="str">
        <f>IF('enter-harv-val'!$B20="","",AND(E20="ADDL",H20&lt;&gt;"Fraud"))</f>
        <v/>
      </c>
      <c r="J20" t="str">
        <f>IF('enter-harv-val'!B20="","",VLOOKUP(C20,params!A$30:C$39,3))</f>
        <v/>
      </c>
      <c r="K20" t="str">
        <f>IF('enter-harv-val'!B20="","",J20*G20*D20)</f>
        <v/>
      </c>
      <c r="L20" s="1" t="str">
        <f>IF('enter-harv-val'!B20="","",params!$B$2)</f>
        <v/>
      </c>
      <c r="M20" s="27" t="str">
        <f>IF('enter-harv-val'!B20="","",D20*params!$B$6*(1-K20))</f>
        <v/>
      </c>
      <c r="N20" s="1" t="str">
        <f>IF('enter-harv-val'!B20="","",IF(AND(D20=1,OR(F20,J20)),0,IF(OR($B20="J",$B20="K",$B20="Q"),params!$B$5*G20,$B20*params!$B$3*G20)))</f>
        <v/>
      </c>
      <c r="O20" s="1" t="str">
        <f>IF('enter-harv-val'!$B20="","",IF(AND(NOT((OR($B20="J",$B20="K",$B20="Q",$B20=0))),G20=0),$B20*params!$B$3,""))</f>
        <v/>
      </c>
      <c r="P20" s="1" t="str">
        <f>IF('enter-harv-val'!B20="","",K20*params!$B$7)</f>
        <v/>
      </c>
      <c r="Q20" s="1" t="str">
        <f>IF('enter-harv-val'!B20="","",L20+M20+N20-P20)</f>
        <v/>
      </c>
      <c r="R20" s="5" t="str">
        <f>IF('enter-harv-val'!B20="","",(Q20&lt;params!$B$9))</f>
        <v/>
      </c>
    </row>
    <row r="21" spans="1:18" x14ac:dyDescent="0.45">
      <c r="A21" t="str">
        <f>IF('enter-harv-val'!B21="","",'enter-harv-val'!A21)</f>
        <v/>
      </c>
      <c r="B21" s="24" t="str">
        <f>IF('enter-harv-val'!B21="","",'enter-harv-val'!B21)</f>
        <v/>
      </c>
      <c r="C21" s="6" t="str">
        <f>IF('enter-harv-val'!B21="","",'5-community'!C21)</f>
        <v/>
      </c>
      <c r="E21" s="4" t="str">
        <f>IF('enter-harv-val'!B21="","",IF(D21=1,IF(NOT((OR($B21="J",$B21="K",$B21="Q",$B21=0))),"ADDL","NOT"),""))</f>
        <v/>
      </c>
      <c r="G21" s="11" t="str">
        <f>IF('enter-harv-val'!B21="","",1-D21)</f>
        <v/>
      </c>
      <c r="H21" t="str">
        <f>IF('enter-harv-val'!B21="","",IF(AND(D21=1,G21=1),"IllegalHarv",""))</f>
        <v/>
      </c>
      <c r="I21" s="4" t="str">
        <f>IF('enter-harv-val'!$B21="","",AND(E21="ADDL",H21&lt;&gt;"Fraud"))</f>
        <v/>
      </c>
      <c r="J21" t="str">
        <f>IF('enter-harv-val'!B21="","",VLOOKUP(C21,params!A$30:C$39,3))</f>
        <v/>
      </c>
      <c r="K21" t="str">
        <f>IF('enter-harv-val'!B21="","",J21*G21*D21)</f>
        <v/>
      </c>
      <c r="L21" s="1" t="str">
        <f>IF('enter-harv-val'!B21="","",params!$B$2)</f>
        <v/>
      </c>
      <c r="M21" s="27" t="str">
        <f>IF('enter-harv-val'!B21="","",D21*params!$B$6*(1-K21))</f>
        <v/>
      </c>
      <c r="N21" s="1" t="str">
        <f>IF('enter-harv-val'!B21="","",IF(AND(D21=1,OR(F21,J21)),0,IF(OR($B21="J",$B21="K",$B21="Q"),params!$B$5*G21,$B21*params!$B$3*G21)))</f>
        <v/>
      </c>
      <c r="O21" s="1" t="str">
        <f>IF('enter-harv-val'!$B21="","",IF(AND(NOT((OR($B21="J",$B21="K",$B21="Q",$B21=0))),G21=0),$B21*params!$B$3,""))</f>
        <v/>
      </c>
      <c r="P21" s="1" t="str">
        <f>IF('enter-harv-val'!B21="","",K21*params!$B$7)</f>
        <v/>
      </c>
      <c r="Q21" s="1" t="str">
        <f>IF('enter-harv-val'!B21="","",L21+M21+N21-P21)</f>
        <v/>
      </c>
      <c r="R21" s="5" t="str">
        <f>IF('enter-harv-val'!B21="","",(Q21&lt;params!$B$9))</f>
        <v/>
      </c>
    </row>
    <row r="22" spans="1:18" x14ac:dyDescent="0.45">
      <c r="A22" t="str">
        <f>IF('enter-harv-val'!B22="","",'enter-harv-val'!A22)</f>
        <v/>
      </c>
      <c r="B22" s="24" t="str">
        <f>IF('enter-harv-val'!B22="","",'enter-harv-val'!B22)</f>
        <v/>
      </c>
      <c r="C22" s="6" t="str">
        <f>IF('enter-harv-val'!B22="","",'5-community'!C22)</f>
        <v/>
      </c>
      <c r="E22" s="4" t="str">
        <f>IF('enter-harv-val'!B22="","",IF(D22=1,IF(NOT((OR($B22="J",$B22="K",$B22="Q",$B22=0))),"ADDL","NOT"),""))</f>
        <v/>
      </c>
      <c r="G22" s="11" t="str">
        <f>IF('enter-harv-val'!B22="","",1-D22)</f>
        <v/>
      </c>
      <c r="H22" t="str">
        <f>IF('enter-harv-val'!B22="","",IF(AND(D22=1,G22=1),"IllegalHarv",""))</f>
        <v/>
      </c>
      <c r="I22" s="4" t="str">
        <f>IF('enter-harv-val'!$B22="","",AND(E22="ADDL",H22&lt;&gt;"Fraud"))</f>
        <v/>
      </c>
      <c r="J22" t="str">
        <f>IF('enter-harv-val'!B22="","",VLOOKUP(C22,params!A$30:C$39,3))</f>
        <v/>
      </c>
      <c r="K22" t="str">
        <f>IF('enter-harv-val'!B22="","",J22*G22*D22)</f>
        <v/>
      </c>
      <c r="L22" s="1" t="str">
        <f>IF('enter-harv-val'!B22="","",params!$B$2)</f>
        <v/>
      </c>
      <c r="M22" s="27" t="str">
        <f>IF('enter-harv-val'!B22="","",D22*params!$B$6*(1-K22))</f>
        <v/>
      </c>
      <c r="N22" s="1" t="str">
        <f>IF('enter-harv-val'!B22="","",IF(AND(D22=1,OR(F22,J22)),0,IF(OR($B22="J",$B22="K",$B22="Q"),params!$B$5*G22,$B22*params!$B$3*G22)))</f>
        <v/>
      </c>
      <c r="O22" s="1" t="str">
        <f>IF('enter-harv-val'!$B22="","",IF(AND(NOT((OR($B22="J",$B22="K",$B22="Q",$B22=0))),G22=0),$B22*params!$B$3,""))</f>
        <v/>
      </c>
      <c r="P22" s="1" t="str">
        <f>IF('enter-harv-val'!B22="","",K22*params!$B$7)</f>
        <v/>
      </c>
      <c r="Q22" s="1" t="str">
        <f>IF('enter-harv-val'!B22="","",L22+M22+N22-P22)</f>
        <v/>
      </c>
      <c r="R22" s="5" t="str">
        <f>IF('enter-harv-val'!B22="","",(Q22&lt;params!$B$9))</f>
        <v/>
      </c>
    </row>
    <row r="23" spans="1:18" x14ac:dyDescent="0.45">
      <c r="A23" t="str">
        <f>IF('enter-harv-val'!B23="","",'enter-harv-val'!A23)</f>
        <v/>
      </c>
      <c r="B23" s="24" t="str">
        <f>IF('enter-harv-val'!B23="","",'enter-harv-val'!B23)</f>
        <v/>
      </c>
      <c r="C23" s="6" t="str">
        <f>IF('enter-harv-val'!B23="","",'5-community'!C23)</f>
        <v/>
      </c>
      <c r="E23" s="4" t="str">
        <f>IF('enter-harv-val'!B23="","",IF(D23=1,IF(NOT((OR($B23="J",$B23="K",$B23="Q",$B23=0))),"ADDL","NOT"),""))</f>
        <v/>
      </c>
      <c r="G23" s="11" t="str">
        <f>IF('enter-harv-val'!B23="","",1-D23)</f>
        <v/>
      </c>
      <c r="H23" t="str">
        <f>IF('enter-harv-val'!B23="","",IF(AND(D23=1,G23=1),"IllegalHarv",""))</f>
        <v/>
      </c>
      <c r="I23" s="4" t="str">
        <f>IF('enter-harv-val'!$B23="","",AND(E23="ADDL",H23&lt;&gt;"Fraud"))</f>
        <v/>
      </c>
      <c r="J23" t="str">
        <f>IF('enter-harv-val'!B23="","",VLOOKUP(C23,params!A$30:C$39,3))</f>
        <v/>
      </c>
      <c r="K23" t="str">
        <f>IF('enter-harv-val'!B23="","",J23*G23*D23)</f>
        <v/>
      </c>
      <c r="L23" s="1" t="str">
        <f>IF('enter-harv-val'!B23="","",params!$B$2)</f>
        <v/>
      </c>
      <c r="M23" s="27" t="str">
        <f>IF('enter-harv-val'!B23="","",D23*params!$B$6*(1-K23))</f>
        <v/>
      </c>
      <c r="N23" s="1" t="str">
        <f>IF('enter-harv-val'!B23="","",IF(AND(D23=1,OR(F23,J23)),0,IF(OR($B23="J",$B23="K",$B23="Q"),params!$B$5*G23,$B23*params!$B$3*G23)))</f>
        <v/>
      </c>
      <c r="O23" s="1" t="str">
        <f>IF('enter-harv-val'!$B23="","",IF(AND(NOT((OR($B23="J",$B23="K",$B23="Q",$B23=0))),G23=0),$B23*params!$B$3,""))</f>
        <v/>
      </c>
      <c r="P23" s="1" t="str">
        <f>IF('enter-harv-val'!B23="","",K23*params!$B$7)</f>
        <v/>
      </c>
      <c r="Q23" s="1" t="str">
        <f>IF('enter-harv-val'!B23="","",L23+M23+N23-P23)</f>
        <v/>
      </c>
      <c r="R23" s="5" t="str">
        <f>IF('enter-harv-val'!B23="","",(Q23&lt;params!$B$9))</f>
        <v/>
      </c>
    </row>
    <row r="24" spans="1:18" x14ac:dyDescent="0.45">
      <c r="A24" t="str">
        <f>IF('enter-harv-val'!B24="","",'enter-harv-val'!A24)</f>
        <v/>
      </c>
      <c r="B24" s="24" t="str">
        <f>IF('enter-harv-val'!B24="","",'enter-harv-val'!B24)</f>
        <v/>
      </c>
      <c r="C24" s="6" t="str">
        <f>IF('enter-harv-val'!B24="","",'5-community'!C24)</f>
        <v/>
      </c>
      <c r="E24" s="4" t="str">
        <f>IF('enter-harv-val'!B24="","",IF(D24=1,IF(NOT((OR($B24="J",$B24="K",$B24="Q",$B24=0))),"ADDL","NOT"),""))</f>
        <v/>
      </c>
      <c r="G24" s="11" t="str">
        <f>IF('enter-harv-val'!B24="","",1-D24)</f>
        <v/>
      </c>
      <c r="H24" t="str">
        <f>IF('enter-harv-val'!B24="","",IF(AND(D24=1,G24=1),"IllegalHarv",""))</f>
        <v/>
      </c>
      <c r="I24" s="4" t="str">
        <f>IF('enter-harv-val'!$B24="","",AND(E24="ADDL",H24&lt;&gt;"Fraud"))</f>
        <v/>
      </c>
      <c r="J24" t="str">
        <f>IF('enter-harv-val'!B24="","",VLOOKUP(C24,params!A$30:C$39,3))</f>
        <v/>
      </c>
      <c r="K24" t="str">
        <f>IF('enter-harv-val'!B24="","",J24*G24*D24)</f>
        <v/>
      </c>
      <c r="L24" s="1" t="str">
        <f>IF('enter-harv-val'!B24="","",params!$B$2)</f>
        <v/>
      </c>
      <c r="M24" s="27" t="str">
        <f>IF('enter-harv-val'!B24="","",D24*params!$B$6*(1-K24))</f>
        <v/>
      </c>
      <c r="N24" s="1" t="str">
        <f>IF('enter-harv-val'!B24="","",IF(AND(D24=1,OR(F24,J24)),0,IF(OR($B24="J",$B24="K",$B24="Q"),params!$B$5*G24,$B24*params!$B$3*G24)))</f>
        <v/>
      </c>
      <c r="O24" s="1" t="str">
        <f>IF('enter-harv-val'!$B24="","",IF(AND(NOT((OR($B24="J",$B24="K",$B24="Q",$B24=0))),G24=0),$B24*params!$B$3,""))</f>
        <v/>
      </c>
      <c r="P24" s="1" t="str">
        <f>IF('enter-harv-val'!B24="","",K24*params!$B$7)</f>
        <v/>
      </c>
      <c r="Q24" s="1" t="str">
        <f>IF('enter-harv-val'!B24="","",L24+M24+N24-P24)</f>
        <v/>
      </c>
      <c r="R24" s="5" t="str">
        <f>IF('enter-harv-val'!B24="","",(Q24&lt;params!$B$9))</f>
        <v/>
      </c>
    </row>
    <row r="25" spans="1:18" x14ac:dyDescent="0.45">
      <c r="A25" t="str">
        <f>IF('enter-harv-val'!B25="","",'enter-harv-val'!A25)</f>
        <v/>
      </c>
      <c r="B25" s="24" t="str">
        <f>IF('enter-harv-val'!B25="","",'enter-harv-val'!B25)</f>
        <v/>
      </c>
      <c r="C25" s="6" t="str">
        <f>IF('enter-harv-val'!B25="","",'5-community'!C25)</f>
        <v/>
      </c>
      <c r="E25" s="4" t="str">
        <f>IF('enter-harv-val'!B25="","",IF(D25=1,IF(NOT((OR($B25="J",$B25="K",$B25="Q",$B25=0))),"ADDL","NOT"),""))</f>
        <v/>
      </c>
      <c r="G25" s="11" t="str">
        <f>IF('enter-harv-val'!B25="","",1-D25)</f>
        <v/>
      </c>
      <c r="H25" t="str">
        <f>IF('enter-harv-val'!B25="","",IF(AND(D25=1,G25=1),"IllegalHarv",""))</f>
        <v/>
      </c>
      <c r="I25" s="4" t="str">
        <f>IF('enter-harv-val'!$B25="","",AND(E25="ADDL",H25&lt;&gt;"Fraud"))</f>
        <v/>
      </c>
      <c r="J25" t="str">
        <f>IF('enter-harv-val'!B25="","",VLOOKUP(C25,params!A$30:C$39,3))</f>
        <v/>
      </c>
      <c r="K25" t="str">
        <f>IF('enter-harv-val'!B25="","",J25*G25*D25)</f>
        <v/>
      </c>
      <c r="L25" s="1" t="str">
        <f>IF('enter-harv-val'!B25="","",params!$B$2)</f>
        <v/>
      </c>
      <c r="M25" s="27" t="str">
        <f>IF('enter-harv-val'!B25="","",D25*params!$B$6*(1-K25))</f>
        <v/>
      </c>
      <c r="N25" s="1" t="str">
        <f>IF('enter-harv-val'!B25="","",IF(AND(D25=1,OR(F25,J25)),0,IF(OR($B25="J",$B25="K",$B25="Q"),params!$B$5*G25,$B25*params!$B$3*G25)))</f>
        <v/>
      </c>
      <c r="O25" s="1" t="str">
        <f>IF('enter-harv-val'!$B25="","",IF(AND(NOT((OR($B25="J",$B25="K",$B25="Q",$B25=0))),G25=0),$B25*params!$B$3,""))</f>
        <v/>
      </c>
      <c r="P25" s="1" t="str">
        <f>IF('enter-harv-val'!B25="","",K25*params!$B$7)</f>
        <v/>
      </c>
      <c r="Q25" s="1" t="str">
        <f>IF('enter-harv-val'!B25="","",L25+M25+N25-P25)</f>
        <v/>
      </c>
      <c r="R25" s="5" t="str">
        <f>IF('enter-harv-val'!B25="","",(Q25&lt;params!$B$9))</f>
        <v/>
      </c>
    </row>
    <row r="26" spans="1:18" x14ac:dyDescent="0.45">
      <c r="A26" t="str">
        <f>IF('enter-harv-val'!B26="","",'enter-harv-val'!A26)</f>
        <v/>
      </c>
      <c r="B26" s="24" t="str">
        <f>IF('enter-harv-val'!B26="","",'enter-harv-val'!B26)</f>
        <v/>
      </c>
      <c r="C26" s="6" t="str">
        <f>IF('enter-harv-val'!B26="","",'5-community'!C26)</f>
        <v/>
      </c>
      <c r="E26" s="4" t="str">
        <f>IF('enter-harv-val'!B26="","",IF(D26=1,IF(NOT((OR($B26="J",$B26="K",$B26="Q",$B26=0))),"ADDL","NOT"),""))</f>
        <v/>
      </c>
      <c r="G26" s="11" t="str">
        <f>IF('enter-harv-val'!B26="","",1-D26)</f>
        <v/>
      </c>
      <c r="H26" t="str">
        <f>IF('enter-harv-val'!B26="","",IF(AND(D26=1,G26=1),"IllegalHarv",""))</f>
        <v/>
      </c>
      <c r="I26" s="4" t="str">
        <f>IF('enter-harv-val'!$B26="","",AND(E26="ADDL",H26&lt;&gt;"Fraud"))</f>
        <v/>
      </c>
      <c r="J26" t="str">
        <f>IF('enter-harv-val'!B26="","",VLOOKUP(C26,params!A$30:C$39,3))</f>
        <v/>
      </c>
      <c r="K26" t="str">
        <f>IF('enter-harv-val'!B26="","",J26*G26*D26)</f>
        <v/>
      </c>
      <c r="L26" s="1" t="str">
        <f>IF('enter-harv-val'!B26="","",params!$B$2)</f>
        <v/>
      </c>
      <c r="M26" s="27" t="str">
        <f>IF('enter-harv-val'!B26="","",D26*params!$B$6*(1-K26))</f>
        <v/>
      </c>
      <c r="N26" s="1" t="str">
        <f>IF('enter-harv-val'!B26="","",IF(AND(D26=1,OR(F26,J26)),0,IF(OR($B26="J",$B26="K",$B26="Q"),params!$B$5*G26,$B26*params!$B$3*G26)))</f>
        <v/>
      </c>
      <c r="O26" s="1" t="str">
        <f>IF('enter-harv-val'!$B26="","",IF(AND(NOT((OR($B26="J",$B26="K",$B26="Q",$B26=0))),G26=0),$B26*params!$B$3,""))</f>
        <v/>
      </c>
      <c r="P26" s="1" t="str">
        <f>IF('enter-harv-val'!B26="","",K26*params!$B$7)</f>
        <v/>
      </c>
      <c r="Q26" s="1" t="str">
        <f>IF('enter-harv-val'!B26="","",L26+M26+N26-P26)</f>
        <v/>
      </c>
      <c r="R26" s="5" t="str">
        <f>IF('enter-harv-val'!B26="","",(Q26&lt;params!$B$9))</f>
        <v/>
      </c>
    </row>
    <row r="27" spans="1:18" x14ac:dyDescent="0.45">
      <c r="A27" t="str">
        <f>IF('enter-harv-val'!B27="","",'enter-harv-val'!A27)</f>
        <v/>
      </c>
      <c r="B27" s="24" t="str">
        <f>IF('enter-harv-val'!B27="","",'enter-harv-val'!B27)</f>
        <v/>
      </c>
      <c r="C27" s="6" t="str">
        <f>IF('enter-harv-val'!B27="","",'5-community'!C27)</f>
        <v/>
      </c>
      <c r="E27" s="4" t="str">
        <f>IF('enter-harv-val'!B27="","",IF(D27=1,IF(NOT((OR($B27="J",$B27="K",$B27="Q",$B27=0))),"ADDL","NOT"),""))</f>
        <v/>
      </c>
      <c r="G27" s="11" t="str">
        <f>IF('enter-harv-val'!B27="","",1-D27)</f>
        <v/>
      </c>
      <c r="H27" t="str">
        <f>IF('enter-harv-val'!B27="","",IF(AND(D27=1,G27=1),"IllegalHarv",""))</f>
        <v/>
      </c>
      <c r="I27" s="4" t="str">
        <f>IF('enter-harv-val'!$B27="","",AND(E27="ADDL",H27&lt;&gt;"Fraud"))</f>
        <v/>
      </c>
      <c r="J27" t="str">
        <f>IF('enter-harv-val'!B27="","",VLOOKUP(C27,params!A$30:C$39,3))</f>
        <v/>
      </c>
      <c r="K27" t="str">
        <f>IF('enter-harv-val'!B27="","",J27*G27*D27)</f>
        <v/>
      </c>
      <c r="L27" s="1" t="str">
        <f>IF('enter-harv-val'!B27="","",params!$B$2)</f>
        <v/>
      </c>
      <c r="M27" s="27" t="str">
        <f>IF('enter-harv-val'!B27="","",D27*params!$B$6*(1-K27))</f>
        <v/>
      </c>
      <c r="N27" s="1" t="str">
        <f>IF('enter-harv-val'!B27="","",IF(AND(D27=1,OR(F27,J27)),0,IF(OR($B27="J",$B27="K",$B27="Q"),params!$B$5*G27,$B27*params!$B$3*G27)))</f>
        <v/>
      </c>
      <c r="O27" s="1" t="str">
        <f>IF('enter-harv-val'!$B27="","",IF(AND(NOT((OR($B27="J",$B27="K",$B27="Q",$B27=0))),G27=0),$B27*params!$B$3,""))</f>
        <v/>
      </c>
      <c r="P27" s="1" t="str">
        <f>IF('enter-harv-val'!B27="","",K27*params!$B$7)</f>
        <v/>
      </c>
      <c r="Q27" s="1" t="str">
        <f>IF('enter-harv-val'!B27="","",L27+M27+N27-P27)</f>
        <v/>
      </c>
      <c r="R27" s="5" t="str">
        <f>IF('enter-harv-val'!B27="","",(Q27&lt;params!$B$9))</f>
        <v/>
      </c>
    </row>
    <row r="28" spans="1:18" x14ac:dyDescent="0.45">
      <c r="A28" t="str">
        <f>IF('enter-harv-val'!B28="","",'enter-harv-val'!A28)</f>
        <v/>
      </c>
      <c r="B28" s="24" t="str">
        <f>IF('enter-harv-val'!B28="","",'enter-harv-val'!B28)</f>
        <v/>
      </c>
      <c r="C28" s="6" t="str">
        <f>IF('enter-harv-val'!B28="","",'5-community'!C28)</f>
        <v/>
      </c>
      <c r="E28" s="4" t="str">
        <f>IF('enter-harv-val'!B28="","",IF(D28=1,IF(NOT((OR($B28="J",$B28="K",$B28="Q",$B28=0))),"ADDL","NOT"),""))</f>
        <v/>
      </c>
      <c r="G28" s="11" t="str">
        <f>IF('enter-harv-val'!B28="","",1-D28)</f>
        <v/>
      </c>
      <c r="H28" t="str">
        <f>IF('enter-harv-val'!B28="","",IF(AND(D28=1,G28=1),"IllegalHarv",""))</f>
        <v/>
      </c>
      <c r="I28" s="4" t="str">
        <f>IF('enter-harv-val'!$B28="","",AND(E28="ADDL",H28&lt;&gt;"Fraud"))</f>
        <v/>
      </c>
      <c r="J28" t="str">
        <f>IF('enter-harv-val'!B28="","",VLOOKUP(C28,params!A$30:C$39,3))</f>
        <v/>
      </c>
      <c r="K28" t="str">
        <f>IF('enter-harv-val'!B28="","",J28*G28*D28)</f>
        <v/>
      </c>
      <c r="L28" s="1" t="str">
        <f>IF('enter-harv-val'!B28="","",params!$B$2)</f>
        <v/>
      </c>
      <c r="M28" s="27" t="str">
        <f>IF('enter-harv-val'!B28="","",D28*params!$B$6*(1-K28))</f>
        <v/>
      </c>
      <c r="N28" s="1" t="str">
        <f>IF('enter-harv-val'!B28="","",IF(AND(D28=1,OR(F28,J28)),0,IF(OR($B28="J",$B28="K",$B28="Q"),params!$B$5*G28,$B28*params!$B$3*G28)))</f>
        <v/>
      </c>
      <c r="O28" s="1" t="str">
        <f>IF('enter-harv-val'!$B28="","",IF(AND(NOT((OR($B28="J",$B28="K",$B28="Q",$B28=0))),G28=0),$B28*params!$B$3,""))</f>
        <v/>
      </c>
      <c r="P28" s="1" t="str">
        <f>IF('enter-harv-val'!B28="","",K28*params!$B$7)</f>
        <v/>
      </c>
      <c r="Q28" s="1" t="str">
        <f>IF('enter-harv-val'!B28="","",L28+M28+N28-P28)</f>
        <v/>
      </c>
      <c r="R28" s="5" t="str">
        <f>IF('enter-harv-val'!B28="","",(Q28&lt;params!$B$9))</f>
        <v/>
      </c>
    </row>
    <row r="29" spans="1:18" x14ac:dyDescent="0.45">
      <c r="A29" t="str">
        <f>IF('enter-harv-val'!B29="","",'enter-harv-val'!A29)</f>
        <v/>
      </c>
      <c r="B29" s="24" t="str">
        <f>IF('enter-harv-val'!B29="","",'enter-harv-val'!B29)</f>
        <v/>
      </c>
      <c r="C29" s="6" t="str">
        <f>IF('enter-harv-val'!B29="","",'5-community'!C29)</f>
        <v/>
      </c>
      <c r="E29" s="4" t="str">
        <f>IF('enter-harv-val'!B29="","",IF(D29=1,IF(NOT((OR($B29="J",$B29="K",$B29="Q",$B29=0))),"ADDL","NOT"),""))</f>
        <v/>
      </c>
      <c r="G29" s="11" t="str">
        <f>IF('enter-harv-val'!B29="","",1-D29)</f>
        <v/>
      </c>
      <c r="H29" t="str">
        <f>IF('enter-harv-val'!B29="","",IF(AND(D29=1,G29=1),"IllegalHarv",""))</f>
        <v/>
      </c>
      <c r="I29" s="4" t="str">
        <f>IF('enter-harv-val'!$B29="","",AND(E29="ADDL",H29&lt;&gt;"Fraud"))</f>
        <v/>
      </c>
      <c r="J29" t="str">
        <f>IF('enter-harv-val'!B29="","",VLOOKUP(C29,params!A$30:C$39,3))</f>
        <v/>
      </c>
      <c r="K29" t="str">
        <f>IF('enter-harv-val'!B29="","",J29*G29*D29)</f>
        <v/>
      </c>
      <c r="L29" s="1" t="str">
        <f>IF('enter-harv-val'!B29="","",params!$B$2)</f>
        <v/>
      </c>
      <c r="M29" s="27" t="str">
        <f>IF('enter-harv-val'!B29="","",D29*params!$B$6*(1-K29))</f>
        <v/>
      </c>
      <c r="N29" s="1" t="str">
        <f>IF('enter-harv-val'!B29="","",IF(AND(D29=1,OR(F29,J29)),0,IF(OR($B29="J",$B29="K",$B29="Q"),params!$B$5*G29,$B29*params!$B$3*G29)))</f>
        <v/>
      </c>
      <c r="O29" s="1" t="str">
        <f>IF('enter-harv-val'!$B29="","",IF(AND(NOT((OR($B29="J",$B29="K",$B29="Q",$B29=0))),G29=0),$B29*params!$B$3,""))</f>
        <v/>
      </c>
      <c r="P29" s="1" t="str">
        <f>IF('enter-harv-val'!B29="","",K29*params!$B$7)</f>
        <v/>
      </c>
      <c r="Q29" s="1" t="str">
        <f>IF('enter-harv-val'!B29="","",L29+M29+N29-P29)</f>
        <v/>
      </c>
      <c r="R29" s="5" t="str">
        <f>IF('enter-harv-val'!B29="","",(Q29&lt;params!$B$9))</f>
        <v/>
      </c>
    </row>
    <row r="30" spans="1:18" x14ac:dyDescent="0.45">
      <c r="A30" t="str">
        <f>IF('enter-harv-val'!B30="","",'enter-harv-val'!A30)</f>
        <v/>
      </c>
      <c r="B30" s="24" t="str">
        <f>IF('enter-harv-val'!B30="","",'enter-harv-val'!B30)</f>
        <v/>
      </c>
      <c r="C30" s="6" t="str">
        <f>IF('enter-harv-val'!B30="","",'5-community'!C30)</f>
        <v/>
      </c>
      <c r="E30" s="4" t="str">
        <f>IF('enter-harv-val'!B30="","",IF(D30=1,IF(NOT((OR($B30="J",$B30="K",$B30="Q",$B30=0))),"ADDL","NOT"),""))</f>
        <v/>
      </c>
      <c r="G30" s="11" t="str">
        <f>IF('enter-harv-val'!B30="","",1-D30)</f>
        <v/>
      </c>
      <c r="H30" t="str">
        <f>IF('enter-harv-val'!B30="","",IF(AND(D30=1,G30=1),"IllegalHarv",""))</f>
        <v/>
      </c>
      <c r="I30" s="4" t="str">
        <f>IF('enter-harv-val'!$B30="","",AND(E30="ADDL",H30&lt;&gt;"Fraud"))</f>
        <v/>
      </c>
      <c r="J30" t="str">
        <f>IF('enter-harv-val'!B30="","",VLOOKUP(C30,params!A$30:C$39,3))</f>
        <v/>
      </c>
      <c r="K30" t="str">
        <f>IF('enter-harv-val'!B30="","",J30*G30*D30)</f>
        <v/>
      </c>
      <c r="L30" s="1" t="str">
        <f>IF('enter-harv-val'!B30="","",params!$B$2)</f>
        <v/>
      </c>
      <c r="M30" s="27" t="str">
        <f>IF('enter-harv-val'!B30="","",D30*params!$B$6*(1-K30))</f>
        <v/>
      </c>
      <c r="N30" s="1" t="str">
        <f>IF('enter-harv-val'!B30="","",IF(AND(D30=1,OR(F30,J30)),0,IF(OR($B30="J",$B30="K",$B30="Q"),params!$B$5*G30,$B30*params!$B$3*G30)))</f>
        <v/>
      </c>
      <c r="O30" s="1" t="str">
        <f>IF('enter-harv-val'!$B30="","",IF(AND(NOT((OR($B30="J",$B30="K",$B30="Q",$B30=0))),G30=0),$B30*params!$B$3,""))</f>
        <v/>
      </c>
      <c r="P30" s="1" t="str">
        <f>IF('enter-harv-val'!B30="","",K30*params!$B$7)</f>
        <v/>
      </c>
      <c r="Q30" s="1" t="str">
        <f>IF('enter-harv-val'!B30="","",L30+M30+N30-P30)</f>
        <v/>
      </c>
      <c r="R30" s="5" t="str">
        <f>IF('enter-harv-val'!B30="","",(Q30&lt;params!$B$9))</f>
        <v/>
      </c>
    </row>
    <row r="31" spans="1:18" x14ac:dyDescent="0.45">
      <c r="A31" t="str">
        <f>IF('enter-harv-val'!B31="","",'enter-harv-val'!A31)</f>
        <v/>
      </c>
      <c r="B31" s="24" t="str">
        <f>IF('enter-harv-val'!B31="","",'enter-harv-val'!B31)</f>
        <v/>
      </c>
      <c r="C31" s="6" t="str">
        <f>IF('enter-harv-val'!B31="","",'5-community'!C31)</f>
        <v/>
      </c>
      <c r="E31" s="4" t="str">
        <f>IF('enter-harv-val'!B31="","",IF(D31=1,IF(NOT((OR($B31="J",$B31="K",$B31="Q",$B31=0))),"ADDL","NOT"),""))</f>
        <v/>
      </c>
      <c r="G31" s="11" t="str">
        <f>IF('enter-harv-val'!B31="","",1-D31)</f>
        <v/>
      </c>
      <c r="H31" t="str">
        <f>IF('enter-harv-val'!B31="","",IF(AND(D31=1,G31=1),"IllegalHarv",""))</f>
        <v/>
      </c>
      <c r="I31" s="4" t="str">
        <f>IF('enter-harv-val'!$B31="","",AND(E31="ADDL",H31&lt;&gt;"Fraud"))</f>
        <v/>
      </c>
      <c r="J31" t="str">
        <f>IF('enter-harv-val'!B31="","",VLOOKUP(C31,params!A$30:C$39,3))</f>
        <v/>
      </c>
      <c r="K31" t="str">
        <f>IF('enter-harv-val'!B31="","",J31*G31*D31)</f>
        <v/>
      </c>
      <c r="L31" s="1" t="str">
        <f>IF('enter-harv-val'!B31="","",params!$B$2)</f>
        <v/>
      </c>
      <c r="M31" s="27" t="str">
        <f>IF('enter-harv-val'!B31="","",D31*params!$B$6*(1-K31))</f>
        <v/>
      </c>
      <c r="N31" s="1" t="str">
        <f>IF('enter-harv-val'!B31="","",IF(AND(D31=1,OR(F31,J31)),0,IF(OR($B31="J",$B31="K",$B31="Q"),params!$B$5*G31,$B31*params!$B$3*G31)))</f>
        <v/>
      </c>
      <c r="O31" s="1" t="str">
        <f>IF('enter-harv-val'!$B31="","",IF(AND(NOT((OR($B31="J",$B31="K",$B31="Q",$B31=0))),G31=0),$B31*params!$B$3,""))</f>
        <v/>
      </c>
      <c r="P31" s="1" t="str">
        <f>IF('enter-harv-val'!B31="","",K31*params!$B$7)</f>
        <v/>
      </c>
      <c r="Q31" s="1" t="str">
        <f>IF('enter-harv-val'!B31="","",L31+M31+N31-P31)</f>
        <v/>
      </c>
      <c r="R31" s="5" t="str">
        <f>IF('enter-harv-val'!B31="","",(Q31&lt;params!$B$9))</f>
        <v/>
      </c>
    </row>
    <row r="32" spans="1:18" x14ac:dyDescent="0.45">
      <c r="A32" t="str">
        <f>IF('enter-harv-val'!B32="","",'enter-harv-val'!A32)</f>
        <v/>
      </c>
      <c r="B32" s="24" t="str">
        <f>IF('enter-harv-val'!B32="","",'enter-harv-val'!B32)</f>
        <v/>
      </c>
      <c r="C32" s="6" t="str">
        <f>IF('enter-harv-val'!B32="","",'5-community'!C32)</f>
        <v/>
      </c>
      <c r="E32" s="4" t="str">
        <f>IF('enter-harv-val'!B32="","",IF(D32=1,IF(NOT((OR($B32="J",$B32="K",$B32="Q",$B32=0))),"ADDL","NOT"),""))</f>
        <v/>
      </c>
      <c r="G32" s="11" t="str">
        <f>IF('enter-harv-val'!B32="","",1-D32)</f>
        <v/>
      </c>
      <c r="H32" t="str">
        <f>IF('enter-harv-val'!B32="","",IF(AND(D32=1,G32=1),"IllegalHarv",""))</f>
        <v/>
      </c>
      <c r="I32" s="4" t="str">
        <f>IF('enter-harv-val'!$B32="","",AND(E32="ADDL",H32&lt;&gt;"Fraud"))</f>
        <v/>
      </c>
      <c r="J32" t="str">
        <f>IF('enter-harv-val'!B32="","",VLOOKUP(C32,params!A$30:C$39,3))</f>
        <v/>
      </c>
      <c r="K32" t="str">
        <f>IF('enter-harv-val'!B32="","",J32*G32*D32)</f>
        <v/>
      </c>
      <c r="L32" s="1" t="str">
        <f>IF('enter-harv-val'!B32="","",params!$B$2)</f>
        <v/>
      </c>
      <c r="M32" s="27" t="str">
        <f>IF('enter-harv-val'!B32="","",D32*params!$B$6*(1-K32))</f>
        <v/>
      </c>
      <c r="N32" s="1" t="str">
        <f>IF('enter-harv-val'!B32="","",IF(AND(D32=1,OR(F32,J32)),0,IF(OR($B32="J",$B32="K",$B32="Q"),params!$B$5*G32,$B32*params!$B$3*G32)))</f>
        <v/>
      </c>
      <c r="O32" s="1" t="str">
        <f>IF('enter-harv-val'!$B32="","",IF(AND(NOT((OR($B32="J",$B32="K",$B32="Q",$B32=0))),G32=0),$B32*params!$B$3,""))</f>
        <v/>
      </c>
      <c r="P32" s="1" t="str">
        <f>IF('enter-harv-val'!B32="","",K32*params!$B$7)</f>
        <v/>
      </c>
      <c r="Q32" s="1" t="str">
        <f>IF('enter-harv-val'!B32="","",L32+M32+N32-P32)</f>
        <v/>
      </c>
      <c r="R32" s="5" t="str">
        <f>IF('enter-harv-val'!B32="","",(Q32&lt;params!$B$9))</f>
        <v/>
      </c>
    </row>
    <row r="33" spans="1:18" x14ac:dyDescent="0.45">
      <c r="A33" t="str">
        <f>IF('enter-harv-val'!B33="","",'enter-harv-val'!A33)</f>
        <v/>
      </c>
      <c r="B33" s="24" t="str">
        <f>IF('enter-harv-val'!B33="","",'enter-harv-val'!B33)</f>
        <v/>
      </c>
      <c r="C33" s="6" t="str">
        <f>IF('enter-harv-val'!B33="","",'5-community'!C33)</f>
        <v/>
      </c>
      <c r="E33" s="4" t="str">
        <f>IF('enter-harv-val'!B33="","",IF(D33=1,IF(NOT((OR($B33="J",$B33="K",$B33="Q",$B33=0))),"ADDL","NOT"),""))</f>
        <v/>
      </c>
      <c r="G33" s="11" t="str">
        <f>IF('enter-harv-val'!B33="","",1-D33)</f>
        <v/>
      </c>
      <c r="H33" t="str">
        <f>IF('enter-harv-val'!B33="","",IF(AND(D33=1,G33=1),"IllegalHarv",""))</f>
        <v/>
      </c>
      <c r="I33" s="4" t="str">
        <f>IF('enter-harv-val'!$B33="","",AND(E33="ADDL",H33&lt;&gt;"Fraud"))</f>
        <v/>
      </c>
      <c r="J33" t="str">
        <f>IF('enter-harv-val'!B33="","",VLOOKUP(C33,params!A$30:C$39,3))</f>
        <v/>
      </c>
      <c r="K33" t="str">
        <f>IF('enter-harv-val'!B33="","",J33*G33*D33)</f>
        <v/>
      </c>
      <c r="L33" s="1" t="str">
        <f>IF('enter-harv-val'!B33="","",params!$B$2)</f>
        <v/>
      </c>
      <c r="M33" s="27" t="str">
        <f>IF('enter-harv-val'!B33="","",D33*params!$B$6*(1-K33))</f>
        <v/>
      </c>
      <c r="N33" s="1" t="str">
        <f>IF('enter-harv-val'!B33="","",IF(AND(D33=1,OR(F33,J33)),0,IF(OR($B33="J",$B33="K",$B33="Q"),params!$B$5*G33,$B33*params!$B$3*G33)))</f>
        <v/>
      </c>
      <c r="O33" s="1" t="str">
        <f>IF('enter-harv-val'!$B33="","",IF(AND(NOT((OR($B33="J",$B33="K",$B33="Q",$B33=0))),G33=0),$B33*params!$B$3,""))</f>
        <v/>
      </c>
      <c r="P33" s="1" t="str">
        <f>IF('enter-harv-val'!B33="","",K33*params!$B$7)</f>
        <v/>
      </c>
      <c r="Q33" s="1" t="str">
        <f>IF('enter-harv-val'!B33="","",L33+M33+N33-P33)</f>
        <v/>
      </c>
      <c r="R33" s="5" t="str">
        <f>IF('enter-harv-val'!B33="","",(Q33&lt;params!$B$9))</f>
        <v/>
      </c>
    </row>
    <row r="34" spans="1:18" x14ac:dyDescent="0.45">
      <c r="A34" t="str">
        <f>IF('enter-harv-val'!B34="","",'enter-harv-val'!A34)</f>
        <v/>
      </c>
      <c r="B34" s="24" t="str">
        <f>IF('enter-harv-val'!B34="","",'enter-harv-val'!B34)</f>
        <v/>
      </c>
      <c r="C34" s="6" t="str">
        <f>IF('enter-harv-val'!B34="","",'5-community'!C34)</f>
        <v/>
      </c>
      <c r="E34" s="4" t="str">
        <f>IF('enter-harv-val'!B34="","",IF(D34=1,IF(NOT((OR($B34="J",$B34="K",$B34="Q",$B34=0))),"ADDL","NOT"),""))</f>
        <v/>
      </c>
      <c r="G34" s="11" t="str">
        <f>IF('enter-harv-val'!B34="","",1-D34)</f>
        <v/>
      </c>
      <c r="H34" t="str">
        <f>IF('enter-harv-val'!B34="","",IF(AND(D34=1,G34=1),"IllegalHarv",""))</f>
        <v/>
      </c>
      <c r="I34" s="4" t="str">
        <f>IF('enter-harv-val'!$B34="","",AND(E34="ADDL",H34&lt;&gt;"Fraud"))</f>
        <v/>
      </c>
      <c r="J34" t="str">
        <f>IF('enter-harv-val'!B34="","",VLOOKUP(C34,params!A$30:C$39,3))</f>
        <v/>
      </c>
      <c r="K34" t="str">
        <f>IF('enter-harv-val'!B34="","",J34*G34*D34)</f>
        <v/>
      </c>
      <c r="L34" s="1" t="str">
        <f>IF('enter-harv-val'!B34="","",params!$B$2)</f>
        <v/>
      </c>
      <c r="M34" s="27" t="str">
        <f>IF('enter-harv-val'!B34="","",D34*params!$B$6*(1-K34))</f>
        <v/>
      </c>
      <c r="N34" s="1" t="str">
        <f>IF('enter-harv-val'!B34="","",IF(AND(D34=1,OR(F34,J34)),0,IF(OR($B34="J",$B34="K",$B34="Q"),params!$B$5*G34,$B34*params!$B$3*G34)))</f>
        <v/>
      </c>
      <c r="O34" s="1" t="str">
        <f>IF('enter-harv-val'!$B34="","",IF(AND(NOT((OR($B34="J",$B34="K",$B34="Q",$B34=0))),G34=0),$B34*params!$B$3,""))</f>
        <v/>
      </c>
      <c r="P34" s="1" t="str">
        <f>IF('enter-harv-val'!B34="","",K34*params!$B$7)</f>
        <v/>
      </c>
      <c r="Q34" s="1" t="str">
        <f>IF('enter-harv-val'!B34="","",L34+M34+N34-P34)</f>
        <v/>
      </c>
      <c r="R34" s="5" t="str">
        <f>IF('enter-harv-val'!B34="","",(Q34&lt;params!$B$9))</f>
        <v/>
      </c>
    </row>
    <row r="35" spans="1:18" x14ac:dyDescent="0.45">
      <c r="A35" t="str">
        <f>IF('enter-harv-val'!B35="","",'enter-harv-val'!A35)</f>
        <v/>
      </c>
      <c r="B35" s="24" t="str">
        <f>IF('enter-harv-val'!B35="","",'enter-harv-val'!B35)</f>
        <v/>
      </c>
      <c r="C35" s="6" t="str">
        <f>IF('enter-harv-val'!B35="","",'5-community'!C35)</f>
        <v/>
      </c>
      <c r="E35" s="4" t="str">
        <f>IF('enter-harv-val'!B35="","",IF(D35=1,IF(NOT((OR($B35="J",$B35="K",$B35="Q",$B35=0))),"ADDL","NOT"),""))</f>
        <v/>
      </c>
      <c r="G35" s="11" t="str">
        <f>IF('enter-harv-val'!B35="","",1-D35)</f>
        <v/>
      </c>
      <c r="H35" t="str">
        <f>IF('enter-harv-val'!B35="","",IF(AND(D35=1,G35=1),"IllegalHarv",""))</f>
        <v/>
      </c>
      <c r="I35" s="4" t="str">
        <f>IF('enter-harv-val'!$B35="","",AND(E35="ADDL",H35&lt;&gt;"Fraud"))</f>
        <v/>
      </c>
      <c r="J35" t="str">
        <f>IF('enter-harv-val'!B35="","",VLOOKUP(C35,params!A$30:C$39,3))</f>
        <v/>
      </c>
      <c r="K35" t="str">
        <f>IF('enter-harv-val'!B35="","",J35*G35*D35)</f>
        <v/>
      </c>
      <c r="L35" s="1" t="str">
        <f>IF('enter-harv-val'!B35="","",params!$B$2)</f>
        <v/>
      </c>
      <c r="M35" s="27" t="str">
        <f>IF('enter-harv-val'!B35="","",D35*params!$B$6*(1-K35))</f>
        <v/>
      </c>
      <c r="N35" s="1" t="str">
        <f>IF('enter-harv-val'!B35="","",IF(AND(D35=1,OR(F35,J35)),0,IF(OR($B35="J",$B35="K",$B35="Q"),params!$B$5*G35,$B35*params!$B$3*G35)))</f>
        <v/>
      </c>
      <c r="O35" s="1" t="str">
        <f>IF('enter-harv-val'!$B35="","",IF(AND(NOT((OR($B35="J",$B35="K",$B35="Q",$B35=0))),G35=0),$B35*params!$B$3,""))</f>
        <v/>
      </c>
      <c r="P35" s="1" t="str">
        <f>IF('enter-harv-val'!B35="","",K35*params!$B$7)</f>
        <v/>
      </c>
      <c r="Q35" s="1" t="str">
        <f>IF('enter-harv-val'!B35="","",L35+M35+N35-P35)</f>
        <v/>
      </c>
      <c r="R35" s="5" t="str">
        <f>IF('enter-harv-val'!B35="","",(Q35&lt;params!$B$9))</f>
        <v/>
      </c>
    </row>
    <row r="36" spans="1:18" x14ac:dyDescent="0.45">
      <c r="A36" t="str">
        <f>IF('enter-harv-val'!B36="","",'enter-harv-val'!A36)</f>
        <v/>
      </c>
      <c r="B36" s="24" t="str">
        <f>IF('enter-harv-val'!B36="","",'enter-harv-val'!B36)</f>
        <v/>
      </c>
      <c r="C36" s="6" t="str">
        <f>IF('enter-harv-val'!B36="","",'5-community'!C36)</f>
        <v/>
      </c>
      <c r="E36" s="4" t="str">
        <f>IF('enter-harv-val'!B36="","",IF(D36=1,IF(NOT((OR($B36="J",$B36="K",$B36="Q",$B36=0))),"ADDL","NOT"),""))</f>
        <v/>
      </c>
      <c r="G36" s="11" t="str">
        <f>IF('enter-harv-val'!B36="","",1-D36)</f>
        <v/>
      </c>
      <c r="H36" t="str">
        <f>IF('enter-harv-val'!B36="","",IF(AND(D36=1,G36=1),"IllegalHarv",""))</f>
        <v/>
      </c>
      <c r="I36" s="4" t="str">
        <f>IF('enter-harv-val'!$B36="","",AND(E36="ADDL",H36&lt;&gt;"Fraud"))</f>
        <v/>
      </c>
      <c r="J36" t="str">
        <f>IF('enter-harv-val'!B36="","",VLOOKUP(C36,params!A$30:C$39,3))</f>
        <v/>
      </c>
      <c r="K36" t="str">
        <f>IF('enter-harv-val'!B36="","",J36*G36*D36)</f>
        <v/>
      </c>
      <c r="L36" s="1" t="str">
        <f>IF('enter-harv-val'!B36="","",params!$B$2)</f>
        <v/>
      </c>
      <c r="M36" s="27" t="str">
        <f>IF('enter-harv-val'!B36="","",D36*params!$B$6*(1-K36))</f>
        <v/>
      </c>
      <c r="N36" s="1" t="str">
        <f>IF('enter-harv-val'!B36="","",IF(AND(D36=1,OR(F36,J36)),0,IF(OR($B36="J",$B36="K",$B36="Q"),params!$B$5*G36,$B36*params!$B$3*G36)))</f>
        <v/>
      </c>
      <c r="O36" s="1" t="str">
        <f>IF('enter-harv-val'!$B36="","",IF(AND(NOT((OR($B36="J",$B36="K",$B36="Q",$B36=0))),G36=0),$B36*params!$B$3,""))</f>
        <v/>
      </c>
      <c r="P36" s="1" t="str">
        <f>IF('enter-harv-val'!B36="","",K36*params!$B$7)</f>
        <v/>
      </c>
      <c r="Q36" s="1" t="str">
        <f>IF('enter-harv-val'!B36="","",L36+M36+N36-P36)</f>
        <v/>
      </c>
      <c r="R36" s="5" t="str">
        <f>IF('enter-harv-val'!B36="","",(Q36&lt;params!$B$9))</f>
        <v/>
      </c>
    </row>
    <row r="37" spans="1:18" x14ac:dyDescent="0.45">
      <c r="A37" t="str">
        <f>IF('enter-harv-val'!B37="","",'enter-harv-val'!A37)</f>
        <v/>
      </c>
      <c r="B37" s="24" t="str">
        <f>IF('enter-harv-val'!B37="","",'enter-harv-val'!B37)</f>
        <v/>
      </c>
      <c r="C37" s="6" t="str">
        <f>IF('enter-harv-val'!B37="","",'5-community'!C37)</f>
        <v/>
      </c>
      <c r="E37" s="4" t="str">
        <f>IF('enter-harv-val'!B37="","",IF(D37=1,IF(NOT((OR($B37="J",$B37="K",$B37="Q",$B37=0))),"ADDL","NOT"),""))</f>
        <v/>
      </c>
      <c r="G37" s="11" t="str">
        <f>IF('enter-harv-val'!B37="","",1-D37)</f>
        <v/>
      </c>
      <c r="H37" t="str">
        <f>IF('enter-harv-val'!B37="","",IF(AND(D37=1,G37=1),"IllegalHarv",""))</f>
        <v/>
      </c>
      <c r="I37" s="4" t="str">
        <f>IF('enter-harv-val'!$B37="","",AND(E37="ADDL",H37&lt;&gt;"Fraud"))</f>
        <v/>
      </c>
      <c r="J37" t="str">
        <f>IF('enter-harv-val'!B37="","",VLOOKUP(C37,params!A$30:C$39,3))</f>
        <v/>
      </c>
      <c r="K37" t="str">
        <f>IF('enter-harv-val'!B37="","",J37*G37*D37)</f>
        <v/>
      </c>
      <c r="L37" s="1" t="str">
        <f>IF('enter-harv-val'!B37="","",params!$B$2)</f>
        <v/>
      </c>
      <c r="M37" s="27" t="str">
        <f>IF('enter-harv-val'!B37="","",D37*params!$B$6*(1-K37))</f>
        <v/>
      </c>
      <c r="N37" s="1" t="str">
        <f>IF('enter-harv-val'!B37="","",IF(AND(D37=1,OR(F37,J37)),0,IF(OR($B37="J",$B37="K",$B37="Q"),params!$B$5*G37,$B37*params!$B$3*G37)))</f>
        <v/>
      </c>
      <c r="O37" s="1" t="str">
        <f>IF('enter-harv-val'!$B37="","",IF(AND(NOT((OR($B37="J",$B37="K",$B37="Q",$B37=0))),G37=0),$B37*params!$B$3,""))</f>
        <v/>
      </c>
      <c r="P37" s="1" t="str">
        <f>IF('enter-harv-val'!B37="","",K37*params!$B$7)</f>
        <v/>
      </c>
      <c r="Q37" s="1" t="str">
        <f>IF('enter-harv-val'!B37="","",L37+M37+N37-P37)</f>
        <v/>
      </c>
      <c r="R37" s="5" t="str">
        <f>IF('enter-harv-val'!B37="","",(Q37&lt;params!$B$9))</f>
        <v/>
      </c>
    </row>
    <row r="38" spans="1:18" x14ac:dyDescent="0.45">
      <c r="A38" t="str">
        <f>IF('enter-harv-val'!B38="","",'enter-harv-val'!A38)</f>
        <v/>
      </c>
      <c r="B38" s="24" t="str">
        <f>IF('enter-harv-val'!B38="","",'enter-harv-val'!B38)</f>
        <v/>
      </c>
      <c r="C38" s="6" t="str">
        <f>IF('enter-harv-val'!B38="","",'5-community'!C38)</f>
        <v/>
      </c>
      <c r="E38" s="4" t="str">
        <f>IF('enter-harv-val'!B38="","",IF(D38=1,IF(NOT((OR($B38="J",$B38="K",$B38="Q",$B38=0))),"ADDL","NOT"),""))</f>
        <v/>
      </c>
      <c r="G38" s="11" t="str">
        <f>IF('enter-harv-val'!B38="","",1-D38)</f>
        <v/>
      </c>
      <c r="H38" t="str">
        <f>IF('enter-harv-val'!B38="","",IF(AND(D38=1,G38=1),"IllegalHarv",""))</f>
        <v/>
      </c>
      <c r="I38" s="4" t="str">
        <f>IF('enter-harv-val'!$B38="","",AND(E38="ADDL",H38&lt;&gt;"Fraud"))</f>
        <v/>
      </c>
      <c r="J38" t="str">
        <f>IF('enter-harv-val'!B38="","",VLOOKUP(C38,params!A$30:C$39,3))</f>
        <v/>
      </c>
      <c r="K38" t="str">
        <f>IF('enter-harv-val'!B38="","",J38*G38*D38)</f>
        <v/>
      </c>
      <c r="L38" s="1" t="str">
        <f>IF('enter-harv-val'!B38="","",params!$B$2)</f>
        <v/>
      </c>
      <c r="M38" s="27" t="str">
        <f>IF('enter-harv-val'!B38="","",D38*params!$B$6*(1-K38))</f>
        <v/>
      </c>
      <c r="N38" s="1" t="str">
        <f>IF('enter-harv-val'!B38="","",IF(AND(D38=1,OR(F38,J38)),0,IF(OR($B38="J",$B38="K",$B38="Q"),params!$B$5*G38,$B38*params!$B$3*G38)))</f>
        <v/>
      </c>
      <c r="O38" s="1" t="str">
        <f>IF('enter-harv-val'!$B38="","",IF(AND(NOT((OR($B38="J",$B38="K",$B38="Q",$B38=0))),G38=0),$B38*params!$B$3,""))</f>
        <v/>
      </c>
      <c r="P38" s="1" t="str">
        <f>IF('enter-harv-val'!B38="","",K38*params!$B$7)</f>
        <v/>
      </c>
      <c r="Q38" s="1" t="str">
        <f>IF('enter-harv-val'!B38="","",L38+M38+N38-P38)</f>
        <v/>
      </c>
      <c r="R38" s="5" t="str">
        <f>IF('enter-harv-val'!B38="","",(Q38&lt;params!$B$9))</f>
        <v/>
      </c>
    </row>
    <row r="39" spans="1:18" x14ac:dyDescent="0.45">
      <c r="A39" t="str">
        <f>IF('enter-harv-val'!B39="","",'enter-harv-val'!A39)</f>
        <v/>
      </c>
      <c r="B39" s="24" t="str">
        <f>IF('enter-harv-val'!B39="","",'enter-harv-val'!B39)</f>
        <v/>
      </c>
      <c r="C39" s="6" t="str">
        <f>IF('enter-harv-val'!B39="","",'5-community'!C39)</f>
        <v/>
      </c>
      <c r="E39" s="4" t="str">
        <f>IF('enter-harv-val'!B39="","",IF(D39=1,IF(NOT((OR($B39="J",$B39="K",$B39="Q",$B39=0))),"ADDL","NOT"),""))</f>
        <v/>
      </c>
      <c r="G39" s="11" t="str">
        <f>IF('enter-harv-val'!B39="","",1-D39)</f>
        <v/>
      </c>
      <c r="H39" t="str">
        <f>IF('enter-harv-val'!B39="","",IF(AND(D39=1,G39=1),"IllegalHarv",""))</f>
        <v/>
      </c>
      <c r="I39" s="4" t="str">
        <f>IF('enter-harv-val'!$B39="","",AND(E39="ADDL",H39&lt;&gt;"Fraud"))</f>
        <v/>
      </c>
      <c r="J39" t="str">
        <f>IF('enter-harv-val'!B39="","",VLOOKUP(C39,params!A$30:C$39,3))</f>
        <v/>
      </c>
      <c r="K39" t="str">
        <f>IF('enter-harv-val'!B39="","",J39*G39*D39)</f>
        <v/>
      </c>
      <c r="L39" s="1" t="str">
        <f>IF('enter-harv-val'!B39="","",params!$B$2)</f>
        <v/>
      </c>
      <c r="M39" s="27" t="str">
        <f>IF('enter-harv-val'!B39="","",D39*params!$B$6*(1-K39))</f>
        <v/>
      </c>
      <c r="N39" s="1" t="str">
        <f>IF('enter-harv-val'!B39="","",IF(AND(D39=1,OR(F39,J39)),0,IF(OR($B39="J",$B39="K",$B39="Q"),params!$B$5*G39,$B39*params!$B$3*G39)))</f>
        <v/>
      </c>
      <c r="O39" s="1" t="str">
        <f>IF('enter-harv-val'!$B39="","",IF(AND(NOT((OR($B39="J",$B39="K",$B39="Q",$B39=0))),G39=0),$B39*params!$B$3,""))</f>
        <v/>
      </c>
      <c r="P39" s="1" t="str">
        <f>IF('enter-harv-val'!B39="","",K39*params!$B$7)</f>
        <v/>
      </c>
      <c r="Q39" s="1" t="str">
        <f>IF('enter-harv-val'!B39="","",L39+M39+N39-P39)</f>
        <v/>
      </c>
      <c r="R39" s="5" t="str">
        <f>IF('enter-harv-val'!B39="","",(Q39&lt;params!$B$9))</f>
        <v/>
      </c>
    </row>
    <row r="40" spans="1:18" x14ac:dyDescent="0.45">
      <c r="A40" t="str">
        <f>IF('enter-harv-val'!B40="","",'enter-harv-val'!A40)</f>
        <v/>
      </c>
      <c r="B40" s="24" t="str">
        <f>IF('enter-harv-val'!B40="","",'enter-harv-val'!B40)</f>
        <v/>
      </c>
      <c r="C40" s="6" t="str">
        <f>IF('enter-harv-val'!B40="","",'5-community'!C40)</f>
        <v/>
      </c>
      <c r="E40" s="4" t="str">
        <f>IF('enter-harv-val'!B40="","",IF(D40=1,IF(NOT((OR($B40="J",$B40="K",$B40="Q",$B40=0))),"ADDL","NOT"),""))</f>
        <v/>
      </c>
      <c r="G40" s="11" t="str">
        <f>IF('enter-harv-val'!B40="","",1-D40)</f>
        <v/>
      </c>
      <c r="H40" t="str">
        <f>IF('enter-harv-val'!B40="","",IF(AND(D40=1,G40=1),"IllegalHarv",""))</f>
        <v/>
      </c>
      <c r="I40" s="4" t="str">
        <f>IF('enter-harv-val'!$B40="","",AND(E40="ADDL",H40&lt;&gt;"Fraud"))</f>
        <v/>
      </c>
      <c r="J40" t="str">
        <f>IF('enter-harv-val'!B40="","",VLOOKUP(C40,params!A$30:C$39,3))</f>
        <v/>
      </c>
      <c r="K40" t="str">
        <f>IF('enter-harv-val'!B40="","",J40*G40*D40)</f>
        <v/>
      </c>
      <c r="L40" s="1" t="str">
        <f>IF('enter-harv-val'!B40="","",params!$B$2)</f>
        <v/>
      </c>
      <c r="M40" s="27" t="str">
        <f>IF('enter-harv-val'!B40="","",D40*params!$B$6*(1-K40))</f>
        <v/>
      </c>
      <c r="N40" s="1" t="str">
        <f>IF('enter-harv-val'!B40="","",IF(AND(D40=1,OR(F40,J40)),0,IF(OR($B40="J",$B40="K",$B40="Q"),params!$B$5*G40,$B40*params!$B$3*G40)))</f>
        <v/>
      </c>
      <c r="O40" s="1" t="str">
        <f>IF('enter-harv-val'!$B40="","",IF(AND(NOT((OR($B40="J",$B40="K",$B40="Q",$B40=0))),G40=0),$B40*params!$B$3,""))</f>
        <v/>
      </c>
      <c r="P40" s="1" t="str">
        <f>IF('enter-harv-val'!B40="","",K40*params!$B$7)</f>
        <v/>
      </c>
      <c r="Q40" s="1" t="str">
        <f>IF('enter-harv-val'!B40="","",L40+M40+N40-P40)</f>
        <v/>
      </c>
      <c r="R40" s="5" t="str">
        <f>IF('enter-harv-val'!B40="","",(Q40&lt;params!$B$9))</f>
        <v/>
      </c>
    </row>
    <row r="41" spans="1:18" x14ac:dyDescent="0.45">
      <c r="A41" t="str">
        <f>IF('enter-harv-val'!B41="","",'enter-harv-val'!A41)</f>
        <v/>
      </c>
      <c r="B41" s="24" t="str">
        <f>IF('enter-harv-val'!B41="","",'enter-harv-val'!B41)</f>
        <v/>
      </c>
      <c r="C41" s="6" t="str">
        <f>IF('enter-harv-val'!B41="","",'5-community'!C41)</f>
        <v/>
      </c>
      <c r="E41" s="4" t="str">
        <f>IF('enter-harv-val'!B41="","",IF(D41=1,IF(NOT((OR($B41="J",$B41="K",$B41="Q",$B41=0))),"ADDL","NOT"),""))</f>
        <v/>
      </c>
      <c r="G41" s="11" t="str">
        <f>IF('enter-harv-val'!B41="","",1-D41)</f>
        <v/>
      </c>
      <c r="H41" t="str">
        <f>IF('enter-harv-val'!B41="","",IF(AND(D41=1,G41=1),"IllegalHarv",""))</f>
        <v/>
      </c>
      <c r="I41" s="4" t="str">
        <f>IF('enter-harv-val'!$B41="","",AND(E41="ADDL",H41&lt;&gt;"Fraud"))</f>
        <v/>
      </c>
      <c r="J41" t="str">
        <f>IF('enter-harv-val'!B41="","",VLOOKUP(C41,params!A$30:C$39,3))</f>
        <v/>
      </c>
      <c r="K41" t="str">
        <f>IF('enter-harv-val'!B41="","",J41*G41*D41)</f>
        <v/>
      </c>
      <c r="L41" s="1" t="str">
        <f>IF('enter-harv-val'!B41="","",params!$B$2)</f>
        <v/>
      </c>
      <c r="M41" s="27" t="str">
        <f>IF('enter-harv-val'!B41="","",D41*params!$B$6*(1-K41))</f>
        <v/>
      </c>
      <c r="N41" s="1" t="str">
        <f>IF('enter-harv-val'!B41="","",IF(AND(D41=1,OR(F41,J41)),0,IF(OR($B41="J",$B41="K",$B41="Q"),params!$B$5*G41,$B41*params!$B$3*G41)))</f>
        <v/>
      </c>
      <c r="O41" s="1" t="str">
        <f>IF('enter-harv-val'!$B41="","",IF(AND(NOT((OR($B41="J",$B41="K",$B41="Q",$B41=0))),G41=0),$B41*params!$B$3,""))</f>
        <v/>
      </c>
      <c r="P41" s="1" t="str">
        <f>IF('enter-harv-val'!B41="","",K41*params!$B$7)</f>
        <v/>
      </c>
      <c r="Q41" s="1" t="str">
        <f>IF('enter-harv-val'!B41="","",L41+M41+N41-P41)</f>
        <v/>
      </c>
      <c r="R41" s="5" t="str">
        <f>IF('enter-harv-val'!B41="","",(Q41&lt;params!$B$9))</f>
        <v/>
      </c>
    </row>
    <row r="42" spans="1:18" x14ac:dyDescent="0.45">
      <c r="A42" t="str">
        <f>IF('enter-harv-val'!B42="","",'enter-harv-val'!A42)</f>
        <v/>
      </c>
      <c r="B42" s="24" t="str">
        <f>IF('enter-harv-val'!B42="","",'enter-harv-val'!B42)</f>
        <v/>
      </c>
      <c r="C42" s="6" t="str">
        <f>IF('enter-harv-val'!B42="","",'5-community'!C42)</f>
        <v/>
      </c>
      <c r="E42" s="4" t="str">
        <f>IF('enter-harv-val'!B42="","",IF(D42=1,IF(NOT((OR($B42="J",$B42="K",$B42="Q",$B42=0))),"ADDL","NOT"),""))</f>
        <v/>
      </c>
      <c r="G42" s="11" t="str">
        <f>IF('enter-harv-val'!B42="","",1-D42)</f>
        <v/>
      </c>
      <c r="H42" t="str">
        <f>IF('enter-harv-val'!B42="","",IF(AND(D42=1,G42=1),"IllegalHarv",""))</f>
        <v/>
      </c>
      <c r="I42" s="4" t="str">
        <f>IF('enter-harv-val'!$B42="","",AND(E42="ADDL",H42&lt;&gt;"Fraud"))</f>
        <v/>
      </c>
      <c r="J42" t="str">
        <f>IF('enter-harv-val'!B42="","",VLOOKUP(C42,params!A$30:C$39,3))</f>
        <v/>
      </c>
      <c r="K42" t="str">
        <f>IF('enter-harv-val'!B42="","",J42*G42*D42)</f>
        <v/>
      </c>
      <c r="L42" s="1" t="str">
        <f>IF('enter-harv-val'!B42="","",params!$B$2)</f>
        <v/>
      </c>
      <c r="M42" s="27" t="str">
        <f>IF('enter-harv-val'!B42="","",D42*params!$B$6*(1-K42))</f>
        <v/>
      </c>
      <c r="N42" s="1" t="str">
        <f>IF('enter-harv-val'!B42="","",IF(AND(D42=1,OR(F42,J42)),0,IF(OR($B42="J",$B42="K",$B42="Q"),params!$B$5*G42,$B42*params!$B$3*G42)))</f>
        <v/>
      </c>
      <c r="O42" s="1" t="str">
        <f>IF('enter-harv-val'!$B42="","",IF(AND(NOT((OR($B42="J",$B42="K",$B42="Q",$B42=0))),G42=0),$B42*params!$B$3,""))</f>
        <v/>
      </c>
      <c r="P42" s="1" t="str">
        <f>IF('enter-harv-val'!B42="","",K42*params!$B$7)</f>
        <v/>
      </c>
      <c r="Q42" s="1" t="str">
        <f>IF('enter-harv-val'!B42="","",L42+M42+N42-P42)</f>
        <v/>
      </c>
      <c r="R42" s="5" t="str">
        <f>IF('enter-harv-val'!B42="","",(Q42&lt;params!$B$9))</f>
        <v/>
      </c>
    </row>
    <row r="43" spans="1:18" x14ac:dyDescent="0.45">
      <c r="A43" t="str">
        <f>IF('enter-harv-val'!B43="","",'enter-harv-val'!A43)</f>
        <v/>
      </c>
      <c r="B43" s="24" t="str">
        <f>IF('enter-harv-val'!B43="","",'enter-harv-val'!B43)</f>
        <v/>
      </c>
      <c r="C43" s="6" t="str">
        <f>IF('enter-harv-val'!B43="","",'5-community'!C43)</f>
        <v/>
      </c>
      <c r="E43" s="4" t="str">
        <f>IF('enter-harv-val'!B43="","",IF(D43=1,IF(NOT((OR($B43="J",$B43="K",$B43="Q",$B43=0))),"ADDL","NOT"),""))</f>
        <v/>
      </c>
      <c r="G43" s="11" t="str">
        <f>IF('enter-harv-val'!B43="","",1-D43)</f>
        <v/>
      </c>
      <c r="H43" t="str">
        <f>IF('enter-harv-val'!B43="","",IF(AND(D43=1,G43=1),"IllegalHarv",""))</f>
        <v/>
      </c>
      <c r="I43" s="4" t="str">
        <f>IF('enter-harv-val'!$B43="","",AND(E43="ADDL",H43&lt;&gt;"Fraud"))</f>
        <v/>
      </c>
      <c r="J43" t="str">
        <f>IF('enter-harv-val'!B43="","",VLOOKUP(C43,params!A$30:C$39,3))</f>
        <v/>
      </c>
      <c r="K43" t="str">
        <f>IF('enter-harv-val'!B43="","",J43*G43*D43)</f>
        <v/>
      </c>
      <c r="L43" s="1" t="str">
        <f>IF('enter-harv-val'!B43="","",params!$B$2)</f>
        <v/>
      </c>
      <c r="M43" s="27" t="str">
        <f>IF('enter-harv-val'!B43="","",D43*params!$B$6*(1-K43))</f>
        <v/>
      </c>
      <c r="N43" s="1" t="str">
        <f>IF('enter-harv-val'!B43="","",IF(AND(D43=1,OR(F43,J43)),0,IF(OR($B43="J",$B43="K",$B43="Q"),params!$B$5*G43,$B43*params!$B$3*G43)))</f>
        <v/>
      </c>
      <c r="O43" s="1" t="str">
        <f>IF('enter-harv-val'!$B43="","",IF(AND(NOT((OR($B43="J",$B43="K",$B43="Q",$B43=0))),G43=0),$B43*params!$B$3,""))</f>
        <v/>
      </c>
      <c r="P43" s="1" t="str">
        <f>IF('enter-harv-val'!B43="","",K43*params!$B$7)</f>
        <v/>
      </c>
      <c r="Q43" s="1" t="str">
        <f>IF('enter-harv-val'!B43="","",L43+M43+N43-P43)</f>
        <v/>
      </c>
      <c r="R43" s="5" t="str">
        <f>IF('enter-harv-val'!B43="","",(Q43&lt;params!$B$9))</f>
        <v/>
      </c>
    </row>
    <row r="44" spans="1:18" x14ac:dyDescent="0.45">
      <c r="A44" t="str">
        <f>IF('enter-harv-val'!B44="","",'enter-harv-val'!A44)</f>
        <v/>
      </c>
      <c r="B44" s="24" t="str">
        <f>IF('enter-harv-val'!B44="","",'enter-harv-val'!B44)</f>
        <v/>
      </c>
      <c r="C44" s="6" t="str">
        <f>IF('enter-harv-val'!B44="","",'5-community'!C44)</f>
        <v/>
      </c>
      <c r="E44" s="4" t="str">
        <f>IF('enter-harv-val'!B44="","",IF(D44=1,IF(NOT((OR($B44="J",$B44="K",$B44="Q",$B44=0))),"ADDL","NOT"),""))</f>
        <v/>
      </c>
      <c r="G44" s="11" t="str">
        <f>IF('enter-harv-val'!B44="","",1-D44)</f>
        <v/>
      </c>
      <c r="H44" t="str">
        <f>IF('enter-harv-val'!B44="","",IF(AND(D44=1,G44=1),"IllegalHarv",""))</f>
        <v/>
      </c>
      <c r="I44" s="4" t="str">
        <f>IF('enter-harv-val'!$B44="","",AND(E44="ADDL",H44&lt;&gt;"Fraud"))</f>
        <v/>
      </c>
      <c r="J44" t="str">
        <f>IF('enter-harv-val'!B44="","",VLOOKUP(C44,params!A$30:C$39,3))</f>
        <v/>
      </c>
      <c r="K44" t="str">
        <f>IF('enter-harv-val'!B44="","",J44*G44*D44)</f>
        <v/>
      </c>
      <c r="L44" s="1" t="str">
        <f>IF('enter-harv-val'!B44="","",params!$B$2)</f>
        <v/>
      </c>
      <c r="M44" s="27" t="str">
        <f>IF('enter-harv-val'!B44="","",D44*params!$B$6*(1-K44))</f>
        <v/>
      </c>
      <c r="N44" s="1" t="str">
        <f>IF('enter-harv-val'!B44="","",IF(AND(D44=1,OR(F44,J44)),0,IF(OR($B44="J",$B44="K",$B44="Q"),params!$B$5*G44,$B44*params!$B$3*G44)))</f>
        <v/>
      </c>
      <c r="O44" s="1" t="str">
        <f>IF('enter-harv-val'!$B44="","",IF(AND(NOT((OR($B44="J",$B44="K",$B44="Q",$B44=0))),G44=0),$B44*params!$B$3,""))</f>
        <v/>
      </c>
      <c r="P44" s="1" t="str">
        <f>IF('enter-harv-val'!B44="","",K44*params!$B$7)</f>
        <v/>
      </c>
      <c r="Q44" s="1" t="str">
        <f>IF('enter-harv-val'!B44="","",L44+M44+N44-P44)</f>
        <v/>
      </c>
      <c r="R44" s="5" t="str">
        <f>IF('enter-harv-val'!B44="","",(Q44&lt;params!$B$9))</f>
        <v/>
      </c>
    </row>
    <row r="45" spans="1:18" x14ac:dyDescent="0.45">
      <c r="A45" t="str">
        <f>IF('enter-harv-val'!B45="","",'enter-harv-val'!A45)</f>
        <v/>
      </c>
      <c r="B45" s="24" t="str">
        <f>IF('enter-harv-val'!B45="","",'enter-harv-val'!B45)</f>
        <v/>
      </c>
      <c r="C45" s="6" t="str">
        <f>IF('enter-harv-val'!B45="","",'5-community'!C45)</f>
        <v/>
      </c>
      <c r="E45" s="4" t="str">
        <f>IF('enter-harv-val'!B45="","",IF(D45=1,IF(NOT((OR($B45="J",$B45="K",$B45="Q",$B45=0))),"ADDL","NOT"),""))</f>
        <v/>
      </c>
      <c r="G45" s="11" t="str">
        <f>IF('enter-harv-val'!B45="","",1-D45)</f>
        <v/>
      </c>
      <c r="H45" t="str">
        <f>IF('enter-harv-val'!B45="","",IF(AND(D45=1,G45=1),"IllegalHarv",""))</f>
        <v/>
      </c>
      <c r="I45" s="4" t="str">
        <f>IF('enter-harv-val'!$B45="","",AND(E45="ADDL",H45&lt;&gt;"Fraud"))</f>
        <v/>
      </c>
      <c r="J45" t="str">
        <f>IF('enter-harv-val'!B45="","",VLOOKUP(C45,params!A$30:C$39,3))</f>
        <v/>
      </c>
      <c r="K45" t="str">
        <f>IF('enter-harv-val'!B45="","",J45*G45*D45)</f>
        <v/>
      </c>
      <c r="L45" s="1" t="str">
        <f>IF('enter-harv-val'!B45="","",params!$B$2)</f>
        <v/>
      </c>
      <c r="M45" s="27" t="str">
        <f>IF('enter-harv-val'!B45="","",D45*params!$B$6*(1-K45))</f>
        <v/>
      </c>
      <c r="N45" s="1" t="str">
        <f>IF('enter-harv-val'!B45="","",IF(AND(D45=1,OR(F45,J45)),0,IF(OR($B45="J",$B45="K",$B45="Q"),params!$B$5*G45,$B45*params!$B$3*G45)))</f>
        <v/>
      </c>
      <c r="O45" s="1" t="str">
        <f>IF('enter-harv-val'!$B45="","",IF(AND(NOT((OR($B45="J",$B45="K",$B45="Q",$B45=0))),G45=0),$B45*params!$B$3,""))</f>
        <v/>
      </c>
      <c r="P45" s="1" t="str">
        <f>IF('enter-harv-val'!B45="","",K45*params!$B$7)</f>
        <v/>
      </c>
      <c r="Q45" s="1" t="str">
        <f>IF('enter-harv-val'!B45="","",L45+M45+N45-P45)</f>
        <v/>
      </c>
      <c r="R45" s="5" t="str">
        <f>IF('enter-harv-val'!B45="","",(Q45&lt;params!$B$9))</f>
        <v/>
      </c>
    </row>
    <row r="46" spans="1:18" x14ac:dyDescent="0.45">
      <c r="A46" t="str">
        <f>IF('enter-harv-val'!B46="","",'enter-harv-val'!A46)</f>
        <v/>
      </c>
      <c r="B46" s="24" t="str">
        <f>IF('enter-harv-val'!B46="","",'enter-harv-val'!B46)</f>
        <v/>
      </c>
      <c r="C46" s="6" t="str">
        <f>IF('enter-harv-val'!B46="","",'5-community'!C46)</f>
        <v/>
      </c>
      <c r="E46" s="4" t="str">
        <f>IF('enter-harv-val'!B46="","",IF(D46=1,IF(NOT((OR($B46="J",$B46="K",$B46="Q",$B46=0))),"ADDL","NOT"),""))</f>
        <v/>
      </c>
      <c r="G46" s="11" t="str">
        <f>IF('enter-harv-val'!B46="","",1-D46)</f>
        <v/>
      </c>
      <c r="H46" t="str">
        <f>IF('enter-harv-val'!B46="","",IF(AND(D46=1,G46=1),"IllegalHarv",""))</f>
        <v/>
      </c>
      <c r="I46" s="4" t="str">
        <f>IF('enter-harv-val'!$B46="","",AND(E46="ADDL",H46&lt;&gt;"Fraud"))</f>
        <v/>
      </c>
      <c r="J46" t="str">
        <f>IF('enter-harv-val'!B46="","",VLOOKUP(C46,params!A$30:C$39,3))</f>
        <v/>
      </c>
      <c r="K46" t="str">
        <f>IF('enter-harv-val'!B46="","",J46*G46*D46)</f>
        <v/>
      </c>
      <c r="L46" s="1" t="str">
        <f>IF('enter-harv-val'!B46="","",params!$B$2)</f>
        <v/>
      </c>
      <c r="M46" s="27" t="str">
        <f>IF('enter-harv-val'!B46="","",D46*params!$B$6*(1-K46))</f>
        <v/>
      </c>
      <c r="N46" s="1" t="str">
        <f>IF('enter-harv-val'!B46="","",IF(AND(D46=1,OR(F46,J46)),0,IF(OR($B46="J",$B46="K",$B46="Q"),params!$B$5*G46,$B46*params!$B$3*G46)))</f>
        <v/>
      </c>
      <c r="O46" s="1" t="str">
        <f>IF('enter-harv-val'!$B46="","",IF(AND(NOT((OR($B46="J",$B46="K",$B46="Q",$B46=0))),G46=0),$B46*params!$B$3,""))</f>
        <v/>
      </c>
      <c r="P46" s="1" t="str">
        <f>IF('enter-harv-val'!B46="","",K46*params!$B$7)</f>
        <v/>
      </c>
      <c r="Q46" s="1" t="str">
        <f>IF('enter-harv-val'!B46="","",L46+M46+N46-P46)</f>
        <v/>
      </c>
      <c r="R46" s="5" t="str">
        <f>IF('enter-harv-val'!B46="","",(Q46&lt;params!$B$9))</f>
        <v/>
      </c>
    </row>
    <row r="47" spans="1:18" x14ac:dyDescent="0.45">
      <c r="A47" t="str">
        <f>IF('enter-harv-val'!B47="","",'enter-harv-val'!A47)</f>
        <v/>
      </c>
      <c r="B47" s="24" t="str">
        <f>IF('enter-harv-val'!B47="","",'enter-harv-val'!B47)</f>
        <v/>
      </c>
      <c r="C47" s="6" t="str">
        <f>IF('enter-harv-val'!B47="","",'5-community'!C47)</f>
        <v/>
      </c>
      <c r="E47" s="4" t="str">
        <f>IF('enter-harv-val'!B47="","",IF(D47=1,IF(NOT((OR($B47="J",$B47="K",$B47="Q",$B47=0))),"ADDL","NOT"),""))</f>
        <v/>
      </c>
      <c r="G47" s="11" t="str">
        <f>IF('enter-harv-val'!B47="","",1-D47)</f>
        <v/>
      </c>
      <c r="H47" t="str">
        <f>IF('enter-harv-val'!B47="","",IF(AND(D47=1,G47=1),"IllegalHarv",""))</f>
        <v/>
      </c>
      <c r="I47" s="4" t="str">
        <f>IF('enter-harv-val'!$B47="","",AND(E47="ADDL",H47&lt;&gt;"Fraud"))</f>
        <v/>
      </c>
      <c r="J47" t="str">
        <f>IF('enter-harv-val'!B47="","",VLOOKUP(C47,params!A$30:C$39,3))</f>
        <v/>
      </c>
      <c r="K47" t="str">
        <f>IF('enter-harv-val'!B47="","",J47*G47*D47)</f>
        <v/>
      </c>
      <c r="L47" s="1" t="str">
        <f>IF('enter-harv-val'!B47="","",params!$B$2)</f>
        <v/>
      </c>
      <c r="M47" s="27" t="str">
        <f>IF('enter-harv-val'!B47="","",D47*params!$B$6*(1-K47))</f>
        <v/>
      </c>
      <c r="N47" s="1" t="str">
        <f>IF('enter-harv-val'!B47="","",IF(AND(D47=1,OR(F47,J47)),0,IF(OR($B47="J",$B47="K",$B47="Q"),params!$B$5*G47,$B47*params!$B$3*G47)))</f>
        <v/>
      </c>
      <c r="O47" s="1" t="str">
        <f>IF('enter-harv-val'!$B47="","",IF(AND(NOT((OR($B47="J",$B47="K",$B47="Q",$B47=0))),G47=0),$B47*params!$B$3,""))</f>
        <v/>
      </c>
      <c r="P47" s="1" t="str">
        <f>IF('enter-harv-val'!B47="","",K47*params!$B$7)</f>
        <v/>
      </c>
      <c r="Q47" s="1" t="str">
        <f>IF('enter-harv-val'!B47="","",L47+M47+N47-P47)</f>
        <v/>
      </c>
      <c r="R47" s="5" t="str">
        <f>IF('enter-harv-val'!B47="","",(Q47&lt;params!$B$9))</f>
        <v/>
      </c>
    </row>
    <row r="48" spans="1:18" x14ac:dyDescent="0.45">
      <c r="A48" t="str">
        <f>IF('enter-harv-val'!B48="","",'enter-harv-val'!A48)</f>
        <v/>
      </c>
      <c r="B48" s="24" t="str">
        <f>IF('enter-harv-val'!B48="","",'enter-harv-val'!B48)</f>
        <v/>
      </c>
      <c r="C48" s="6" t="str">
        <f>IF('enter-harv-val'!B48="","",'5-community'!C48)</f>
        <v/>
      </c>
      <c r="E48" s="4" t="str">
        <f>IF('enter-harv-val'!B48="","",IF(D48=1,IF(NOT((OR($B48="J",$B48="K",$B48="Q",$B48=0))),"ADDL","NOT"),""))</f>
        <v/>
      </c>
      <c r="G48" s="11" t="str">
        <f>IF('enter-harv-val'!B48="","",1-D48)</f>
        <v/>
      </c>
      <c r="H48" t="str">
        <f>IF('enter-harv-val'!B48="","",IF(AND(D48=1,G48=1),"IllegalHarv",""))</f>
        <v/>
      </c>
      <c r="I48" s="4" t="str">
        <f>IF('enter-harv-val'!$B48="","",AND(E48="ADDL",H48&lt;&gt;"Fraud"))</f>
        <v/>
      </c>
      <c r="J48" t="str">
        <f>IF('enter-harv-val'!B48="","",VLOOKUP(C48,params!A$30:C$39,3))</f>
        <v/>
      </c>
      <c r="K48" t="str">
        <f>IF('enter-harv-val'!B48="","",J48*G48*D48)</f>
        <v/>
      </c>
      <c r="L48" s="1" t="str">
        <f>IF('enter-harv-val'!B48="","",params!$B$2)</f>
        <v/>
      </c>
      <c r="M48" s="27" t="str">
        <f>IF('enter-harv-val'!B48="","",D48*params!$B$6*(1-K48))</f>
        <v/>
      </c>
      <c r="N48" s="1" t="str">
        <f>IF('enter-harv-val'!B48="","",IF(AND(D48=1,OR(F48,J48)),0,IF(OR($B48="J",$B48="K",$B48="Q"),params!$B$5*G48,$B48*params!$B$3*G48)))</f>
        <v/>
      </c>
      <c r="O48" s="1" t="str">
        <f>IF('enter-harv-val'!$B48="","",IF(AND(NOT((OR($B48="J",$B48="K",$B48="Q",$B48=0))),G48=0),$B48*params!$B$3,""))</f>
        <v/>
      </c>
      <c r="P48" s="1" t="str">
        <f>IF('enter-harv-val'!B48="","",K48*params!$B$7)</f>
        <v/>
      </c>
      <c r="Q48" s="1" t="str">
        <f>IF('enter-harv-val'!B48="","",L48+M48+N48-P48)</f>
        <v/>
      </c>
      <c r="R48" s="5" t="str">
        <f>IF('enter-harv-val'!B48="","",(Q48&lt;params!$B$9))</f>
        <v/>
      </c>
    </row>
    <row r="49" spans="1:18" x14ac:dyDescent="0.45">
      <c r="A49" t="str">
        <f>IF('enter-harv-val'!B49="","",'enter-harv-val'!A49)</f>
        <v/>
      </c>
      <c r="B49" s="24" t="str">
        <f>IF('enter-harv-val'!B49="","",'enter-harv-val'!B49)</f>
        <v/>
      </c>
      <c r="C49" s="6" t="str">
        <f>IF('enter-harv-val'!B49="","",'5-community'!C49)</f>
        <v/>
      </c>
      <c r="E49" s="4" t="str">
        <f>IF('enter-harv-val'!B49="","",IF(D49=1,IF(NOT((OR($B49="J",$B49="K",$B49="Q",$B49=0))),"ADDL","NOT"),""))</f>
        <v/>
      </c>
      <c r="G49" s="11" t="str">
        <f>IF('enter-harv-val'!B49="","",1-D49)</f>
        <v/>
      </c>
      <c r="H49" t="str">
        <f>IF('enter-harv-val'!B49="","",IF(AND(D49=1,G49=1),"IllegalHarv",""))</f>
        <v/>
      </c>
      <c r="I49" s="4" t="str">
        <f>IF('enter-harv-val'!$B49="","",AND(E49="ADDL",H49&lt;&gt;"Fraud"))</f>
        <v/>
      </c>
      <c r="J49" t="str">
        <f>IF('enter-harv-val'!B49="","",VLOOKUP(C49,params!A$30:C$39,3))</f>
        <v/>
      </c>
      <c r="K49" t="str">
        <f>IF('enter-harv-val'!B49="","",J49*G49*D49)</f>
        <v/>
      </c>
      <c r="L49" s="1" t="str">
        <f>IF('enter-harv-val'!B49="","",params!$B$2)</f>
        <v/>
      </c>
      <c r="M49" s="27" t="str">
        <f>IF('enter-harv-val'!B49="","",D49*params!$B$6*(1-K49))</f>
        <v/>
      </c>
      <c r="N49" s="1" t="str">
        <f>IF('enter-harv-val'!B49="","",IF(AND(D49=1,OR(F49,J49)),0,IF(OR($B49="J",$B49="K",$B49="Q"),params!$B$5*G49,$B49*params!$B$3*G49)))</f>
        <v/>
      </c>
      <c r="O49" s="1" t="str">
        <f>IF('enter-harv-val'!$B49="","",IF(AND(NOT((OR($B49="J",$B49="K",$B49="Q",$B49=0))),G49=0),$B49*params!$B$3,""))</f>
        <v/>
      </c>
      <c r="P49" s="1" t="str">
        <f>IF('enter-harv-val'!B49="","",K49*params!$B$7)</f>
        <v/>
      </c>
      <c r="Q49" s="1" t="str">
        <f>IF('enter-harv-val'!B49="","",L49+M49+N49-P49)</f>
        <v/>
      </c>
      <c r="R49" s="5" t="str">
        <f>IF('enter-harv-val'!B49="","",(Q49&lt;params!$B$9))</f>
        <v/>
      </c>
    </row>
    <row r="50" spans="1:18" x14ac:dyDescent="0.45">
      <c r="A50" t="str">
        <f>IF('enter-harv-val'!B50="","",'enter-harv-val'!A50)</f>
        <v/>
      </c>
      <c r="B50" s="24" t="str">
        <f>IF('enter-harv-val'!B50="","",'enter-harv-val'!B50)</f>
        <v/>
      </c>
      <c r="C50" s="6" t="str">
        <f>IF('enter-harv-val'!B50="","",'5-community'!C50)</f>
        <v/>
      </c>
      <c r="E50" s="4" t="str">
        <f>IF('enter-harv-val'!B50="","",IF(D50=1,IF(NOT((OR($B50="J",$B50="K",$B50="Q",$B50=0))),"ADDL","NOT"),""))</f>
        <v/>
      </c>
      <c r="G50" s="11" t="str">
        <f>IF('enter-harv-val'!B50="","",1-D50)</f>
        <v/>
      </c>
      <c r="H50" t="str">
        <f>IF('enter-harv-val'!B50="","",IF(AND(D50=1,G50=1),"IllegalHarv",""))</f>
        <v/>
      </c>
      <c r="I50" s="4" t="str">
        <f>IF('enter-harv-val'!$B50="","",AND(E50="ADDL",H50&lt;&gt;"Fraud"))</f>
        <v/>
      </c>
      <c r="J50" t="str">
        <f>IF('enter-harv-val'!B50="","",VLOOKUP(C50,params!A$30:C$39,3))</f>
        <v/>
      </c>
      <c r="K50" t="str">
        <f>IF('enter-harv-val'!B50="","",J50*G50*D50)</f>
        <v/>
      </c>
      <c r="L50" s="1" t="str">
        <f>IF('enter-harv-val'!B50="","",params!$B$2)</f>
        <v/>
      </c>
      <c r="M50" s="27" t="str">
        <f>IF('enter-harv-val'!B50="","",D50*params!$B$6*(1-K50))</f>
        <v/>
      </c>
      <c r="N50" s="1" t="str">
        <f>IF('enter-harv-val'!B50="","",IF(AND(D50=1,OR(F50,J50)),0,IF(OR($B50="J",$B50="K",$B50="Q"),params!$B$5*G50,$B50*params!$B$3*G50)))</f>
        <v/>
      </c>
      <c r="O50" s="1" t="str">
        <f>IF('enter-harv-val'!$B50="","",IF(AND(NOT((OR($B50="J",$B50="K",$B50="Q",$B50=0))),G50=0),$B50*params!$B$3,""))</f>
        <v/>
      </c>
      <c r="P50" s="1" t="str">
        <f>IF('enter-harv-val'!B50="","",K50*params!$B$7)</f>
        <v/>
      </c>
      <c r="Q50" s="1" t="str">
        <f>IF('enter-harv-val'!B50="","",L50+M50+N50-P50)</f>
        <v/>
      </c>
      <c r="R50" s="5" t="str">
        <f>IF('enter-harv-val'!B50="","",(Q50&lt;params!$B$9))</f>
        <v/>
      </c>
    </row>
    <row r="51" spans="1:18" x14ac:dyDescent="0.45">
      <c r="A51" t="str">
        <f>IF('enter-harv-val'!B51="","",'enter-harv-val'!A51)</f>
        <v/>
      </c>
      <c r="B51" s="24" t="str">
        <f>IF('enter-harv-val'!B51="","",'enter-harv-val'!B51)</f>
        <v/>
      </c>
      <c r="C51" s="6" t="str">
        <f>IF('enter-harv-val'!B51="","",'5-community'!C51)</f>
        <v/>
      </c>
      <c r="E51" s="4" t="str">
        <f>IF('enter-harv-val'!B51="","",IF(D51=1,IF(NOT((OR($B51="J",$B51="K",$B51="Q",$B51=0))),"ADDL","NOT"),""))</f>
        <v/>
      </c>
      <c r="G51" s="11" t="str">
        <f>IF('enter-harv-val'!B51="","",1-D51)</f>
        <v/>
      </c>
      <c r="H51" t="str">
        <f>IF('enter-harv-val'!B51="","",IF(AND(D51=1,G51=1),"IllegalHarv",""))</f>
        <v/>
      </c>
      <c r="I51" s="4" t="str">
        <f>IF('enter-harv-val'!$B51="","",AND(E51="ADDL",H51&lt;&gt;"Fraud"))</f>
        <v/>
      </c>
      <c r="J51" t="str">
        <f>IF('enter-harv-val'!B51="","",VLOOKUP(C51,params!A$30:C$39,3))</f>
        <v/>
      </c>
      <c r="K51" t="str">
        <f>IF('enter-harv-val'!B51="","",J51*G51*D51)</f>
        <v/>
      </c>
      <c r="L51" s="1" t="str">
        <f>IF('enter-harv-val'!B51="","",params!$B$2)</f>
        <v/>
      </c>
      <c r="M51" s="27" t="str">
        <f>IF('enter-harv-val'!B51="","",D51*params!$B$6*(1-K51))</f>
        <v/>
      </c>
      <c r="N51" s="1" t="str">
        <f>IF('enter-harv-val'!B51="","",IF(AND(D51=1,OR(F51,J51)),0,IF(OR($B51="J",$B51="K",$B51="Q"),params!$B$5*G51,$B51*params!$B$3*G51)))</f>
        <v/>
      </c>
      <c r="O51" s="1" t="str">
        <f>IF('enter-harv-val'!$B51="","",IF(AND(NOT((OR($B51="J",$B51="K",$B51="Q",$B51=0))),G51=0),$B51*params!$B$3,""))</f>
        <v/>
      </c>
      <c r="P51" s="1" t="str">
        <f>IF('enter-harv-val'!B51="","",K51*params!$B$7)</f>
        <v/>
      </c>
      <c r="Q51" s="1" t="str">
        <f>IF('enter-harv-val'!B51="","",L51+M51+N51-P51)</f>
        <v/>
      </c>
      <c r="R51" s="5" t="str">
        <f>IF('enter-harv-val'!B51="","",(Q51&lt;params!$B$9))</f>
        <v/>
      </c>
    </row>
    <row r="52" spans="1:18" x14ac:dyDescent="0.45">
      <c r="A52" t="str">
        <f>IF('enter-harv-val'!B52="","",'enter-harv-val'!A52)</f>
        <v/>
      </c>
      <c r="B52" s="24" t="str">
        <f>IF('enter-harv-val'!B52="","",'enter-harv-val'!B52)</f>
        <v/>
      </c>
      <c r="C52" s="6" t="str">
        <f>IF('enter-harv-val'!B52="","",'5-community'!C52)</f>
        <v/>
      </c>
      <c r="E52" s="4" t="str">
        <f>IF('enter-harv-val'!B52="","",IF(D52=1,IF(NOT((OR($B52="J",$B52="K",$B52="Q",$B52=0))),"ADDL","NOT"),""))</f>
        <v/>
      </c>
      <c r="G52" s="11" t="str">
        <f>IF('enter-harv-val'!B52="","",1-D52)</f>
        <v/>
      </c>
      <c r="H52" t="str">
        <f>IF('enter-harv-val'!B52="","",IF(AND(D52=1,G52=1),"IllegalHarv",""))</f>
        <v/>
      </c>
      <c r="I52" s="4" t="str">
        <f>IF('enter-harv-val'!$B52="","",AND(E52="ADDL",H52&lt;&gt;"Fraud"))</f>
        <v/>
      </c>
      <c r="J52" t="str">
        <f>IF('enter-harv-val'!B52="","",VLOOKUP(C52,params!A$30:C$39,3))</f>
        <v/>
      </c>
      <c r="K52" t="str">
        <f>IF('enter-harv-val'!B52="","",J52*G52*D52)</f>
        <v/>
      </c>
      <c r="L52" s="1" t="str">
        <f>IF('enter-harv-val'!B52="","",params!$B$2)</f>
        <v/>
      </c>
      <c r="M52" s="27" t="str">
        <f>IF('enter-harv-val'!B52="","",D52*params!$B$6*(1-K52))</f>
        <v/>
      </c>
      <c r="N52" s="1" t="str">
        <f>IF('enter-harv-val'!B52="","",IF(AND(D52=1,OR(F52,J52)),0,IF(OR($B52="J",$B52="K",$B52="Q"),params!$B$5*G52,$B52*params!$B$3*G52)))</f>
        <v/>
      </c>
      <c r="O52" s="1" t="str">
        <f>IF('enter-harv-val'!$B52="","",IF(AND(NOT((OR($B52="J",$B52="K",$B52="Q",$B52=0))),G52=0),$B52*params!$B$3,""))</f>
        <v/>
      </c>
      <c r="P52" s="1" t="str">
        <f>IF('enter-harv-val'!B52="","",K52*params!$B$7)</f>
        <v/>
      </c>
      <c r="Q52" s="1" t="str">
        <f>IF('enter-harv-val'!B52="","",L52+M52+N52-P52)</f>
        <v/>
      </c>
      <c r="R52" s="5" t="str">
        <f>IF('enter-harv-val'!B52="","",(Q52&lt;params!$B$9))</f>
        <v/>
      </c>
    </row>
    <row r="53" spans="1:18" x14ac:dyDescent="0.45">
      <c r="A53" t="str">
        <f>IF('enter-harv-val'!B53="","",'enter-harv-val'!A53)</f>
        <v/>
      </c>
      <c r="B53" s="24" t="str">
        <f>IF('enter-harv-val'!B53="","",'enter-harv-val'!B53)</f>
        <v/>
      </c>
      <c r="C53" s="6" t="str">
        <f>IF('enter-harv-val'!B53="","",'5-community'!C53)</f>
        <v/>
      </c>
      <c r="E53" s="4" t="str">
        <f>IF('enter-harv-val'!B53="","",IF(D53=1,IF(NOT((OR($B53="J",$B53="K",$B53="Q",$B53=0))),"ADDL","NOT"),""))</f>
        <v/>
      </c>
      <c r="G53" s="11" t="str">
        <f>IF('enter-harv-val'!B53="","",1-D53)</f>
        <v/>
      </c>
      <c r="H53" t="str">
        <f>IF('enter-harv-val'!B53="","",IF(AND(D53=1,G53=1),"IllegalHarv",""))</f>
        <v/>
      </c>
      <c r="I53" s="4" t="str">
        <f>IF('enter-harv-val'!$B53="","",AND(E53="ADDL",H53&lt;&gt;"Fraud"))</f>
        <v/>
      </c>
      <c r="J53" t="str">
        <f>IF('enter-harv-val'!B53="","",VLOOKUP(C53,params!A$30:C$39,3))</f>
        <v/>
      </c>
      <c r="K53" t="str">
        <f>IF('enter-harv-val'!B53="","",J53*G53*D53)</f>
        <v/>
      </c>
      <c r="L53" s="1" t="str">
        <f>IF('enter-harv-val'!B53="","",params!$B$2)</f>
        <v/>
      </c>
      <c r="M53" s="27" t="str">
        <f>IF('enter-harv-val'!B53="","",D53*params!$B$6*(1-K53))</f>
        <v/>
      </c>
      <c r="N53" s="1" t="str">
        <f>IF('enter-harv-val'!B53="","",IF(AND(D53=1,OR(F53,J53)),0,IF(OR($B53="J",$B53="K",$B53="Q"),params!$B$5*G53,$B53*params!$B$3*G53)))</f>
        <v/>
      </c>
      <c r="O53" s="1" t="str">
        <f>IF('enter-harv-val'!$B53="","",IF(AND(NOT((OR($B53="J",$B53="K",$B53="Q",$B53=0))),G53=0),$B53*params!$B$3,""))</f>
        <v/>
      </c>
      <c r="P53" s="1" t="str">
        <f>IF('enter-harv-val'!B53="","",K53*params!$B$7)</f>
        <v/>
      </c>
      <c r="Q53" s="1" t="str">
        <f>IF('enter-harv-val'!B53="","",L53+M53+N53-P53)</f>
        <v/>
      </c>
      <c r="R53" s="5" t="str">
        <f>IF('enter-harv-val'!B53="","",(Q53&lt;params!$B$9))</f>
        <v/>
      </c>
    </row>
    <row r="54" spans="1:18" x14ac:dyDescent="0.45">
      <c r="A54" t="str">
        <f>IF('enter-harv-val'!B54="","",'enter-harv-val'!A54)</f>
        <v/>
      </c>
      <c r="B54" s="24" t="str">
        <f>IF('enter-harv-val'!B54="","",'enter-harv-val'!B54)</f>
        <v/>
      </c>
      <c r="C54" s="6" t="str">
        <f>IF('enter-harv-val'!B54="","",'5-community'!C54)</f>
        <v/>
      </c>
      <c r="E54" s="4" t="str">
        <f>IF('enter-harv-val'!B54="","",IF(D54=1,IF(NOT((OR($B54="J",$B54="K",$B54="Q",$B54=0))),"ADDL","NOT"),""))</f>
        <v/>
      </c>
      <c r="G54" s="11" t="str">
        <f>IF('enter-harv-val'!B54="","",1-D54)</f>
        <v/>
      </c>
      <c r="H54" t="str">
        <f>IF('enter-harv-val'!B54="","",IF(AND(D54=1,G54=1),"IllegalHarv",""))</f>
        <v/>
      </c>
      <c r="I54" s="4" t="str">
        <f>IF('enter-harv-val'!$B54="","",AND(E54="ADDL",H54&lt;&gt;"Fraud"))</f>
        <v/>
      </c>
      <c r="J54" t="str">
        <f>IF('enter-harv-val'!B54="","",VLOOKUP(C54,params!A$30:C$39,3))</f>
        <v/>
      </c>
      <c r="K54" t="str">
        <f>IF('enter-harv-val'!B54="","",J54*G54*D54)</f>
        <v/>
      </c>
      <c r="L54" s="1" t="str">
        <f>IF('enter-harv-val'!B54="","",params!$B$2)</f>
        <v/>
      </c>
      <c r="M54" s="27" t="str">
        <f>IF('enter-harv-val'!B54="","",D54*params!$B$6*(1-K54))</f>
        <v/>
      </c>
      <c r="N54" s="1" t="str">
        <f>IF('enter-harv-val'!B54="","",IF(AND(D54=1,OR(F54,J54)),0,IF(OR($B54="J",$B54="K",$B54="Q"),params!$B$5*G54,$B54*params!$B$3*G54)))</f>
        <v/>
      </c>
      <c r="O54" s="1" t="str">
        <f>IF('enter-harv-val'!$B54="","",IF(AND(NOT((OR($B54="J",$B54="K",$B54="Q",$B54=0))),G54=0),$B54*params!$B$3,""))</f>
        <v/>
      </c>
      <c r="P54" s="1" t="str">
        <f>IF('enter-harv-val'!B54="","",K54*params!$B$7)</f>
        <v/>
      </c>
      <c r="Q54" s="1" t="str">
        <f>IF('enter-harv-val'!B54="","",L54+M54+N54-P54)</f>
        <v/>
      </c>
      <c r="R54" s="5" t="str">
        <f>IF('enter-harv-val'!B54="","",(Q54&lt;params!$B$9))</f>
        <v/>
      </c>
    </row>
    <row r="55" spans="1:18" x14ac:dyDescent="0.45">
      <c r="A55" t="str">
        <f>IF('enter-harv-val'!B55="","",'enter-harv-val'!A55)</f>
        <v/>
      </c>
      <c r="B55" s="24" t="str">
        <f>IF('enter-harv-val'!B55="","",'enter-harv-val'!B55)</f>
        <v/>
      </c>
      <c r="C55" s="6" t="str">
        <f>IF('enter-harv-val'!B55="","",'5-community'!C55)</f>
        <v/>
      </c>
      <c r="E55" s="4" t="str">
        <f>IF('enter-harv-val'!B55="","",IF(D55=1,IF(NOT((OR($B55="J",$B55="K",$B55="Q",$B55=0))),"ADDL","NOT"),""))</f>
        <v/>
      </c>
      <c r="G55" s="11" t="str">
        <f>IF('enter-harv-val'!B55="","",1-D55)</f>
        <v/>
      </c>
      <c r="H55" t="str">
        <f>IF('enter-harv-val'!B55="","",IF(AND(D55=1,G55=1),"IllegalHarv",""))</f>
        <v/>
      </c>
      <c r="I55" s="4" t="str">
        <f>IF('enter-harv-val'!$B55="","",AND(E55="ADDL",H55&lt;&gt;"Fraud"))</f>
        <v/>
      </c>
      <c r="J55" t="str">
        <f>IF('enter-harv-val'!B55="","",VLOOKUP(C55,params!A$30:C$39,3))</f>
        <v/>
      </c>
      <c r="K55" t="str">
        <f>IF('enter-harv-val'!B55="","",J55*G55*D55)</f>
        <v/>
      </c>
      <c r="L55" s="1" t="str">
        <f>IF('enter-harv-val'!B55="","",params!$B$2)</f>
        <v/>
      </c>
      <c r="M55" s="27" t="str">
        <f>IF('enter-harv-val'!B55="","",D55*params!$B$6*(1-K55))</f>
        <v/>
      </c>
      <c r="N55" s="1" t="str">
        <f>IF('enter-harv-val'!B55="","",IF(AND(D55=1,OR(F55,J55)),0,IF(OR($B55="J",$B55="K",$B55="Q"),params!$B$5*G55,$B55*params!$B$3*G55)))</f>
        <v/>
      </c>
      <c r="O55" s="1" t="str">
        <f>IF('enter-harv-val'!$B55="","",IF(AND(NOT((OR($B55="J",$B55="K",$B55="Q",$B55=0))),G55=0),$B55*params!$B$3,""))</f>
        <v/>
      </c>
      <c r="P55" s="1" t="str">
        <f>IF('enter-harv-val'!B55="","",K55*params!$B$7)</f>
        <v/>
      </c>
      <c r="Q55" s="1" t="str">
        <f>IF('enter-harv-val'!B55="","",L55+M55+N55-P55)</f>
        <v/>
      </c>
      <c r="R55" s="5" t="str">
        <f>IF('enter-harv-val'!B55="","",(Q55&lt;params!$B$9))</f>
        <v/>
      </c>
    </row>
    <row r="56" spans="1:18" x14ac:dyDescent="0.45">
      <c r="A56" t="str">
        <f>IF('enter-harv-val'!B56="","",'enter-harv-val'!A56)</f>
        <v/>
      </c>
      <c r="B56" s="24" t="str">
        <f>IF('enter-harv-val'!B56="","",'enter-harv-val'!B56)</f>
        <v/>
      </c>
      <c r="C56" s="6" t="str">
        <f>IF('enter-harv-val'!B56="","",'5-community'!C56)</f>
        <v/>
      </c>
      <c r="E56" s="4" t="str">
        <f>IF('enter-harv-val'!B56="","",IF(D56=1,IF(NOT((OR($B56="J",$B56="K",$B56="Q",$B56=0))),"ADDL","NOT"),""))</f>
        <v/>
      </c>
      <c r="G56" s="11" t="str">
        <f>IF('enter-harv-val'!B56="","",1-D56)</f>
        <v/>
      </c>
      <c r="H56" t="str">
        <f>IF('enter-harv-val'!B56="","",IF(AND(D56=1,G56=1),"IllegalHarv",""))</f>
        <v/>
      </c>
      <c r="I56" s="4" t="str">
        <f>IF('enter-harv-val'!$B56="","",AND(E56="ADDL",H56&lt;&gt;"Fraud"))</f>
        <v/>
      </c>
      <c r="J56" t="str">
        <f>IF('enter-harv-val'!B56="","",VLOOKUP(C56,params!A$30:C$39,3))</f>
        <v/>
      </c>
      <c r="K56" t="str">
        <f>IF('enter-harv-val'!B56="","",J56*G56*D56)</f>
        <v/>
      </c>
      <c r="L56" s="1" t="str">
        <f>IF('enter-harv-val'!B56="","",params!$B$2)</f>
        <v/>
      </c>
      <c r="M56" s="27" t="str">
        <f>IF('enter-harv-val'!B56="","",D56*params!$B$6*(1-K56))</f>
        <v/>
      </c>
      <c r="N56" s="1" t="str">
        <f>IF('enter-harv-val'!B56="","",IF(AND(D56=1,OR(F56,J56)),0,IF(OR($B56="J",$B56="K",$B56="Q"),params!$B$5*G56,$B56*params!$B$3*G56)))</f>
        <v/>
      </c>
      <c r="O56" s="1" t="str">
        <f>IF('enter-harv-val'!$B56="","",IF(AND(NOT((OR($B56="J",$B56="K",$B56="Q",$B56=0))),G56=0),$B56*params!$B$3,""))</f>
        <v/>
      </c>
      <c r="P56" s="1" t="str">
        <f>IF('enter-harv-val'!B56="","",K56*params!$B$7)</f>
        <v/>
      </c>
      <c r="Q56" s="1" t="str">
        <f>IF('enter-harv-val'!B56="","",L56+M56+N56-P56)</f>
        <v/>
      </c>
      <c r="R56" s="5" t="str">
        <f>IF('enter-harv-val'!B56="","",(Q56&lt;params!$B$9))</f>
        <v/>
      </c>
    </row>
    <row r="57" spans="1:18" x14ac:dyDescent="0.45">
      <c r="A57" t="str">
        <f>IF('enter-harv-val'!B57="","",'enter-harv-val'!A57)</f>
        <v/>
      </c>
      <c r="B57" s="24" t="str">
        <f>IF('enter-harv-val'!B57="","",'enter-harv-val'!B57)</f>
        <v/>
      </c>
      <c r="C57" s="6" t="str">
        <f>IF('enter-harv-val'!B57="","",'5-community'!C57)</f>
        <v/>
      </c>
      <c r="E57" s="4" t="str">
        <f>IF('enter-harv-val'!B57="","",IF(D57=1,IF(NOT((OR($B57="J",$B57="K",$B57="Q",$B57=0))),"ADDL","NOT"),""))</f>
        <v/>
      </c>
      <c r="G57" s="11" t="str">
        <f>IF('enter-harv-val'!B57="","",1-D57)</f>
        <v/>
      </c>
      <c r="H57" t="str">
        <f>IF('enter-harv-val'!B57="","",IF(AND(D57=1,G57=1),"IllegalHarv",""))</f>
        <v/>
      </c>
      <c r="I57" s="4" t="str">
        <f>IF('enter-harv-val'!$B57="","",AND(E57="ADDL",H57&lt;&gt;"Fraud"))</f>
        <v/>
      </c>
      <c r="J57" t="str">
        <f>IF('enter-harv-val'!B57="","",VLOOKUP(C57,params!A$30:C$39,3))</f>
        <v/>
      </c>
      <c r="K57" t="str">
        <f>IF('enter-harv-val'!B57="","",J57*G57*D57)</f>
        <v/>
      </c>
      <c r="L57" s="1" t="str">
        <f>IF('enter-harv-val'!B57="","",params!$B$2)</f>
        <v/>
      </c>
      <c r="M57" s="27" t="str">
        <f>IF('enter-harv-val'!B57="","",D57*params!$B$6*(1-K57))</f>
        <v/>
      </c>
      <c r="N57" s="1" t="str">
        <f>IF('enter-harv-val'!B57="","",IF(AND(D57=1,OR(F57,J57)),0,IF(OR($B57="J",$B57="K",$B57="Q"),params!$B$5*G57,$B57*params!$B$3*G57)))</f>
        <v/>
      </c>
      <c r="O57" s="1" t="str">
        <f>IF('enter-harv-val'!$B57="","",IF(AND(NOT((OR($B57="J",$B57="K",$B57="Q",$B57=0))),G57=0),$B57*params!$B$3,""))</f>
        <v/>
      </c>
      <c r="P57" s="1" t="str">
        <f>IF('enter-harv-val'!B57="","",K57*params!$B$7)</f>
        <v/>
      </c>
      <c r="Q57" s="1" t="str">
        <f>IF('enter-harv-val'!B57="","",L57+M57+N57-P57)</f>
        <v/>
      </c>
      <c r="R57" s="5" t="str">
        <f>IF('enter-harv-val'!B57="","",(Q57&lt;params!$B$9))</f>
        <v/>
      </c>
    </row>
    <row r="58" spans="1:18" x14ac:dyDescent="0.45">
      <c r="A58" t="str">
        <f>IF('enter-harv-val'!B58="","",'enter-harv-val'!A58)</f>
        <v/>
      </c>
      <c r="B58" s="24" t="str">
        <f>IF('enter-harv-val'!B58="","",'enter-harv-val'!B58)</f>
        <v/>
      </c>
      <c r="C58" s="6" t="str">
        <f>IF('enter-harv-val'!B58="","",'5-community'!C58)</f>
        <v/>
      </c>
      <c r="E58" s="4" t="str">
        <f>IF('enter-harv-val'!B58="","",IF(D58=1,IF(NOT((OR($B58="J",$B58="K",$B58="Q",$B58=0))),"ADDL","NOT"),""))</f>
        <v/>
      </c>
      <c r="G58" s="11" t="str">
        <f>IF('enter-harv-val'!B58="","",1-D58)</f>
        <v/>
      </c>
      <c r="H58" t="str">
        <f>IF('enter-harv-val'!B58="","",IF(AND(D58=1,G58=1),"IllegalHarv",""))</f>
        <v/>
      </c>
      <c r="I58" s="4" t="str">
        <f>IF('enter-harv-val'!$B58="","",AND(E58="ADDL",H58&lt;&gt;"Fraud"))</f>
        <v/>
      </c>
      <c r="J58" t="str">
        <f>IF('enter-harv-val'!B58="","",VLOOKUP(C58,params!A$30:C$39,3))</f>
        <v/>
      </c>
      <c r="K58" t="str">
        <f>IF('enter-harv-val'!B58="","",J58*G58*D58)</f>
        <v/>
      </c>
      <c r="L58" s="1" t="str">
        <f>IF('enter-harv-val'!B58="","",params!$B$2)</f>
        <v/>
      </c>
      <c r="M58" s="27" t="str">
        <f>IF('enter-harv-val'!B58="","",D58*params!$B$6*(1-K58))</f>
        <v/>
      </c>
      <c r="N58" s="1" t="str">
        <f>IF('enter-harv-val'!B58="","",IF(AND(D58=1,OR(F58,J58)),0,IF(OR($B58="J",$B58="K",$B58="Q"),params!$B$5*G58,$B58*params!$B$3*G58)))</f>
        <v/>
      </c>
      <c r="O58" s="1" t="str">
        <f>IF('enter-harv-val'!$B58="","",IF(AND(NOT((OR($B58="J",$B58="K",$B58="Q",$B58=0))),G58=0),$B58*params!$B$3,""))</f>
        <v/>
      </c>
      <c r="P58" s="1" t="str">
        <f>IF('enter-harv-val'!B58="","",K58*params!$B$7)</f>
        <v/>
      </c>
      <c r="Q58" s="1" t="str">
        <f>IF('enter-harv-val'!B58="","",L58+M58+N58-P58)</f>
        <v/>
      </c>
      <c r="R58" s="5" t="str">
        <f>IF('enter-harv-val'!B58="","",(Q58&lt;params!$B$9))</f>
        <v/>
      </c>
    </row>
    <row r="59" spans="1:18" x14ac:dyDescent="0.45">
      <c r="A59" t="str">
        <f>IF('enter-harv-val'!B59="","",'enter-harv-val'!A59)</f>
        <v/>
      </c>
      <c r="B59" s="24" t="str">
        <f>IF('enter-harv-val'!B59="","",'enter-harv-val'!B59)</f>
        <v/>
      </c>
      <c r="C59" s="6" t="str">
        <f>IF('enter-harv-val'!B59="","",'5-community'!C59)</f>
        <v/>
      </c>
      <c r="E59" s="4" t="str">
        <f>IF('enter-harv-val'!B59="","",IF(D59=1,IF(NOT((OR($B59="J",$B59="K",$B59="Q",$B59=0))),"ADDL","NOT"),""))</f>
        <v/>
      </c>
      <c r="G59" s="11" t="str">
        <f>IF('enter-harv-val'!B59="","",1-D59)</f>
        <v/>
      </c>
      <c r="H59" t="str">
        <f>IF('enter-harv-val'!B59="","",IF(AND(D59=1,G59=1),"IllegalHarv",""))</f>
        <v/>
      </c>
      <c r="I59" s="4" t="str">
        <f>IF('enter-harv-val'!$B59="","",AND(E59="ADDL",H59&lt;&gt;"Fraud"))</f>
        <v/>
      </c>
      <c r="J59" t="str">
        <f>IF('enter-harv-val'!B59="","",VLOOKUP(C59,params!A$30:C$39,3))</f>
        <v/>
      </c>
      <c r="K59" t="str">
        <f>IF('enter-harv-val'!B59="","",J59*G59*D59)</f>
        <v/>
      </c>
      <c r="L59" s="1" t="str">
        <f>IF('enter-harv-val'!B59="","",params!$B$2)</f>
        <v/>
      </c>
      <c r="M59" s="27" t="str">
        <f>IF('enter-harv-val'!B59="","",D59*params!$B$6*(1-K59))</f>
        <v/>
      </c>
      <c r="N59" s="1" t="str">
        <f>IF('enter-harv-val'!B59="","",IF(AND(D59=1,OR(F59,J59)),0,IF(OR($B59="J",$B59="K",$B59="Q"),params!$B$5*G59,$B59*params!$B$3*G59)))</f>
        <v/>
      </c>
      <c r="O59" s="1" t="str">
        <f>IF('enter-harv-val'!$B59="","",IF(AND(NOT((OR($B59="J",$B59="K",$B59="Q",$B59=0))),G59=0),$B59*params!$B$3,""))</f>
        <v/>
      </c>
      <c r="P59" s="1" t="str">
        <f>IF('enter-harv-val'!B59="","",K59*params!$B$7)</f>
        <v/>
      </c>
      <c r="Q59" s="1" t="str">
        <f>IF('enter-harv-val'!B59="","",L59+M59+N59-P59)</f>
        <v/>
      </c>
      <c r="R59" s="5" t="str">
        <f>IF('enter-harv-val'!B59="","",(Q59&lt;params!$B$9))</f>
        <v/>
      </c>
    </row>
    <row r="60" spans="1:18" x14ac:dyDescent="0.45">
      <c r="A60" t="str">
        <f>IF('enter-harv-val'!B60="","",'enter-harv-val'!A60)</f>
        <v/>
      </c>
      <c r="B60" s="24" t="str">
        <f>IF('enter-harv-val'!B60="","",'enter-harv-val'!B60)</f>
        <v/>
      </c>
      <c r="C60" s="6" t="str">
        <f>IF('enter-harv-val'!B60="","",'5-community'!C60)</f>
        <v/>
      </c>
      <c r="E60" s="4" t="str">
        <f>IF('enter-harv-val'!B60="","",IF(D60=1,IF(NOT((OR($B60="J",$B60="K",$B60="Q",$B60=0))),"ADDL","NOT"),""))</f>
        <v/>
      </c>
      <c r="G60" s="11" t="str">
        <f>IF('enter-harv-val'!B60="","",1-D60)</f>
        <v/>
      </c>
      <c r="H60" t="str">
        <f>IF('enter-harv-val'!B60="","",IF(AND(D60=1,G60=1),"IllegalHarv",""))</f>
        <v/>
      </c>
      <c r="I60" s="4" t="str">
        <f>IF('enter-harv-val'!$B60="","",AND(E60="ADDL",H60&lt;&gt;"Fraud"))</f>
        <v/>
      </c>
      <c r="J60" t="str">
        <f>IF('enter-harv-val'!B60="","",VLOOKUP(C60,params!A$30:C$39,3))</f>
        <v/>
      </c>
      <c r="K60" t="str">
        <f>IF('enter-harv-val'!B60="","",J60*G60*D60)</f>
        <v/>
      </c>
      <c r="L60" s="1" t="str">
        <f>IF('enter-harv-val'!B60="","",params!$B$2)</f>
        <v/>
      </c>
      <c r="M60" s="27" t="str">
        <f>IF('enter-harv-val'!B60="","",D60*params!$B$6*(1-K60))</f>
        <v/>
      </c>
      <c r="N60" s="1" t="str">
        <f>IF('enter-harv-val'!B60="","",IF(AND(D60=1,OR(F60,J60)),0,IF(OR($B60="J",$B60="K",$B60="Q"),params!$B$5*G60,$B60*params!$B$3*G60)))</f>
        <v/>
      </c>
      <c r="O60" s="1" t="str">
        <f>IF('enter-harv-val'!$B60="","",IF(AND(NOT((OR($B60="J",$B60="K",$B60="Q",$B60=0))),G60=0),$B60*params!$B$3,""))</f>
        <v/>
      </c>
      <c r="P60" s="1" t="str">
        <f>IF('enter-harv-val'!B60="","",K60*params!$B$7)</f>
        <v/>
      </c>
      <c r="Q60" s="1" t="str">
        <f>IF('enter-harv-val'!B60="","",L60+M60+N60-P60)</f>
        <v/>
      </c>
      <c r="R60" s="5" t="str">
        <f>IF('enter-harv-val'!B60="","",(Q60&lt;params!$B$9))</f>
        <v/>
      </c>
    </row>
    <row r="61" spans="1:18" x14ac:dyDescent="0.45">
      <c r="A61" t="str">
        <f>IF('enter-harv-val'!B61="","",'enter-harv-val'!A61)</f>
        <v/>
      </c>
      <c r="B61" s="24" t="str">
        <f>IF('enter-harv-val'!B61="","",'enter-harv-val'!B61)</f>
        <v/>
      </c>
      <c r="C61" s="6" t="str">
        <f>IF('enter-harv-val'!B61="","",'5-community'!C61)</f>
        <v/>
      </c>
      <c r="E61" s="4" t="str">
        <f>IF('enter-harv-val'!B61="","",IF(D61=1,IF(NOT((OR($B61="J",$B61="K",$B61="Q",$B61=0))),"ADDL","NOT"),""))</f>
        <v/>
      </c>
      <c r="G61" s="11" t="str">
        <f>IF('enter-harv-val'!B61="","",1-D61)</f>
        <v/>
      </c>
      <c r="H61" t="str">
        <f>IF('enter-harv-val'!B61="","",IF(AND(D61=1,G61=1),"IllegalHarv",""))</f>
        <v/>
      </c>
      <c r="I61" s="4" t="str">
        <f>IF('enter-harv-val'!$B61="","",AND(E61="ADDL",H61&lt;&gt;"Fraud"))</f>
        <v/>
      </c>
      <c r="J61" t="str">
        <f>IF('enter-harv-val'!B61="","",VLOOKUP(C61,params!A$30:C$39,3))</f>
        <v/>
      </c>
      <c r="K61" t="str">
        <f>IF('enter-harv-val'!B61="","",J61*G61*D61)</f>
        <v/>
      </c>
      <c r="L61" s="1" t="str">
        <f>IF('enter-harv-val'!B61="","",params!$B$2)</f>
        <v/>
      </c>
      <c r="M61" s="27" t="str">
        <f>IF('enter-harv-val'!B61="","",D61*params!$B$6*(1-K61))</f>
        <v/>
      </c>
      <c r="N61" s="1" t="str">
        <f>IF('enter-harv-val'!B61="","",IF(AND(D61=1,OR(F61,J61)),0,IF(OR($B61="J",$B61="K",$B61="Q"),params!$B$5*G61,$B61*params!$B$3*G61)))</f>
        <v/>
      </c>
      <c r="O61" s="1" t="str">
        <f>IF('enter-harv-val'!$B61="","",IF(AND(NOT((OR($B61="J",$B61="K",$B61="Q",$B61=0))),G61=0),$B61*params!$B$3,""))</f>
        <v/>
      </c>
      <c r="P61" s="1" t="str">
        <f>IF('enter-harv-val'!B61="","",K61*params!$B$7)</f>
        <v/>
      </c>
      <c r="Q61" s="1" t="str">
        <f>IF('enter-harv-val'!B61="","",L61+M61+N61-P61)</f>
        <v/>
      </c>
      <c r="R61" s="5" t="str">
        <f>IF('enter-harv-val'!B61="","",(Q61&lt;params!$B$9))</f>
        <v/>
      </c>
    </row>
    <row r="62" spans="1:18" x14ac:dyDescent="0.45">
      <c r="A62" t="str">
        <f>IF('enter-harv-val'!B62="","",'enter-harv-val'!A62)</f>
        <v/>
      </c>
      <c r="B62" s="24" t="str">
        <f>IF('enter-harv-val'!B62="","",'enter-harv-val'!B62)</f>
        <v/>
      </c>
      <c r="C62" s="6" t="str">
        <f>IF('enter-harv-val'!B62="","",'5-community'!C62)</f>
        <v/>
      </c>
      <c r="E62" s="4" t="str">
        <f>IF('enter-harv-val'!B62="","",IF(D62=1,IF(NOT((OR($B62="J",$B62="K",$B62="Q",$B62=0))),"ADDL","NOT"),""))</f>
        <v/>
      </c>
      <c r="G62" s="11" t="str">
        <f>IF('enter-harv-val'!B62="","",1-D62)</f>
        <v/>
      </c>
      <c r="H62" t="str">
        <f>IF('enter-harv-val'!B62="","",IF(AND(D62=1,G62=1),"IllegalHarv",""))</f>
        <v/>
      </c>
      <c r="I62" s="4" t="str">
        <f>IF('enter-harv-val'!$B62="","",AND(E62="ADDL",H62&lt;&gt;"Fraud"))</f>
        <v/>
      </c>
      <c r="J62" t="str">
        <f>IF('enter-harv-val'!B62="","",VLOOKUP(C62,params!A$30:C$39,3))</f>
        <v/>
      </c>
      <c r="K62" t="str">
        <f>IF('enter-harv-val'!B62="","",J62*G62*D62)</f>
        <v/>
      </c>
      <c r="L62" s="1" t="str">
        <f>IF('enter-harv-val'!B62="","",params!$B$2)</f>
        <v/>
      </c>
      <c r="M62" s="27" t="str">
        <f>IF('enter-harv-val'!B62="","",D62*params!$B$6*(1-K62))</f>
        <v/>
      </c>
      <c r="N62" s="1" t="str">
        <f>IF('enter-harv-val'!B62="","",IF(AND(D62=1,OR(F62,J62)),0,IF(OR($B62="J",$B62="K",$B62="Q"),params!$B$5*G62,$B62*params!$B$3*G62)))</f>
        <v/>
      </c>
      <c r="O62" s="1" t="str">
        <f>IF('enter-harv-val'!$B62="","",IF(AND(NOT((OR($B62="J",$B62="K",$B62="Q",$B62=0))),G62=0),$B62*params!$B$3,""))</f>
        <v/>
      </c>
      <c r="P62" s="1" t="str">
        <f>IF('enter-harv-val'!B62="","",K62*params!$B$7)</f>
        <v/>
      </c>
      <c r="Q62" s="1" t="str">
        <f>IF('enter-harv-val'!B62="","",L62+M62+N62-P62)</f>
        <v/>
      </c>
      <c r="R62" s="5" t="str">
        <f>IF('enter-harv-val'!B62="","",(Q62&lt;params!$B$9))</f>
        <v/>
      </c>
    </row>
    <row r="63" spans="1:18" x14ac:dyDescent="0.45">
      <c r="A63" t="str">
        <f>IF('enter-harv-val'!B63="","",'enter-harv-val'!A63)</f>
        <v/>
      </c>
      <c r="B63" s="24" t="str">
        <f>IF('enter-harv-val'!B63="","",'enter-harv-val'!B63)</f>
        <v/>
      </c>
      <c r="C63" s="6" t="str">
        <f>IF('enter-harv-val'!B63="","",'5-community'!C63)</f>
        <v/>
      </c>
      <c r="E63" s="4" t="str">
        <f>IF('enter-harv-val'!B63="","",IF(D63=1,IF(NOT((OR($B63="J",$B63="K",$B63="Q",$B63=0))),"ADDL","NOT"),""))</f>
        <v/>
      </c>
      <c r="G63" s="11" t="str">
        <f>IF('enter-harv-val'!B63="","",1-D63)</f>
        <v/>
      </c>
      <c r="H63" t="str">
        <f>IF('enter-harv-val'!B63="","",IF(AND(D63=1,G63=1),"IllegalHarv",""))</f>
        <v/>
      </c>
      <c r="I63" s="4" t="str">
        <f>IF('enter-harv-val'!$B63="","",AND(E63="ADDL",H63&lt;&gt;"Fraud"))</f>
        <v/>
      </c>
      <c r="J63" t="str">
        <f>IF('enter-harv-val'!B63="","",VLOOKUP(C63,params!A$30:C$39,3))</f>
        <v/>
      </c>
      <c r="K63" t="str">
        <f>IF('enter-harv-val'!B63="","",J63*G63*D63)</f>
        <v/>
      </c>
      <c r="L63" s="1" t="str">
        <f>IF('enter-harv-val'!B63="","",params!$B$2)</f>
        <v/>
      </c>
      <c r="M63" s="27" t="str">
        <f>IF('enter-harv-val'!B63="","",D63*params!$B$6*(1-K63))</f>
        <v/>
      </c>
      <c r="N63" s="1" t="str">
        <f>IF('enter-harv-val'!B63="","",IF(AND(D63=1,OR(F63,J63)),0,IF(OR($B63="J",$B63="K",$B63="Q"),params!$B$5*G63,$B63*params!$B$3*G63)))</f>
        <v/>
      </c>
      <c r="O63" s="1" t="str">
        <f>IF('enter-harv-val'!$B63="","",IF(AND(NOT((OR($B63="J",$B63="K",$B63="Q",$B63=0))),G63=0),$B63*params!$B$3,""))</f>
        <v/>
      </c>
      <c r="P63" s="1" t="str">
        <f>IF('enter-harv-val'!B63="","",K63*params!$B$7)</f>
        <v/>
      </c>
      <c r="Q63" s="1" t="str">
        <f>IF('enter-harv-val'!B63="","",L63+M63+N63-P63)</f>
        <v/>
      </c>
      <c r="R63" s="5" t="str">
        <f>IF('enter-harv-val'!B63="","",(Q63&lt;params!$B$9))</f>
        <v/>
      </c>
    </row>
    <row r="64" spans="1:18" x14ac:dyDescent="0.45">
      <c r="A64" t="str">
        <f>IF('enter-harv-val'!B64="","",'enter-harv-val'!A64)</f>
        <v/>
      </c>
      <c r="B64" s="24" t="str">
        <f>IF('enter-harv-val'!B64="","",'enter-harv-val'!B64)</f>
        <v/>
      </c>
      <c r="C64" s="6" t="str">
        <f>IF('enter-harv-val'!B64="","",'5-community'!C64)</f>
        <v/>
      </c>
      <c r="E64" s="4" t="str">
        <f>IF('enter-harv-val'!B64="","",IF(D64=1,IF(NOT((OR($B64="J",$B64="K",$B64="Q",$B64=0))),"ADDL","NOT"),""))</f>
        <v/>
      </c>
      <c r="G64" s="11" t="str">
        <f>IF('enter-harv-val'!B64="","",1-D64)</f>
        <v/>
      </c>
      <c r="H64" t="str">
        <f>IF('enter-harv-val'!B64="","",IF(AND(D64=1,G64=1),"IllegalHarv",""))</f>
        <v/>
      </c>
      <c r="I64" s="4" t="str">
        <f>IF('enter-harv-val'!$B64="","",AND(E64="ADDL",H64&lt;&gt;"Fraud"))</f>
        <v/>
      </c>
      <c r="J64" t="str">
        <f>IF('enter-harv-val'!B64="","",VLOOKUP(C64,params!A$30:C$39,3))</f>
        <v/>
      </c>
      <c r="K64" t="str">
        <f>IF('enter-harv-val'!B64="","",J64*G64*D64)</f>
        <v/>
      </c>
      <c r="L64" s="1" t="str">
        <f>IF('enter-harv-val'!B64="","",params!$B$2)</f>
        <v/>
      </c>
      <c r="M64" s="27" t="str">
        <f>IF('enter-harv-val'!B64="","",D64*params!$B$6*(1-K64))</f>
        <v/>
      </c>
      <c r="N64" s="1" t="str">
        <f>IF('enter-harv-val'!B64="","",IF(AND(D64=1,OR(F64,J64)),0,IF(OR($B64="J",$B64="K",$B64="Q"),params!$B$5*G64,$B64*params!$B$3*G64)))</f>
        <v/>
      </c>
      <c r="O64" s="1" t="str">
        <f>IF('enter-harv-val'!$B64="","",IF(AND(NOT((OR($B64="J",$B64="K",$B64="Q",$B64=0))),G64=0),$B64*params!$B$3,""))</f>
        <v/>
      </c>
      <c r="P64" s="1" t="str">
        <f>IF('enter-harv-val'!B64="","",K64*params!$B$7)</f>
        <v/>
      </c>
      <c r="Q64" s="1" t="str">
        <f>IF('enter-harv-val'!B64="","",L64+M64+N64-P64)</f>
        <v/>
      </c>
      <c r="R64" s="5" t="str">
        <f>IF('enter-harv-val'!B64="","",(Q64&lt;params!$B$9))</f>
        <v/>
      </c>
    </row>
    <row r="65" spans="1:18" x14ac:dyDescent="0.45">
      <c r="A65" t="str">
        <f>IF('enter-harv-val'!B65="","",'enter-harv-val'!A65)</f>
        <v/>
      </c>
      <c r="B65" s="24" t="str">
        <f>IF('enter-harv-val'!B65="","",'enter-harv-val'!B65)</f>
        <v/>
      </c>
      <c r="C65" s="6" t="str">
        <f>IF('enter-harv-val'!B65="","",'5-community'!C65)</f>
        <v/>
      </c>
      <c r="E65" s="4" t="str">
        <f>IF('enter-harv-val'!B65="","",IF(D65=1,IF(NOT((OR($B65="J",$B65="K",$B65="Q",$B65=0))),"ADDL","NOT"),""))</f>
        <v/>
      </c>
      <c r="G65" s="11" t="str">
        <f>IF('enter-harv-val'!B65="","",1-D65)</f>
        <v/>
      </c>
      <c r="H65" t="str">
        <f>IF('enter-harv-val'!B65="","",IF(AND(D65=1,G65=1),"IllegalHarv",""))</f>
        <v/>
      </c>
      <c r="I65" s="4" t="str">
        <f>IF('enter-harv-val'!$B65="","",AND(E65="ADDL",H65&lt;&gt;"Fraud"))</f>
        <v/>
      </c>
      <c r="J65" t="str">
        <f>IF('enter-harv-val'!B65="","",VLOOKUP(C65,params!A$30:C$39,3))</f>
        <v/>
      </c>
      <c r="K65" t="str">
        <f>IF('enter-harv-val'!B65="","",J65*G65*D65)</f>
        <v/>
      </c>
      <c r="L65" s="1" t="str">
        <f>IF('enter-harv-val'!B65="","",params!$B$2)</f>
        <v/>
      </c>
      <c r="M65" s="27" t="str">
        <f>IF('enter-harv-val'!B65="","",D65*params!$B$6*(1-K65))</f>
        <v/>
      </c>
      <c r="N65" s="1" t="str">
        <f>IF('enter-harv-val'!B65="","",IF(AND(D65=1,OR(F65,J65)),0,IF(OR($B65="J",$B65="K",$B65="Q"),params!$B$5*G65,$B65*params!$B$3*G65)))</f>
        <v/>
      </c>
      <c r="O65" s="1" t="str">
        <f>IF('enter-harv-val'!$B65="","",IF(AND(NOT((OR($B65="J",$B65="K",$B65="Q",$B65=0))),G65=0),$B65*params!$B$3,""))</f>
        <v/>
      </c>
      <c r="P65" s="1" t="str">
        <f>IF('enter-harv-val'!B65="","",K65*params!$B$7)</f>
        <v/>
      </c>
      <c r="Q65" s="1" t="str">
        <f>IF('enter-harv-val'!B65="","",L65+M65+N65-P65)</f>
        <v/>
      </c>
      <c r="R65" s="5" t="str">
        <f>IF('enter-harv-val'!B65="","",(Q65&lt;params!$B$9))</f>
        <v/>
      </c>
    </row>
    <row r="66" spans="1:18" x14ac:dyDescent="0.45">
      <c r="A66" t="str">
        <f>IF('enter-harv-val'!B66="","",'enter-harv-val'!A66)</f>
        <v/>
      </c>
      <c r="B66" s="24" t="str">
        <f>IF('enter-harv-val'!B66="","",'enter-harv-val'!B66)</f>
        <v/>
      </c>
      <c r="C66" s="6" t="str">
        <f>IF('enter-harv-val'!B66="","",'5-community'!C66)</f>
        <v/>
      </c>
      <c r="E66" s="4" t="str">
        <f>IF('enter-harv-val'!B66="","",IF(D66=1,IF(NOT((OR($B66="J",$B66="K",$B66="Q",$B66=0))),"ADDL","NOT"),""))</f>
        <v/>
      </c>
      <c r="G66" s="11" t="str">
        <f>IF('enter-harv-val'!B66="","",1-D66)</f>
        <v/>
      </c>
      <c r="H66" t="str">
        <f>IF('enter-harv-val'!B66="","",IF(AND(D66=1,G66=1),"IllegalHarv",""))</f>
        <v/>
      </c>
      <c r="I66" s="4" t="str">
        <f>IF('enter-harv-val'!$B66="","",AND(E66="ADDL",H66&lt;&gt;"Fraud"))</f>
        <v/>
      </c>
      <c r="J66" t="str">
        <f>IF('enter-harv-val'!B66="","",VLOOKUP(C66,params!A$30:C$39,3))</f>
        <v/>
      </c>
      <c r="K66" t="str">
        <f>IF('enter-harv-val'!B66="","",J66*G66*D66)</f>
        <v/>
      </c>
      <c r="L66" s="1" t="str">
        <f>IF('enter-harv-val'!B66="","",params!$B$2)</f>
        <v/>
      </c>
      <c r="M66" s="27" t="str">
        <f>IF('enter-harv-val'!B66="","",D66*params!$B$6*(1-K66))</f>
        <v/>
      </c>
      <c r="N66" s="1" t="str">
        <f>IF('enter-harv-val'!B66="","",IF(AND(D66=1,OR(F66,J66)),0,IF(OR($B66="J",$B66="K",$B66="Q"),params!$B$5*G66,$B66*params!$B$3*G66)))</f>
        <v/>
      </c>
      <c r="O66" s="1" t="str">
        <f>IF('enter-harv-val'!$B66="","",IF(AND(NOT((OR($B66="J",$B66="K",$B66="Q",$B66=0))),G66=0),$B66*params!$B$3,""))</f>
        <v/>
      </c>
      <c r="P66" s="1" t="str">
        <f>IF('enter-harv-val'!B66="","",K66*params!$B$7)</f>
        <v/>
      </c>
      <c r="Q66" s="1" t="str">
        <f>IF('enter-harv-val'!B66="","",L66+M66+N66-P66)</f>
        <v/>
      </c>
      <c r="R66" s="5" t="str">
        <f>IF('enter-harv-val'!B66="","",(Q66&lt;params!$B$9))</f>
        <v/>
      </c>
    </row>
    <row r="67" spans="1:18" x14ac:dyDescent="0.45">
      <c r="A67" t="str">
        <f>IF('enter-harv-val'!B67="","",'enter-harv-val'!A67)</f>
        <v/>
      </c>
      <c r="B67" s="24" t="str">
        <f>IF('enter-harv-val'!B67="","",'enter-harv-val'!B67)</f>
        <v/>
      </c>
      <c r="C67" s="6" t="str">
        <f>IF('enter-harv-val'!B67="","",'5-community'!C67)</f>
        <v/>
      </c>
      <c r="E67" s="4" t="str">
        <f>IF('enter-harv-val'!B67="","",IF(D67=1,IF(NOT((OR($B67="J",$B67="K",$B67="Q",$B67=0))),"ADDL","NOT"),""))</f>
        <v/>
      </c>
      <c r="G67" s="11" t="str">
        <f>IF('enter-harv-val'!B67="","",1-D67)</f>
        <v/>
      </c>
      <c r="H67" t="str">
        <f>IF('enter-harv-val'!B67="","",IF(AND(D67=1,G67=1),"IllegalHarv",""))</f>
        <v/>
      </c>
      <c r="I67" s="4" t="str">
        <f>IF('enter-harv-val'!$B67="","",AND(E67="ADDL",H67&lt;&gt;"Fraud"))</f>
        <v/>
      </c>
      <c r="J67" t="str">
        <f>IF('enter-harv-val'!B67="","",VLOOKUP(C67,params!A$30:C$39,3))</f>
        <v/>
      </c>
      <c r="K67" t="str">
        <f>IF('enter-harv-val'!B67="","",J67*G67*D67)</f>
        <v/>
      </c>
      <c r="L67" s="1" t="str">
        <f>IF('enter-harv-val'!B67="","",params!$B$2)</f>
        <v/>
      </c>
      <c r="M67" s="27" t="str">
        <f>IF('enter-harv-val'!B67="","",D67*params!$B$6*(1-K67))</f>
        <v/>
      </c>
      <c r="N67" s="1" t="str">
        <f>IF('enter-harv-val'!B67="","",IF(AND(D67=1,OR(F67,J67)),0,IF(OR($B67="J",$B67="K",$B67="Q"),params!$B$5*G67,$B67*params!$B$3*G67)))</f>
        <v/>
      </c>
      <c r="O67" s="1" t="str">
        <f>IF('enter-harv-val'!$B67="","",IF(AND(NOT((OR($B67="J",$B67="K",$B67="Q",$B67=0))),G67=0),$B67*params!$B$3,""))</f>
        <v/>
      </c>
      <c r="P67" s="1" t="str">
        <f>IF('enter-harv-val'!B67="","",K67*params!$B$7)</f>
        <v/>
      </c>
      <c r="Q67" s="1" t="str">
        <f>IF('enter-harv-val'!B67="","",L67+M67+N67-P67)</f>
        <v/>
      </c>
      <c r="R67" s="5" t="str">
        <f>IF('enter-harv-val'!B67="","",(Q67&lt;params!$B$9))</f>
        <v/>
      </c>
    </row>
    <row r="68" spans="1:18" x14ac:dyDescent="0.45">
      <c r="A68" t="str">
        <f>IF('enter-harv-val'!B68="","",'enter-harv-val'!A68)</f>
        <v/>
      </c>
      <c r="B68" s="24" t="str">
        <f>IF('enter-harv-val'!B68="","",'enter-harv-val'!B68)</f>
        <v/>
      </c>
      <c r="C68" s="6" t="str">
        <f>IF('enter-harv-val'!B68="","",'5-community'!C68)</f>
        <v/>
      </c>
      <c r="E68" s="4" t="str">
        <f>IF('enter-harv-val'!B68="","",IF(D68=1,IF(NOT((OR($B68="J",$B68="K",$B68="Q",$B68=0))),"ADDL","NOT"),""))</f>
        <v/>
      </c>
      <c r="G68" s="11" t="str">
        <f>IF('enter-harv-val'!B68="","",1-D68)</f>
        <v/>
      </c>
      <c r="H68" t="str">
        <f>IF('enter-harv-val'!B68="","",IF(AND(D68=1,G68=1),"IllegalHarv",""))</f>
        <v/>
      </c>
      <c r="I68" s="4" t="str">
        <f>IF('enter-harv-val'!$B68="","",AND(E68="ADDL",H68&lt;&gt;"Fraud"))</f>
        <v/>
      </c>
      <c r="J68" t="str">
        <f>IF('enter-harv-val'!B68="","",VLOOKUP(C68,params!A$30:C$39,3))</f>
        <v/>
      </c>
      <c r="K68" t="str">
        <f>IF('enter-harv-val'!B68="","",J68*G68*D68)</f>
        <v/>
      </c>
      <c r="L68" s="1" t="str">
        <f>IF('enter-harv-val'!B68="","",params!$B$2)</f>
        <v/>
      </c>
      <c r="M68" s="27" t="str">
        <f>IF('enter-harv-val'!B68="","",D68*params!$B$6*(1-K68))</f>
        <v/>
      </c>
      <c r="N68" s="1" t="str">
        <f>IF('enter-harv-val'!B68="","",IF(AND(D68=1,OR(F68,J68)),0,IF(OR($B68="J",$B68="K",$B68="Q"),params!$B$5*G68,$B68*params!$B$3*G68)))</f>
        <v/>
      </c>
      <c r="O68" s="1" t="str">
        <f>IF('enter-harv-val'!$B68="","",IF(AND(NOT((OR($B68="J",$B68="K",$B68="Q",$B68=0))),G68=0),$B68*params!$B$3,""))</f>
        <v/>
      </c>
      <c r="P68" s="1" t="str">
        <f>IF('enter-harv-val'!B68="","",K68*params!$B$7)</f>
        <v/>
      </c>
      <c r="Q68" s="1" t="str">
        <f>IF('enter-harv-val'!B68="","",L68+M68+N68-P68)</f>
        <v/>
      </c>
      <c r="R68" s="5" t="str">
        <f>IF('enter-harv-val'!B68="","",(Q68&lt;params!$B$9))</f>
        <v/>
      </c>
    </row>
    <row r="69" spans="1:18" x14ac:dyDescent="0.45">
      <c r="A69" t="str">
        <f>IF('enter-harv-val'!B69="","",'enter-harv-val'!A69)</f>
        <v/>
      </c>
      <c r="B69" s="24" t="str">
        <f>IF('enter-harv-val'!B69="","",'enter-harv-val'!B69)</f>
        <v/>
      </c>
      <c r="C69" s="6" t="str">
        <f>IF('enter-harv-val'!B69="","",'5-community'!C69)</f>
        <v/>
      </c>
      <c r="E69" s="4" t="str">
        <f>IF('enter-harv-val'!B69="","",IF(D69=1,IF(NOT((OR($B69="J",$B69="K",$B69="Q",$B69=0))),"ADDL","NOT"),""))</f>
        <v/>
      </c>
      <c r="G69" s="11" t="str">
        <f>IF('enter-harv-val'!B69="","",1-D69)</f>
        <v/>
      </c>
      <c r="H69" t="str">
        <f>IF('enter-harv-val'!B69="","",IF(AND(D69=1,G69=1),"IllegalHarv",""))</f>
        <v/>
      </c>
      <c r="I69" s="4" t="str">
        <f>IF('enter-harv-val'!$B69="","",AND(E69="ADDL",H69&lt;&gt;"Fraud"))</f>
        <v/>
      </c>
      <c r="J69" t="str">
        <f>IF('enter-harv-val'!B69="","",VLOOKUP(C69,params!A$30:C$39,3))</f>
        <v/>
      </c>
      <c r="K69" t="str">
        <f>IF('enter-harv-val'!B69="","",J69*G69*D69)</f>
        <v/>
      </c>
      <c r="L69" s="1" t="str">
        <f>IF('enter-harv-val'!B69="","",params!$B$2)</f>
        <v/>
      </c>
      <c r="M69" s="27" t="str">
        <f>IF('enter-harv-val'!B69="","",D69*params!$B$6*(1-K69))</f>
        <v/>
      </c>
      <c r="N69" s="1" t="str">
        <f>IF('enter-harv-val'!B69="","",IF(AND(D69=1,OR(F69,J69)),0,IF(OR($B69="J",$B69="K",$B69="Q"),params!$B$5*G69,$B69*params!$B$3*G69)))</f>
        <v/>
      </c>
      <c r="O69" s="1" t="str">
        <f>IF('enter-harv-val'!$B69="","",IF(AND(NOT((OR($B69="J",$B69="K",$B69="Q",$B69=0))),G69=0),$B69*params!$B$3,""))</f>
        <v/>
      </c>
      <c r="P69" s="1" t="str">
        <f>IF('enter-harv-val'!B69="","",K69*params!$B$7)</f>
        <v/>
      </c>
      <c r="Q69" s="1" t="str">
        <f>IF('enter-harv-val'!B69="","",L69+M69+N69-P69)</f>
        <v/>
      </c>
      <c r="R69" s="5" t="str">
        <f>IF('enter-harv-val'!B69="","",(Q69&lt;params!$B$9))</f>
        <v/>
      </c>
    </row>
    <row r="70" spans="1:18" x14ac:dyDescent="0.45">
      <c r="A70" t="str">
        <f>IF('enter-harv-val'!B70="","",'enter-harv-val'!A70)</f>
        <v/>
      </c>
      <c r="B70" s="24" t="str">
        <f>IF('enter-harv-val'!B70="","",'enter-harv-val'!B70)</f>
        <v/>
      </c>
      <c r="C70" s="6" t="str">
        <f>IF('enter-harv-val'!B70="","",'5-community'!C70)</f>
        <v/>
      </c>
      <c r="E70" s="4" t="str">
        <f>IF('enter-harv-val'!B70="","",IF(D70=1,IF(NOT((OR($B70="J",$B70="K",$B70="Q",$B70=0))),"ADDL","NOT"),""))</f>
        <v/>
      </c>
      <c r="G70" s="11" t="str">
        <f>IF('enter-harv-val'!B70="","",1-D70)</f>
        <v/>
      </c>
      <c r="H70" t="str">
        <f>IF('enter-harv-val'!B70="","",IF(AND(D70=1,G70=1),"IllegalHarv",""))</f>
        <v/>
      </c>
      <c r="I70" s="4" t="str">
        <f>IF('enter-harv-val'!$B70="","",AND(E70="ADDL",H70&lt;&gt;"Fraud"))</f>
        <v/>
      </c>
      <c r="J70" t="str">
        <f>IF('enter-harv-val'!B70="","",VLOOKUP(C70,params!A$30:C$39,3))</f>
        <v/>
      </c>
      <c r="K70" t="str">
        <f>IF('enter-harv-val'!B70="","",J70*G70*D70)</f>
        <v/>
      </c>
      <c r="L70" s="1" t="str">
        <f>IF('enter-harv-val'!B70="","",params!$B$2)</f>
        <v/>
      </c>
      <c r="M70" s="27" t="str">
        <f>IF('enter-harv-val'!B70="","",D70*params!$B$6*(1-K70))</f>
        <v/>
      </c>
      <c r="N70" s="1" t="str">
        <f>IF('enter-harv-val'!B70="","",IF(AND(D70=1,OR(F70,J70)),0,IF(OR($B70="J",$B70="K",$B70="Q"),params!$B$5*G70,$B70*params!$B$3*G70)))</f>
        <v/>
      </c>
      <c r="O70" s="1" t="str">
        <f>IF('enter-harv-val'!$B70="","",IF(AND(NOT((OR($B70="J",$B70="K",$B70="Q",$B70=0))),G70=0),$B70*params!$B$3,""))</f>
        <v/>
      </c>
      <c r="P70" s="1" t="str">
        <f>IF('enter-harv-val'!B70="","",K70*params!$B$7)</f>
        <v/>
      </c>
      <c r="Q70" s="1" t="str">
        <f>IF('enter-harv-val'!B70="","",L70+M70+N70-P70)</f>
        <v/>
      </c>
      <c r="R70" s="5" t="str">
        <f>IF('enter-harv-val'!B70="","",(Q70&lt;params!$B$9))</f>
        <v/>
      </c>
    </row>
    <row r="71" spans="1:18" x14ac:dyDescent="0.45">
      <c r="A71" t="str">
        <f>IF('enter-harv-val'!B71="","",'enter-harv-val'!A71)</f>
        <v/>
      </c>
      <c r="B71" s="24" t="str">
        <f>IF('enter-harv-val'!B71="","",'enter-harv-val'!B71)</f>
        <v/>
      </c>
      <c r="C71" s="6" t="str">
        <f>IF('enter-harv-val'!B71="","",'5-community'!C71)</f>
        <v/>
      </c>
      <c r="E71" s="4" t="str">
        <f>IF('enter-harv-val'!B71="","",IF(D71=1,IF(NOT((OR($B71="J",$B71="K",$B71="Q",$B71=0))),"ADDL","NOT"),""))</f>
        <v/>
      </c>
      <c r="G71" s="11" t="str">
        <f>IF('enter-harv-val'!B71="","",1-D71)</f>
        <v/>
      </c>
      <c r="H71" t="str">
        <f>IF('enter-harv-val'!B71="","",IF(AND(D71=1,G71=1),"IllegalHarv",""))</f>
        <v/>
      </c>
      <c r="I71" s="4" t="str">
        <f>IF('enter-harv-val'!$B71="","",AND(E71="ADDL",H71&lt;&gt;"Fraud"))</f>
        <v/>
      </c>
      <c r="J71" t="str">
        <f>IF('enter-harv-val'!B71="","",VLOOKUP(C71,params!A$30:C$39,3))</f>
        <v/>
      </c>
      <c r="K71" t="str">
        <f>IF('enter-harv-val'!B71="","",J71*G71*D71)</f>
        <v/>
      </c>
      <c r="L71" s="1" t="str">
        <f>IF('enter-harv-val'!B71="","",params!$B$2)</f>
        <v/>
      </c>
      <c r="M71" s="27" t="str">
        <f>IF('enter-harv-val'!B71="","",D71*params!$B$6*(1-K71))</f>
        <v/>
      </c>
      <c r="N71" s="1" t="str">
        <f>IF('enter-harv-val'!B71="","",IF(AND(D71=1,OR(F71,J71)),0,IF(OR($B71="J",$B71="K",$B71="Q"),params!$B$5*G71,$B71*params!$B$3*G71)))</f>
        <v/>
      </c>
      <c r="O71" s="1" t="str">
        <f>IF('enter-harv-val'!$B71="","",IF(AND(NOT((OR($B71="J",$B71="K",$B71="Q",$B71=0))),G71=0),$B71*params!$B$3,""))</f>
        <v/>
      </c>
      <c r="P71" s="1" t="str">
        <f>IF('enter-harv-val'!B71="","",K71*params!$B$7)</f>
        <v/>
      </c>
      <c r="Q71" s="1" t="str">
        <f>IF('enter-harv-val'!B71="","",L71+M71+N71-P71)</f>
        <v/>
      </c>
      <c r="R71" s="5" t="str">
        <f>IF('enter-harv-val'!B71="","",(Q71&lt;params!$B$9))</f>
        <v/>
      </c>
    </row>
    <row r="72" spans="1:18" x14ac:dyDescent="0.45">
      <c r="A72" t="str">
        <f>IF('enter-harv-val'!B72="","",'enter-harv-val'!A72)</f>
        <v/>
      </c>
      <c r="B72" s="24" t="str">
        <f>IF('enter-harv-val'!B72="","",'enter-harv-val'!B72)</f>
        <v/>
      </c>
      <c r="C72" s="6" t="str">
        <f>IF('enter-harv-val'!B72="","",'5-community'!C72)</f>
        <v/>
      </c>
      <c r="E72" s="4" t="str">
        <f>IF('enter-harv-val'!B72="","",IF(D72=1,IF(NOT((OR($B72="J",$B72="K",$B72="Q",$B72=0))),"ADDL","NOT"),""))</f>
        <v/>
      </c>
      <c r="G72" s="11" t="str">
        <f>IF('enter-harv-val'!B72="","",1-D72)</f>
        <v/>
      </c>
      <c r="H72" t="str">
        <f>IF('enter-harv-val'!B72="","",IF(AND(D72=1,G72=1),"IllegalHarv",""))</f>
        <v/>
      </c>
      <c r="I72" s="4" t="str">
        <f>IF('enter-harv-val'!$B72="","",AND(E72="ADDL",H72&lt;&gt;"Fraud"))</f>
        <v/>
      </c>
      <c r="J72" t="str">
        <f>IF('enter-harv-val'!B72="","",VLOOKUP(C72,params!A$30:C$39,3))</f>
        <v/>
      </c>
      <c r="K72" t="str">
        <f>IF('enter-harv-val'!B72="","",J72*G72*D72)</f>
        <v/>
      </c>
      <c r="L72" s="1" t="str">
        <f>IF('enter-harv-val'!B72="","",params!$B$2)</f>
        <v/>
      </c>
      <c r="M72" s="27" t="str">
        <f>IF('enter-harv-val'!B72="","",D72*params!$B$6*(1-K72))</f>
        <v/>
      </c>
      <c r="N72" s="1" t="str">
        <f>IF('enter-harv-val'!B72="","",IF(AND(D72=1,OR(F72,J72)),0,IF(OR($B72="J",$B72="K",$B72="Q"),params!$B$5*G72,$B72*params!$B$3*G72)))</f>
        <v/>
      </c>
      <c r="O72" s="1" t="str">
        <f>IF('enter-harv-val'!$B72="","",IF(AND(NOT((OR($B72="J",$B72="K",$B72="Q",$B72=0))),G72=0),$B72*params!$B$3,""))</f>
        <v/>
      </c>
      <c r="P72" s="1" t="str">
        <f>IF('enter-harv-val'!B72="","",K72*params!$B$7)</f>
        <v/>
      </c>
      <c r="Q72" s="1" t="str">
        <f>IF('enter-harv-val'!B72="","",L72+M72+N72-P72)</f>
        <v/>
      </c>
      <c r="R72" s="5" t="str">
        <f>IF('enter-harv-val'!B72="","",(Q72&lt;params!$B$9))</f>
        <v/>
      </c>
    </row>
    <row r="73" spans="1:18" x14ac:dyDescent="0.45">
      <c r="A73" t="str">
        <f>IF('enter-harv-val'!B73="","",'enter-harv-val'!A73)</f>
        <v/>
      </c>
      <c r="B73" s="24" t="str">
        <f>IF('enter-harv-val'!B73="","",'enter-harv-val'!B73)</f>
        <v/>
      </c>
      <c r="C73" s="6" t="str">
        <f>IF('enter-harv-val'!B73="","",'5-community'!C73)</f>
        <v/>
      </c>
      <c r="E73" s="4" t="str">
        <f>IF('enter-harv-val'!B73="","",IF(D73=1,IF(NOT((OR($B73="J",$B73="K",$B73="Q",$B73=0))),"ADDL","NOT"),""))</f>
        <v/>
      </c>
      <c r="G73" s="11" t="str">
        <f>IF('enter-harv-val'!B73="","",1-D73)</f>
        <v/>
      </c>
      <c r="H73" t="str">
        <f>IF('enter-harv-val'!B73="","",IF(AND(D73=1,G73=1),"IllegalHarv",""))</f>
        <v/>
      </c>
      <c r="I73" s="4" t="str">
        <f>IF('enter-harv-val'!$B73="","",AND(E73="ADDL",H73&lt;&gt;"Fraud"))</f>
        <v/>
      </c>
      <c r="J73" t="str">
        <f>IF('enter-harv-val'!B73="","",VLOOKUP(C73,params!A$30:C$39,3))</f>
        <v/>
      </c>
      <c r="K73" t="str">
        <f>IF('enter-harv-val'!B73="","",J73*G73*D73)</f>
        <v/>
      </c>
      <c r="L73" s="1" t="str">
        <f>IF('enter-harv-val'!B73="","",params!$B$2)</f>
        <v/>
      </c>
      <c r="M73" s="27" t="str">
        <f>IF('enter-harv-val'!B73="","",D73*params!$B$6*(1-K73))</f>
        <v/>
      </c>
      <c r="N73" s="1" t="str">
        <f>IF('enter-harv-val'!B73="","",IF(AND(D73=1,OR(F73,J73)),0,IF(OR($B73="J",$B73="K",$B73="Q"),params!$B$5*G73,$B73*params!$B$3*G73)))</f>
        <v/>
      </c>
      <c r="O73" s="1" t="str">
        <f>IF('enter-harv-val'!$B73="","",IF(AND(NOT((OR($B73="J",$B73="K",$B73="Q",$B73=0))),G73=0),$B73*params!$B$3,""))</f>
        <v/>
      </c>
      <c r="P73" s="1" t="str">
        <f>IF('enter-harv-val'!B73="","",K73*params!$B$7)</f>
        <v/>
      </c>
      <c r="Q73" s="1" t="str">
        <f>IF('enter-harv-val'!B73="","",L73+M73+N73-P73)</f>
        <v/>
      </c>
      <c r="R73" s="5" t="str">
        <f>IF('enter-harv-val'!B73="","",(Q73&lt;params!$B$9))</f>
        <v/>
      </c>
    </row>
    <row r="74" spans="1:18" x14ac:dyDescent="0.45">
      <c r="A74" t="str">
        <f>IF('enter-harv-val'!B74="","",'enter-harv-val'!A74)</f>
        <v/>
      </c>
      <c r="B74" s="24" t="str">
        <f>IF('enter-harv-val'!B74="","",'enter-harv-val'!B74)</f>
        <v/>
      </c>
      <c r="C74" s="6" t="str">
        <f>IF('enter-harv-val'!B74="","",'5-community'!C74)</f>
        <v/>
      </c>
      <c r="E74" s="4" t="str">
        <f>IF('enter-harv-val'!B74="","",IF(D74=1,IF(NOT((OR($B74="J",$B74="K",$B74="Q",$B74=0))),"ADDL","NOT"),""))</f>
        <v/>
      </c>
      <c r="G74" s="11" t="str">
        <f>IF('enter-harv-val'!B74="","",1-D74)</f>
        <v/>
      </c>
      <c r="H74" t="str">
        <f>IF('enter-harv-val'!B74="","",IF(AND(D74=1,G74=1),"IllegalHarv",""))</f>
        <v/>
      </c>
      <c r="I74" s="4" t="str">
        <f>IF('enter-harv-val'!$B74="","",AND(E74="ADDL",H74&lt;&gt;"Fraud"))</f>
        <v/>
      </c>
      <c r="J74" t="str">
        <f>IF('enter-harv-val'!B74="","",VLOOKUP(C74,params!A$30:C$39,3))</f>
        <v/>
      </c>
      <c r="K74" t="str">
        <f>IF('enter-harv-val'!B74="","",J74*G74*D74)</f>
        <v/>
      </c>
      <c r="L74" s="1" t="str">
        <f>IF('enter-harv-val'!B74="","",params!$B$2)</f>
        <v/>
      </c>
      <c r="M74" s="27" t="str">
        <f>IF('enter-harv-val'!B74="","",D74*params!$B$6*(1-K74))</f>
        <v/>
      </c>
      <c r="N74" s="1" t="str">
        <f>IF('enter-harv-val'!B74="","",IF(AND(D74=1,OR(F74,J74)),0,IF(OR($B74="J",$B74="K",$B74="Q"),params!$B$5*G74,$B74*params!$B$3*G74)))</f>
        <v/>
      </c>
      <c r="O74" s="1" t="str">
        <f>IF('enter-harv-val'!$B74="","",IF(AND(NOT((OR($B74="J",$B74="K",$B74="Q",$B74=0))),G74=0),$B74*params!$B$3,""))</f>
        <v/>
      </c>
      <c r="P74" s="1" t="str">
        <f>IF('enter-harv-val'!B74="","",K74*params!$B$7)</f>
        <v/>
      </c>
      <c r="Q74" s="1" t="str">
        <f>IF('enter-harv-val'!B74="","",L74+M74+N74-P74)</f>
        <v/>
      </c>
      <c r="R74" s="5" t="str">
        <f>IF('enter-harv-val'!B74="","",(Q74&lt;params!$B$9))</f>
        <v/>
      </c>
    </row>
    <row r="75" spans="1:18" x14ac:dyDescent="0.45">
      <c r="A75" t="str">
        <f>IF('enter-harv-val'!B75="","",'enter-harv-val'!A75)</f>
        <v/>
      </c>
      <c r="B75" s="24" t="str">
        <f>IF('enter-harv-val'!B75="","",'enter-harv-val'!B75)</f>
        <v/>
      </c>
      <c r="C75" s="6" t="str">
        <f>IF('enter-harv-val'!B75="","",'5-community'!C75)</f>
        <v/>
      </c>
      <c r="E75" s="4" t="str">
        <f>IF('enter-harv-val'!B75="","",IF(D75=1,IF(NOT((OR($B75="J",$B75="K",$B75="Q",$B75=0))),"ADDL","NOT"),""))</f>
        <v/>
      </c>
      <c r="G75" s="11" t="str">
        <f>IF('enter-harv-val'!B75="","",1-D75)</f>
        <v/>
      </c>
      <c r="H75" t="str">
        <f>IF('enter-harv-val'!B75="","",IF(AND(D75=1,G75=1),"IllegalHarv",""))</f>
        <v/>
      </c>
      <c r="I75" s="4" t="str">
        <f>IF('enter-harv-val'!$B75="","",AND(E75="ADDL",H75&lt;&gt;"Fraud"))</f>
        <v/>
      </c>
      <c r="J75" t="str">
        <f>IF('enter-harv-val'!B75="","",VLOOKUP(C75,params!A$30:C$39,3))</f>
        <v/>
      </c>
      <c r="K75" t="str">
        <f>IF('enter-harv-val'!B75="","",J75*G75*D75)</f>
        <v/>
      </c>
      <c r="L75" s="1" t="str">
        <f>IF('enter-harv-val'!B75="","",params!$B$2)</f>
        <v/>
      </c>
      <c r="M75" s="27" t="str">
        <f>IF('enter-harv-val'!B75="","",D75*params!$B$6*(1-K75))</f>
        <v/>
      </c>
      <c r="N75" s="1" t="str">
        <f>IF('enter-harv-val'!B75="","",IF(AND(D75=1,OR(F75,J75)),0,IF(OR($B75="J",$B75="K",$B75="Q"),params!$B$5*G75,$B75*params!$B$3*G75)))</f>
        <v/>
      </c>
      <c r="O75" s="1" t="str">
        <f>IF('enter-harv-val'!$B75="","",IF(AND(NOT((OR($B75="J",$B75="K",$B75="Q",$B75=0))),G75=0),$B75*params!$B$3,""))</f>
        <v/>
      </c>
      <c r="P75" s="1" t="str">
        <f>IF('enter-harv-val'!B75="","",K75*params!$B$7)</f>
        <v/>
      </c>
      <c r="Q75" s="1" t="str">
        <f>IF('enter-harv-val'!B75="","",L75+M75+N75-P75)</f>
        <v/>
      </c>
      <c r="R75" s="5" t="str">
        <f>IF('enter-harv-val'!B75="","",(Q75&lt;params!$B$9))</f>
        <v/>
      </c>
    </row>
    <row r="76" spans="1:18" x14ac:dyDescent="0.45">
      <c r="A76" t="str">
        <f>IF('enter-harv-val'!B76="","",'enter-harv-val'!A76)</f>
        <v/>
      </c>
      <c r="B76" s="24" t="str">
        <f>IF('enter-harv-val'!B76="","",'enter-harv-val'!B76)</f>
        <v/>
      </c>
      <c r="C76" s="6" t="str">
        <f>IF('enter-harv-val'!B76="","",'5-community'!C76)</f>
        <v/>
      </c>
      <c r="E76" s="4" t="str">
        <f>IF('enter-harv-val'!B76="","",IF(D76=1,IF(NOT((OR($B76="J",$B76="K",$B76="Q",$B76=0))),"ADDL","NOT"),""))</f>
        <v/>
      </c>
      <c r="G76" s="11" t="str">
        <f>IF('enter-harv-val'!B76="","",1-D76)</f>
        <v/>
      </c>
      <c r="H76" t="str">
        <f>IF('enter-harv-val'!B76="","",IF(AND(D76=1,G76=1),"IllegalHarv",""))</f>
        <v/>
      </c>
      <c r="I76" s="4" t="str">
        <f>IF('enter-harv-val'!$B76="","",AND(E76="ADDL",H76&lt;&gt;"Fraud"))</f>
        <v/>
      </c>
      <c r="J76" t="str">
        <f>IF('enter-harv-val'!B76="","",VLOOKUP(C76,params!A$30:C$39,3))</f>
        <v/>
      </c>
      <c r="K76" t="str">
        <f>IF('enter-harv-val'!B76="","",J76*G76*D76)</f>
        <v/>
      </c>
      <c r="L76" s="1" t="str">
        <f>IF('enter-harv-val'!B76="","",params!$B$2)</f>
        <v/>
      </c>
      <c r="M76" s="27" t="str">
        <f>IF('enter-harv-val'!B76="","",D76*params!$B$6*(1-K76))</f>
        <v/>
      </c>
      <c r="N76" s="1" t="str">
        <f>IF('enter-harv-val'!B76="","",IF(AND(D76=1,OR(F76,J76)),0,IF(OR($B76="J",$B76="K",$B76="Q"),params!$B$5*G76,$B76*params!$B$3*G76)))</f>
        <v/>
      </c>
      <c r="O76" s="1" t="str">
        <f>IF('enter-harv-val'!$B76="","",IF(AND(NOT((OR($B76="J",$B76="K",$B76="Q",$B76=0))),G76=0),$B76*params!$B$3,""))</f>
        <v/>
      </c>
      <c r="P76" s="1" t="str">
        <f>IF('enter-harv-val'!B76="","",K76*params!$B$7)</f>
        <v/>
      </c>
      <c r="Q76" s="1" t="str">
        <f>IF('enter-harv-val'!B76="","",L76+M76+N76-P76)</f>
        <v/>
      </c>
      <c r="R76" s="5" t="str">
        <f>IF('enter-harv-val'!B76="","",(Q76&lt;params!$B$9))</f>
        <v/>
      </c>
    </row>
    <row r="77" spans="1:18" x14ac:dyDescent="0.45">
      <c r="A77" t="str">
        <f>IF('enter-harv-val'!B77="","",'enter-harv-val'!A77)</f>
        <v/>
      </c>
      <c r="B77" s="24" t="str">
        <f>IF('enter-harv-val'!B77="","",'enter-harv-val'!B77)</f>
        <v/>
      </c>
      <c r="C77" s="6" t="str">
        <f>IF('enter-harv-val'!B77="","",'5-community'!C77)</f>
        <v/>
      </c>
      <c r="E77" s="4" t="str">
        <f>IF('enter-harv-val'!B77="","",IF(D77=1,IF(NOT((OR($B77="J",$B77="K",$B77="Q",$B77=0))),"ADDL","NOT"),""))</f>
        <v/>
      </c>
      <c r="G77" s="11" t="str">
        <f>IF('enter-harv-val'!B77="","",1-D77)</f>
        <v/>
      </c>
      <c r="H77" t="str">
        <f>IF('enter-harv-val'!B77="","",IF(AND(D77=1,G77=1),"IllegalHarv",""))</f>
        <v/>
      </c>
      <c r="I77" s="4" t="str">
        <f>IF('enter-harv-val'!$B77="","",AND(E77="ADDL",H77&lt;&gt;"Fraud"))</f>
        <v/>
      </c>
      <c r="J77" t="str">
        <f>IF('enter-harv-val'!B77="","",VLOOKUP(C77,params!A$30:C$39,3))</f>
        <v/>
      </c>
      <c r="K77" t="str">
        <f>IF('enter-harv-val'!B77="","",J77*G77*D77)</f>
        <v/>
      </c>
      <c r="L77" s="1" t="str">
        <f>IF('enter-harv-val'!B77="","",params!$B$2)</f>
        <v/>
      </c>
      <c r="M77" s="27" t="str">
        <f>IF('enter-harv-val'!B77="","",D77*params!$B$6*(1-K77))</f>
        <v/>
      </c>
      <c r="N77" s="1" t="str">
        <f>IF('enter-harv-val'!B77="","",IF(AND(D77=1,OR(F77,J77)),0,IF(OR($B77="J",$B77="K",$B77="Q"),params!$B$5*G77,$B77*params!$B$3*G77)))</f>
        <v/>
      </c>
      <c r="O77" s="1" t="str">
        <f>IF('enter-harv-val'!$B77="","",IF(AND(NOT((OR($B77="J",$B77="K",$B77="Q",$B77=0))),G77=0),$B77*params!$B$3,""))</f>
        <v/>
      </c>
      <c r="P77" s="1" t="str">
        <f>IF('enter-harv-val'!B77="","",K77*params!$B$7)</f>
        <v/>
      </c>
      <c r="Q77" s="1" t="str">
        <f>IF('enter-harv-val'!B77="","",L77+M77+N77-P77)</f>
        <v/>
      </c>
      <c r="R77" s="5" t="str">
        <f>IF('enter-harv-val'!B77="","",(Q77&lt;params!$B$9))</f>
        <v/>
      </c>
    </row>
    <row r="78" spans="1:18" x14ac:dyDescent="0.45">
      <c r="A78" t="str">
        <f>IF('enter-harv-val'!B78="","",'enter-harv-val'!A78)</f>
        <v/>
      </c>
      <c r="B78" s="24" t="str">
        <f>IF('enter-harv-val'!B78="","",'enter-harv-val'!B78)</f>
        <v/>
      </c>
      <c r="C78" s="6" t="str">
        <f>IF('enter-harv-val'!B78="","",'5-community'!C78)</f>
        <v/>
      </c>
      <c r="E78" s="4" t="str">
        <f>IF('enter-harv-val'!B78="","",IF(D78=1,IF(NOT((OR($B78="J",$B78="K",$B78="Q",$B78=0))),"ADDL","NOT"),""))</f>
        <v/>
      </c>
      <c r="G78" s="11" t="str">
        <f>IF('enter-harv-val'!B78="","",1-D78)</f>
        <v/>
      </c>
      <c r="H78" t="str">
        <f>IF('enter-harv-val'!B78="","",IF(AND(D78=1,G78=1),"IllegalHarv",""))</f>
        <v/>
      </c>
      <c r="I78" s="4" t="str">
        <f>IF('enter-harv-val'!$B78="","",AND(E78="ADDL",H78&lt;&gt;"Fraud"))</f>
        <v/>
      </c>
      <c r="J78" t="str">
        <f>IF('enter-harv-val'!B78="","",VLOOKUP(C78,params!A$30:C$39,3))</f>
        <v/>
      </c>
      <c r="K78" t="str">
        <f>IF('enter-harv-val'!B78="","",J78*G78*D78)</f>
        <v/>
      </c>
      <c r="L78" s="1" t="str">
        <f>IF('enter-harv-val'!B78="","",params!$B$2)</f>
        <v/>
      </c>
      <c r="M78" s="27" t="str">
        <f>IF('enter-harv-val'!B78="","",D78*params!$B$6*(1-K78))</f>
        <v/>
      </c>
      <c r="N78" s="1" t="str">
        <f>IF('enter-harv-val'!B78="","",IF(AND(D78=1,OR(F78,J78)),0,IF(OR($B78="J",$B78="K",$B78="Q"),params!$B$5*G78,$B78*params!$B$3*G78)))</f>
        <v/>
      </c>
      <c r="O78" s="1" t="str">
        <f>IF('enter-harv-val'!$B78="","",IF(AND(NOT((OR($B78="J",$B78="K",$B78="Q",$B78=0))),G78=0),$B78*params!$B$3,""))</f>
        <v/>
      </c>
      <c r="P78" s="1" t="str">
        <f>IF('enter-harv-val'!B78="","",K78*params!$B$7)</f>
        <v/>
      </c>
      <c r="Q78" s="1" t="str">
        <f>IF('enter-harv-val'!B78="","",L78+M78+N78-P78)</f>
        <v/>
      </c>
      <c r="R78" s="5" t="str">
        <f>IF('enter-harv-val'!B78="","",(Q78&lt;params!$B$9))</f>
        <v/>
      </c>
    </row>
    <row r="79" spans="1:18" x14ac:dyDescent="0.45">
      <c r="A79" t="str">
        <f>IF('enter-harv-val'!B79="","",'enter-harv-val'!A79)</f>
        <v/>
      </c>
      <c r="B79" s="24" t="str">
        <f>IF('enter-harv-val'!B79="","",'enter-harv-val'!B79)</f>
        <v/>
      </c>
      <c r="C79" s="6" t="str">
        <f>IF('enter-harv-val'!B79="","",'5-community'!C79)</f>
        <v/>
      </c>
      <c r="E79" s="4" t="str">
        <f>IF('enter-harv-val'!B79="","",IF(D79=1,IF(NOT((OR($B79="J",$B79="K",$B79="Q",$B79=0))),"ADDL","NOT"),""))</f>
        <v/>
      </c>
      <c r="G79" s="11" t="str">
        <f>IF('enter-harv-val'!B79="","",1-D79)</f>
        <v/>
      </c>
      <c r="H79" t="str">
        <f>IF('enter-harv-val'!B79="","",IF(AND(D79=1,G79=1),"IllegalHarv",""))</f>
        <v/>
      </c>
      <c r="I79" s="4" t="str">
        <f>IF('enter-harv-val'!$B79="","",AND(E79="ADDL",H79&lt;&gt;"Fraud"))</f>
        <v/>
      </c>
      <c r="J79" t="str">
        <f>IF('enter-harv-val'!B79="","",VLOOKUP(C79,params!A$30:C$39,3))</f>
        <v/>
      </c>
      <c r="K79" t="str">
        <f>IF('enter-harv-val'!B79="","",J79*G79*D79)</f>
        <v/>
      </c>
      <c r="L79" s="1" t="str">
        <f>IF('enter-harv-val'!B79="","",params!$B$2)</f>
        <v/>
      </c>
      <c r="M79" s="27" t="str">
        <f>IF('enter-harv-val'!B79="","",D79*params!$B$6*(1-K79))</f>
        <v/>
      </c>
      <c r="N79" s="1" t="str">
        <f>IF('enter-harv-val'!B79="","",IF(AND(D79=1,OR(F79,J79)),0,IF(OR($B79="J",$B79="K",$B79="Q"),params!$B$5*G79,$B79*params!$B$3*G79)))</f>
        <v/>
      </c>
      <c r="O79" s="1" t="str">
        <f>IF('enter-harv-val'!$B79="","",IF(AND(NOT((OR($B79="J",$B79="K",$B79="Q",$B79=0))),G79=0),$B79*params!$B$3,""))</f>
        <v/>
      </c>
      <c r="P79" s="1" t="str">
        <f>IF('enter-harv-val'!B79="","",K79*params!$B$7)</f>
        <v/>
      </c>
      <c r="Q79" s="1" t="str">
        <f>IF('enter-harv-val'!B79="","",L79+M79+N79-P79)</f>
        <v/>
      </c>
      <c r="R79" s="5" t="str">
        <f>IF('enter-harv-val'!B79="","",(Q79&lt;params!$B$9))</f>
        <v/>
      </c>
    </row>
    <row r="80" spans="1:18" x14ac:dyDescent="0.45">
      <c r="A80" t="str">
        <f>IF('enter-harv-val'!B80="","",'enter-harv-val'!A80)</f>
        <v/>
      </c>
      <c r="B80" s="24" t="str">
        <f>IF('enter-harv-val'!B80="","",'enter-harv-val'!B80)</f>
        <v/>
      </c>
      <c r="C80" s="6" t="str">
        <f>IF('enter-harv-val'!B80="","",'5-community'!C80)</f>
        <v/>
      </c>
      <c r="E80" s="4" t="str">
        <f>IF('enter-harv-val'!B80="","",IF(D80=1,IF(NOT((OR($B80="J",$B80="K",$B80="Q",$B80=0))),"ADDL","NOT"),""))</f>
        <v/>
      </c>
      <c r="G80" s="11" t="str">
        <f>IF('enter-harv-val'!B80="","",1-D80)</f>
        <v/>
      </c>
      <c r="H80" t="str">
        <f>IF('enter-harv-val'!B80="","",IF(AND(D80=1,G80=1),"IllegalHarv",""))</f>
        <v/>
      </c>
      <c r="I80" s="4" t="str">
        <f>IF('enter-harv-val'!$B80="","",AND(E80="ADDL",H80&lt;&gt;"Fraud"))</f>
        <v/>
      </c>
      <c r="J80" t="str">
        <f>IF('enter-harv-val'!B80="","",VLOOKUP(C80,params!A$30:C$39,3))</f>
        <v/>
      </c>
      <c r="K80" t="str">
        <f>IF('enter-harv-val'!B80="","",J80*G80*D80)</f>
        <v/>
      </c>
      <c r="L80" s="1" t="str">
        <f>IF('enter-harv-val'!B80="","",params!$B$2)</f>
        <v/>
      </c>
      <c r="M80" s="27" t="str">
        <f>IF('enter-harv-val'!B80="","",D80*params!$B$6*(1-K80))</f>
        <v/>
      </c>
      <c r="N80" s="1" t="str">
        <f>IF('enter-harv-val'!B80="","",IF(AND(D80=1,OR(F80,J80)),0,IF(OR($B80="J",$B80="K",$B80="Q"),params!$B$5*G80,$B80*params!$B$3*G80)))</f>
        <v/>
      </c>
      <c r="O80" s="1" t="str">
        <f>IF('enter-harv-val'!$B80="","",IF(AND(NOT((OR($B80="J",$B80="K",$B80="Q",$B80=0))),G80=0),$B80*params!$B$3,""))</f>
        <v/>
      </c>
      <c r="P80" s="1" t="str">
        <f>IF('enter-harv-val'!B80="","",K80*params!$B$7)</f>
        <v/>
      </c>
      <c r="Q80" s="1" t="str">
        <f>IF('enter-harv-val'!B80="","",L80+M80+N80-P80)</f>
        <v/>
      </c>
      <c r="R80" s="5" t="str">
        <f>IF('enter-harv-val'!B80="","",(Q80&lt;params!$B$9))</f>
        <v/>
      </c>
    </row>
    <row r="81" spans="1:18" x14ac:dyDescent="0.45">
      <c r="A81" t="str">
        <f>IF('enter-harv-val'!B81="","",'enter-harv-val'!A81)</f>
        <v/>
      </c>
      <c r="B81" s="24" t="str">
        <f>IF('enter-harv-val'!B81="","",'enter-harv-val'!B81)</f>
        <v/>
      </c>
      <c r="C81" s="6" t="str">
        <f>IF('enter-harv-val'!B81="","",'5-community'!C81)</f>
        <v/>
      </c>
      <c r="E81" s="4" t="str">
        <f>IF('enter-harv-val'!B81="","",IF(D81=1,IF(NOT((OR($B81="J",$B81="K",$B81="Q",$B81=0))),"ADDL","NOT"),""))</f>
        <v/>
      </c>
      <c r="G81" s="11" t="str">
        <f>IF('enter-harv-val'!B81="","",1-D81)</f>
        <v/>
      </c>
      <c r="H81" t="str">
        <f>IF('enter-harv-val'!B81="","",IF(AND(D81=1,G81=1),"IllegalHarv",""))</f>
        <v/>
      </c>
      <c r="I81" s="4" t="str">
        <f>IF('enter-harv-val'!$B81="","",AND(E81="ADDL",H81&lt;&gt;"Fraud"))</f>
        <v/>
      </c>
      <c r="J81" t="str">
        <f>IF('enter-harv-val'!B81="","",VLOOKUP(C81,params!A$30:C$39,3))</f>
        <v/>
      </c>
      <c r="K81" t="str">
        <f>IF('enter-harv-val'!B81="","",J81*G81*D81)</f>
        <v/>
      </c>
      <c r="L81" s="1" t="str">
        <f>IF('enter-harv-val'!B81="","",params!$B$2)</f>
        <v/>
      </c>
      <c r="M81" s="27" t="str">
        <f>IF('enter-harv-val'!B81="","",D81*params!$B$6*(1-K81))</f>
        <v/>
      </c>
      <c r="N81" s="1" t="str">
        <f>IF('enter-harv-val'!B81="","",IF(AND(D81=1,OR(F81,J81)),0,IF(OR($B81="J",$B81="K",$B81="Q"),params!$B$5*G81,$B81*params!$B$3*G81)))</f>
        <v/>
      </c>
      <c r="O81" s="1" t="str">
        <f>IF('enter-harv-val'!$B81="","",IF(AND(NOT((OR($B81="J",$B81="K",$B81="Q",$B81=0))),G81=0),$B81*params!$B$3,""))</f>
        <v/>
      </c>
      <c r="P81" s="1" t="str">
        <f>IF('enter-harv-val'!B81="","",K81*params!$B$7)</f>
        <v/>
      </c>
      <c r="Q81" s="1" t="str">
        <f>IF('enter-harv-val'!B81="","",L81+M81+N81-P81)</f>
        <v/>
      </c>
      <c r="R81" s="5" t="str">
        <f>IF('enter-harv-val'!B81="","",(Q81&lt;params!$B$9))</f>
        <v/>
      </c>
    </row>
    <row r="82" spans="1:18" x14ac:dyDescent="0.45">
      <c r="A82" t="str">
        <f>IF('enter-harv-val'!B82="","",'enter-harv-val'!A82)</f>
        <v/>
      </c>
      <c r="B82" s="24" t="str">
        <f>IF('enter-harv-val'!B82="","",'enter-harv-val'!B82)</f>
        <v/>
      </c>
      <c r="C82" s="6" t="str">
        <f>IF('enter-harv-val'!B82="","",'5-community'!C82)</f>
        <v/>
      </c>
      <c r="E82" s="4" t="str">
        <f>IF('enter-harv-val'!B82="","",IF(D82=1,IF(NOT((OR($B82="J",$B82="K",$B82="Q",$B82=0))),"ADDL","NOT"),""))</f>
        <v/>
      </c>
      <c r="G82" s="11" t="str">
        <f>IF('enter-harv-val'!B82="","",1-D82)</f>
        <v/>
      </c>
      <c r="H82" t="str">
        <f>IF('enter-harv-val'!B82="","",IF(AND(D82=1,G82=1),"IllegalHarv",""))</f>
        <v/>
      </c>
      <c r="I82" s="4" t="str">
        <f>IF('enter-harv-val'!$B82="","",AND(E82="ADDL",H82&lt;&gt;"Fraud"))</f>
        <v/>
      </c>
      <c r="J82" t="str">
        <f>IF('enter-harv-val'!B82="","",VLOOKUP(C82,params!A$30:C$39,3))</f>
        <v/>
      </c>
      <c r="K82" t="str">
        <f>IF('enter-harv-val'!B82="","",J82*G82*D82)</f>
        <v/>
      </c>
      <c r="L82" s="1" t="str">
        <f>IF('enter-harv-val'!B82="","",params!$B$2)</f>
        <v/>
      </c>
      <c r="M82" s="27" t="str">
        <f>IF('enter-harv-val'!B82="","",D82*params!$B$6*(1-K82))</f>
        <v/>
      </c>
      <c r="N82" s="1" t="str">
        <f>IF('enter-harv-val'!B82="","",IF(AND(D82=1,OR(F82,J82)),0,IF(OR($B82="J",$B82="K",$B82="Q"),params!$B$5*G82,$B82*params!$B$3*G82)))</f>
        <v/>
      </c>
      <c r="O82" s="1" t="str">
        <f>IF('enter-harv-val'!$B82="","",IF(AND(NOT((OR($B82="J",$B82="K",$B82="Q",$B82=0))),G82=0),$B82*params!$B$3,""))</f>
        <v/>
      </c>
      <c r="P82" s="1" t="str">
        <f>IF('enter-harv-val'!B82="","",K82*params!$B$7)</f>
        <v/>
      </c>
      <c r="Q82" s="1" t="str">
        <f>IF('enter-harv-val'!B82="","",L82+M82+N82-P82)</f>
        <v/>
      </c>
      <c r="R82" s="5" t="str">
        <f>IF('enter-harv-val'!B82="","",(Q82&lt;params!$B$9))</f>
        <v/>
      </c>
    </row>
    <row r="83" spans="1:18" x14ac:dyDescent="0.45">
      <c r="A83" t="str">
        <f>IF('enter-harv-val'!B83="","",'enter-harv-val'!A83)</f>
        <v/>
      </c>
      <c r="B83" s="24" t="str">
        <f>IF('enter-harv-val'!B83="","",'enter-harv-val'!B83)</f>
        <v/>
      </c>
      <c r="C83" s="6" t="str">
        <f>IF('enter-harv-val'!B83="","",'5-community'!C83)</f>
        <v/>
      </c>
      <c r="E83" s="4" t="str">
        <f>IF('enter-harv-val'!B83="","",IF(D83=1,IF(NOT((OR($B83="J",$B83="K",$B83="Q",$B83=0))),"ADDL","NOT"),""))</f>
        <v/>
      </c>
      <c r="G83" s="11" t="str">
        <f>IF('enter-harv-val'!B83="","",1-D83)</f>
        <v/>
      </c>
      <c r="H83" t="str">
        <f>IF('enter-harv-val'!B83="","",IF(AND(D83=1,G83=1),"IllegalHarv",""))</f>
        <v/>
      </c>
      <c r="I83" s="4" t="str">
        <f>IF('enter-harv-val'!$B83="","",AND(E83="ADDL",H83&lt;&gt;"Fraud"))</f>
        <v/>
      </c>
      <c r="J83" t="str">
        <f>IF('enter-harv-val'!B83="","",VLOOKUP(C83,params!A$30:C$39,3))</f>
        <v/>
      </c>
      <c r="K83" t="str">
        <f>IF('enter-harv-val'!B83="","",J83*G83*D83)</f>
        <v/>
      </c>
      <c r="L83" s="1" t="str">
        <f>IF('enter-harv-val'!B83="","",params!$B$2)</f>
        <v/>
      </c>
      <c r="M83" s="27" t="str">
        <f>IF('enter-harv-val'!B83="","",D83*params!$B$6*(1-K83))</f>
        <v/>
      </c>
      <c r="N83" s="1" t="str">
        <f>IF('enter-harv-val'!B83="","",IF(AND(D83=1,OR(F83,J83)),0,IF(OR($B83="J",$B83="K",$B83="Q"),params!$B$5*G83,$B83*params!$B$3*G83)))</f>
        <v/>
      </c>
      <c r="O83" s="1" t="str">
        <f>IF('enter-harv-val'!$B83="","",IF(AND(NOT((OR($B83="J",$B83="K",$B83="Q",$B83=0))),G83=0),$B83*params!$B$3,""))</f>
        <v/>
      </c>
      <c r="P83" s="1" t="str">
        <f>IF('enter-harv-val'!B83="","",K83*params!$B$7)</f>
        <v/>
      </c>
      <c r="Q83" s="1" t="str">
        <f>IF('enter-harv-val'!B83="","",L83+M83+N83-P83)</f>
        <v/>
      </c>
      <c r="R83" s="5" t="str">
        <f>IF('enter-harv-val'!B83="","",(Q83&lt;params!$B$9))</f>
        <v/>
      </c>
    </row>
    <row r="84" spans="1:18" x14ac:dyDescent="0.45">
      <c r="A84" t="str">
        <f>IF('enter-harv-val'!B84="","",'enter-harv-val'!A84)</f>
        <v/>
      </c>
      <c r="B84" s="24" t="str">
        <f>IF('enter-harv-val'!B84="","",'enter-harv-val'!B84)</f>
        <v/>
      </c>
      <c r="C84" s="6" t="str">
        <f>IF('enter-harv-val'!B84="","",'5-community'!C84)</f>
        <v/>
      </c>
      <c r="E84" s="4" t="str">
        <f>IF('enter-harv-val'!B84="","",IF(D84=1,IF(NOT((OR($B84="J",$B84="K",$B84="Q",$B84=0))),"ADDL","NOT"),""))</f>
        <v/>
      </c>
      <c r="G84" s="11" t="str">
        <f>IF('enter-harv-val'!B84="","",1-D84)</f>
        <v/>
      </c>
      <c r="H84" t="str">
        <f>IF('enter-harv-val'!B84="","",IF(AND(D84=1,G84=1),"IllegalHarv",""))</f>
        <v/>
      </c>
      <c r="I84" s="4" t="str">
        <f>IF('enter-harv-val'!$B84="","",AND(E84="ADDL",H84&lt;&gt;"Fraud"))</f>
        <v/>
      </c>
      <c r="J84" t="str">
        <f>IF('enter-harv-val'!B84="","",VLOOKUP(C84,params!A$30:C$39,3))</f>
        <v/>
      </c>
      <c r="K84" t="str">
        <f>IF('enter-harv-val'!B84="","",J84*G84*D84)</f>
        <v/>
      </c>
      <c r="L84" s="1" t="str">
        <f>IF('enter-harv-val'!B84="","",params!$B$2)</f>
        <v/>
      </c>
      <c r="M84" s="27" t="str">
        <f>IF('enter-harv-val'!B84="","",D84*params!$B$6*(1-K84))</f>
        <v/>
      </c>
      <c r="N84" s="1" t="str">
        <f>IF('enter-harv-val'!B84="","",IF(AND(D84=1,OR(F84,J84)),0,IF(OR($B84="J",$B84="K",$B84="Q"),params!$B$5*G84,$B84*params!$B$3*G84)))</f>
        <v/>
      </c>
      <c r="O84" s="1" t="str">
        <f>IF('enter-harv-val'!$B84="","",IF(AND(NOT((OR($B84="J",$B84="K",$B84="Q",$B84=0))),G84=0),$B84*params!$B$3,""))</f>
        <v/>
      </c>
      <c r="P84" s="1" t="str">
        <f>IF('enter-harv-val'!B84="","",K84*params!$B$7)</f>
        <v/>
      </c>
      <c r="Q84" s="1" t="str">
        <f>IF('enter-harv-val'!B84="","",L84+M84+N84-P84)</f>
        <v/>
      </c>
      <c r="R84" s="5" t="str">
        <f>IF('enter-harv-val'!B84="","",(Q84&lt;params!$B$9))</f>
        <v/>
      </c>
    </row>
    <row r="85" spans="1:18" x14ac:dyDescent="0.45">
      <c r="A85" t="str">
        <f>IF('enter-harv-val'!B85="","",'enter-harv-val'!A85)</f>
        <v/>
      </c>
      <c r="B85" s="24" t="str">
        <f>IF('enter-harv-val'!B85="","",'enter-harv-val'!B85)</f>
        <v/>
      </c>
      <c r="C85" s="6" t="str">
        <f>IF('enter-harv-val'!B85="","",'5-community'!C85)</f>
        <v/>
      </c>
      <c r="E85" s="4" t="str">
        <f>IF('enter-harv-val'!B85="","",IF(D85=1,IF(NOT((OR($B85="J",$B85="K",$B85="Q",$B85=0))),"ADDL","NOT"),""))</f>
        <v/>
      </c>
      <c r="G85" s="11" t="str">
        <f>IF('enter-harv-val'!B85="","",1-D85)</f>
        <v/>
      </c>
      <c r="H85" t="str">
        <f>IF('enter-harv-val'!B85="","",IF(AND(D85=1,G85=1),"IllegalHarv",""))</f>
        <v/>
      </c>
      <c r="I85" s="4" t="str">
        <f>IF('enter-harv-val'!$B85="","",AND(E85="ADDL",H85&lt;&gt;"Fraud"))</f>
        <v/>
      </c>
      <c r="J85" t="str">
        <f>IF('enter-harv-val'!B85="","",VLOOKUP(C85,params!A$30:C$39,3))</f>
        <v/>
      </c>
      <c r="K85" t="str">
        <f>IF('enter-harv-val'!B85="","",J85*G85*D85)</f>
        <v/>
      </c>
      <c r="L85" s="1" t="str">
        <f>IF('enter-harv-val'!B85="","",params!$B$2)</f>
        <v/>
      </c>
      <c r="M85" s="27" t="str">
        <f>IF('enter-harv-val'!B85="","",D85*params!$B$6*(1-K85))</f>
        <v/>
      </c>
      <c r="N85" s="1" t="str">
        <f>IF('enter-harv-val'!B85="","",IF(AND(D85=1,OR(F85,J85)),0,IF(OR($B85="J",$B85="K",$B85="Q"),params!$B$5*G85,$B85*params!$B$3*G85)))</f>
        <v/>
      </c>
      <c r="O85" s="1" t="str">
        <f>IF('enter-harv-val'!$B85="","",IF(AND(NOT((OR($B85="J",$B85="K",$B85="Q",$B85=0))),G85=0),$B85*params!$B$3,""))</f>
        <v/>
      </c>
      <c r="P85" s="1" t="str">
        <f>IF('enter-harv-val'!B85="","",K85*params!$B$7)</f>
        <v/>
      </c>
      <c r="Q85" s="1" t="str">
        <f>IF('enter-harv-val'!B85="","",L85+M85+N85-P85)</f>
        <v/>
      </c>
      <c r="R85" s="5" t="str">
        <f>IF('enter-harv-val'!B85="","",(Q85&lt;params!$B$9))</f>
        <v/>
      </c>
    </row>
    <row r="86" spans="1:18" x14ac:dyDescent="0.45">
      <c r="A86" t="str">
        <f>IF('enter-harv-val'!B86="","",'enter-harv-val'!A86)</f>
        <v/>
      </c>
      <c r="B86" s="24" t="str">
        <f>IF('enter-harv-val'!B86="","",'enter-harv-val'!B86)</f>
        <v/>
      </c>
      <c r="C86" s="6" t="str">
        <f>IF('enter-harv-val'!B86="","",'5-community'!C86)</f>
        <v/>
      </c>
      <c r="E86" s="4" t="str">
        <f>IF('enter-harv-val'!B86="","",IF(D86=1,IF(NOT((OR($B86="J",$B86="K",$B86="Q",$B86=0))),"ADDL","NOT"),""))</f>
        <v/>
      </c>
      <c r="G86" s="11" t="str">
        <f>IF('enter-harv-val'!B86="","",1-D86)</f>
        <v/>
      </c>
      <c r="H86" t="str">
        <f>IF('enter-harv-val'!B86="","",IF(AND(D86=1,G86=1),"IllegalHarv",""))</f>
        <v/>
      </c>
      <c r="I86" s="4" t="str">
        <f>IF('enter-harv-val'!$B86="","",AND(E86="ADDL",H86&lt;&gt;"Fraud"))</f>
        <v/>
      </c>
      <c r="J86" t="str">
        <f>IF('enter-harv-val'!B86="","",VLOOKUP(C86,params!A$30:C$39,3))</f>
        <v/>
      </c>
      <c r="K86" t="str">
        <f>IF('enter-harv-val'!B86="","",J86*G86*D86)</f>
        <v/>
      </c>
      <c r="L86" s="1" t="str">
        <f>IF('enter-harv-val'!B86="","",params!$B$2)</f>
        <v/>
      </c>
      <c r="M86" s="27" t="str">
        <f>IF('enter-harv-val'!B86="","",D86*params!$B$6*(1-K86))</f>
        <v/>
      </c>
      <c r="N86" s="1" t="str">
        <f>IF('enter-harv-val'!B86="","",IF(AND(D86=1,OR(F86,J86)),0,IF(OR($B86="J",$B86="K",$B86="Q"),params!$B$5*G86,$B86*params!$B$3*G86)))</f>
        <v/>
      </c>
      <c r="O86" s="1" t="str">
        <f>IF('enter-harv-val'!$B86="","",IF(AND(NOT((OR($B86="J",$B86="K",$B86="Q",$B86=0))),G86=0),$B86*params!$B$3,""))</f>
        <v/>
      </c>
      <c r="P86" s="1" t="str">
        <f>IF('enter-harv-val'!B86="","",K86*params!$B$7)</f>
        <v/>
      </c>
      <c r="Q86" s="1" t="str">
        <f>IF('enter-harv-val'!B86="","",L86+M86+N86-P86)</f>
        <v/>
      </c>
      <c r="R86" s="5" t="str">
        <f>IF('enter-harv-val'!B86="","",(Q86&lt;params!$B$9))</f>
        <v/>
      </c>
    </row>
    <row r="87" spans="1:18" x14ac:dyDescent="0.45">
      <c r="A87" t="str">
        <f>IF('enter-harv-val'!B87="","",'enter-harv-val'!A87)</f>
        <v/>
      </c>
      <c r="B87" s="24" t="str">
        <f>IF('enter-harv-val'!B87="","",'enter-harv-val'!B87)</f>
        <v/>
      </c>
      <c r="C87" s="6" t="str">
        <f>IF('enter-harv-val'!B87="","",'5-community'!C87)</f>
        <v/>
      </c>
      <c r="E87" s="4" t="str">
        <f>IF('enter-harv-val'!B87="","",IF(D87=1,IF(NOT((OR($B87="J",$B87="K",$B87="Q",$B87=0))),"ADDL","NOT"),""))</f>
        <v/>
      </c>
      <c r="G87" s="11" t="str">
        <f>IF('enter-harv-val'!B87="","",1-D87)</f>
        <v/>
      </c>
      <c r="H87" t="str">
        <f>IF('enter-harv-val'!B87="","",IF(AND(D87=1,G87=1),"IllegalHarv",""))</f>
        <v/>
      </c>
      <c r="I87" s="4" t="str">
        <f>IF('enter-harv-val'!$B87="","",AND(E87="ADDL",H87&lt;&gt;"Fraud"))</f>
        <v/>
      </c>
      <c r="J87" t="str">
        <f>IF('enter-harv-val'!B87="","",VLOOKUP(C87,params!A$30:C$39,3))</f>
        <v/>
      </c>
      <c r="K87" t="str">
        <f>IF('enter-harv-val'!B87="","",J87*G87*D87)</f>
        <v/>
      </c>
      <c r="L87" s="1" t="str">
        <f>IF('enter-harv-val'!B87="","",params!$B$2)</f>
        <v/>
      </c>
      <c r="M87" s="27" t="str">
        <f>IF('enter-harv-val'!B87="","",D87*params!$B$6*(1-K87))</f>
        <v/>
      </c>
      <c r="N87" s="1" t="str">
        <f>IF('enter-harv-val'!B87="","",IF(AND(D87=1,OR(F87,J87)),0,IF(OR($B87="J",$B87="K",$B87="Q"),params!$B$5*G87,$B87*params!$B$3*G87)))</f>
        <v/>
      </c>
      <c r="O87" s="1" t="str">
        <f>IF('enter-harv-val'!$B87="","",IF(AND(NOT((OR($B87="J",$B87="K",$B87="Q",$B87=0))),G87=0),$B87*params!$B$3,""))</f>
        <v/>
      </c>
      <c r="P87" s="1" t="str">
        <f>IF('enter-harv-val'!B87="","",K87*params!$B$7)</f>
        <v/>
      </c>
      <c r="Q87" s="1" t="str">
        <f>IF('enter-harv-val'!B87="","",L87+M87+N87-P87)</f>
        <v/>
      </c>
      <c r="R87" s="5" t="str">
        <f>IF('enter-harv-val'!B87="","",(Q87&lt;params!$B$9))</f>
        <v/>
      </c>
    </row>
    <row r="88" spans="1:18" x14ac:dyDescent="0.45">
      <c r="A88" t="str">
        <f>IF('enter-harv-val'!B88="","",'enter-harv-val'!A88)</f>
        <v/>
      </c>
      <c r="B88" s="24" t="str">
        <f>IF('enter-harv-val'!B88="","",'enter-harv-val'!B88)</f>
        <v/>
      </c>
      <c r="C88" s="6" t="str">
        <f>IF('enter-harv-val'!B88="","",'5-community'!C88)</f>
        <v/>
      </c>
      <c r="E88" s="4" t="str">
        <f>IF('enter-harv-val'!B88="","",IF(D88=1,IF(NOT((OR($B88="J",$B88="K",$B88="Q",$B88=0))),"ADDL","NOT"),""))</f>
        <v/>
      </c>
      <c r="G88" s="11" t="str">
        <f>IF('enter-harv-val'!B88="","",1-D88)</f>
        <v/>
      </c>
      <c r="H88" t="str">
        <f>IF('enter-harv-val'!B88="","",IF(AND(D88=1,G88=1),"IllegalHarv",""))</f>
        <v/>
      </c>
      <c r="I88" s="4" t="str">
        <f>IF('enter-harv-val'!$B88="","",AND(E88="ADDL",H88&lt;&gt;"Fraud"))</f>
        <v/>
      </c>
      <c r="J88" t="str">
        <f>IF('enter-harv-val'!B88="","",VLOOKUP(C88,params!A$30:C$39,3))</f>
        <v/>
      </c>
      <c r="K88" t="str">
        <f>IF('enter-harv-val'!B88="","",J88*G88*D88)</f>
        <v/>
      </c>
      <c r="L88" s="1" t="str">
        <f>IF('enter-harv-val'!B88="","",params!$B$2)</f>
        <v/>
      </c>
      <c r="M88" s="27" t="str">
        <f>IF('enter-harv-val'!B88="","",D88*params!$B$6*(1-K88))</f>
        <v/>
      </c>
      <c r="N88" s="1" t="str">
        <f>IF('enter-harv-val'!B88="","",IF(AND(D88=1,OR(F88,J88)),0,IF(OR($B88="J",$B88="K",$B88="Q"),params!$B$5*G88,$B88*params!$B$3*G88)))</f>
        <v/>
      </c>
      <c r="O88" s="1" t="str">
        <f>IF('enter-harv-val'!$B88="","",IF(AND(NOT((OR($B88="J",$B88="K",$B88="Q",$B88=0))),G88=0),$B88*params!$B$3,""))</f>
        <v/>
      </c>
      <c r="P88" s="1" t="str">
        <f>IF('enter-harv-val'!B88="","",K88*params!$B$7)</f>
        <v/>
      </c>
      <c r="Q88" s="1" t="str">
        <f>IF('enter-harv-val'!B88="","",L88+M88+N88-P88)</f>
        <v/>
      </c>
      <c r="R88" s="5" t="str">
        <f>IF('enter-harv-val'!B88="","",(Q88&lt;params!$B$9))</f>
        <v/>
      </c>
    </row>
    <row r="89" spans="1:18" x14ac:dyDescent="0.45">
      <c r="A89" t="str">
        <f>IF('enter-harv-val'!B89="","",'enter-harv-val'!A89)</f>
        <v/>
      </c>
      <c r="B89" s="24" t="str">
        <f>IF('enter-harv-val'!B89="","",'enter-harv-val'!B89)</f>
        <v/>
      </c>
      <c r="C89" s="6" t="str">
        <f>IF('enter-harv-val'!B89="","",'5-community'!C89)</f>
        <v/>
      </c>
      <c r="E89" s="4" t="str">
        <f>IF('enter-harv-val'!B89="","",IF(D89=1,IF(NOT((OR($B89="J",$B89="K",$B89="Q",$B89=0))),"ADDL","NOT"),""))</f>
        <v/>
      </c>
      <c r="G89" s="11" t="str">
        <f>IF('enter-harv-val'!B89="","",1-D89)</f>
        <v/>
      </c>
      <c r="H89" t="str">
        <f>IF('enter-harv-val'!B89="","",IF(AND(D89=1,G89=1),"IllegalHarv",""))</f>
        <v/>
      </c>
      <c r="I89" s="4" t="str">
        <f>IF('enter-harv-val'!$B89="","",AND(E89="ADDL",H89&lt;&gt;"Fraud"))</f>
        <v/>
      </c>
      <c r="J89" t="str">
        <f>IF('enter-harv-val'!B89="","",VLOOKUP(C89,params!A$30:C$39,3))</f>
        <v/>
      </c>
      <c r="K89" t="str">
        <f>IF('enter-harv-val'!B89="","",J89*G89*D89)</f>
        <v/>
      </c>
      <c r="L89" s="1" t="str">
        <f>IF('enter-harv-val'!B89="","",params!$B$2)</f>
        <v/>
      </c>
      <c r="M89" s="27" t="str">
        <f>IF('enter-harv-val'!B89="","",D89*params!$B$6*(1-K89))</f>
        <v/>
      </c>
      <c r="N89" s="1" t="str">
        <f>IF('enter-harv-val'!B89="","",IF(AND(D89=1,OR(F89,J89)),0,IF(OR($B89="J",$B89="K",$B89="Q"),params!$B$5*G89,$B89*params!$B$3*G89)))</f>
        <v/>
      </c>
      <c r="O89" s="1" t="str">
        <f>IF('enter-harv-val'!$B89="","",IF(AND(NOT((OR($B89="J",$B89="K",$B89="Q",$B89=0))),G89=0),$B89*params!$B$3,""))</f>
        <v/>
      </c>
      <c r="P89" s="1" t="str">
        <f>IF('enter-harv-val'!B89="","",K89*params!$B$7)</f>
        <v/>
      </c>
      <c r="Q89" s="1" t="str">
        <f>IF('enter-harv-val'!B89="","",L89+M89+N89-P89)</f>
        <v/>
      </c>
      <c r="R89" s="5" t="str">
        <f>IF('enter-harv-val'!B89="","",(Q89&lt;params!$B$9))</f>
        <v/>
      </c>
    </row>
    <row r="90" spans="1:18" x14ac:dyDescent="0.45">
      <c r="A90" t="str">
        <f>IF('enter-harv-val'!B90="","",'enter-harv-val'!A90)</f>
        <v/>
      </c>
      <c r="B90" s="24" t="str">
        <f>IF('enter-harv-val'!B90="","",'enter-harv-val'!B90)</f>
        <v/>
      </c>
      <c r="C90" s="6" t="str">
        <f>IF('enter-harv-val'!B90="","",'5-community'!C90)</f>
        <v/>
      </c>
      <c r="E90" s="4" t="str">
        <f>IF('enter-harv-val'!B90="","",IF(D90=1,IF(NOT((OR($B90="J",$B90="K",$B90="Q",$B90=0))),"ADDL","NOT"),""))</f>
        <v/>
      </c>
      <c r="G90" s="11" t="str">
        <f>IF('enter-harv-val'!B90="","",1-D90)</f>
        <v/>
      </c>
      <c r="H90" t="str">
        <f>IF('enter-harv-val'!B90="","",IF(AND(D90=1,G90=1),"IllegalHarv",""))</f>
        <v/>
      </c>
      <c r="I90" s="4" t="str">
        <f>IF('enter-harv-val'!$B90="","",AND(E90="ADDL",H90&lt;&gt;"Fraud"))</f>
        <v/>
      </c>
      <c r="J90" t="str">
        <f>IF('enter-harv-val'!B90="","",VLOOKUP(C90,params!A$30:C$39,3))</f>
        <v/>
      </c>
      <c r="K90" t="str">
        <f>IF('enter-harv-val'!B90="","",J90*G90*D90)</f>
        <v/>
      </c>
      <c r="L90" s="1" t="str">
        <f>IF('enter-harv-val'!B90="","",params!$B$2)</f>
        <v/>
      </c>
      <c r="M90" s="27" t="str">
        <f>IF('enter-harv-val'!B90="","",D90*params!$B$6*(1-K90))</f>
        <v/>
      </c>
      <c r="N90" s="1" t="str">
        <f>IF('enter-harv-val'!B90="","",IF(AND(D90=1,OR(F90,J90)),0,IF(OR($B90="J",$B90="K",$B90="Q"),params!$B$5*G90,$B90*params!$B$3*G90)))</f>
        <v/>
      </c>
      <c r="O90" s="1" t="str">
        <f>IF('enter-harv-val'!$B90="","",IF(AND(NOT((OR($B90="J",$B90="K",$B90="Q",$B90=0))),G90=0),$B90*params!$B$3,""))</f>
        <v/>
      </c>
      <c r="P90" s="1" t="str">
        <f>IF('enter-harv-val'!B90="","",K90*params!$B$7)</f>
        <v/>
      </c>
      <c r="Q90" s="1" t="str">
        <f>IF('enter-harv-val'!B90="","",L90+M90+N90-P90)</f>
        <v/>
      </c>
      <c r="R90" s="5" t="str">
        <f>IF('enter-harv-val'!B90="","",(Q90&lt;params!$B$9))</f>
        <v/>
      </c>
    </row>
    <row r="91" spans="1:18" x14ac:dyDescent="0.45">
      <c r="A91" t="str">
        <f>IF('enter-harv-val'!B91="","",'enter-harv-val'!A91)</f>
        <v/>
      </c>
      <c r="B91" s="24" t="str">
        <f>IF('enter-harv-val'!B91="","",'enter-harv-val'!B91)</f>
        <v/>
      </c>
      <c r="C91" s="6" t="str">
        <f>IF('enter-harv-val'!B91="","",'5-community'!C91)</f>
        <v/>
      </c>
      <c r="E91" s="4" t="str">
        <f>IF('enter-harv-val'!B91="","",IF(D91=1,IF(NOT((OR($B91="J",$B91="K",$B91="Q",$B91=0))),"ADDL","NOT"),""))</f>
        <v/>
      </c>
      <c r="G91" s="11" t="str">
        <f>IF('enter-harv-val'!B91="","",1-D91)</f>
        <v/>
      </c>
      <c r="H91" t="str">
        <f>IF('enter-harv-val'!B91="","",IF(AND(D91=1,G91=1),"IllegalHarv",""))</f>
        <v/>
      </c>
      <c r="I91" s="4" t="str">
        <f>IF('enter-harv-val'!$B91="","",AND(E91="ADDL",H91&lt;&gt;"Fraud"))</f>
        <v/>
      </c>
      <c r="J91" t="str">
        <f>IF('enter-harv-val'!B91="","",VLOOKUP(C91,params!A$30:C$39,3))</f>
        <v/>
      </c>
      <c r="K91" t="str">
        <f>IF('enter-harv-val'!B91="","",J91*G91*D91)</f>
        <v/>
      </c>
      <c r="L91" s="1" t="str">
        <f>IF('enter-harv-val'!B91="","",params!$B$2)</f>
        <v/>
      </c>
      <c r="M91" s="27" t="str">
        <f>IF('enter-harv-val'!B91="","",D91*params!$B$6*(1-K91))</f>
        <v/>
      </c>
      <c r="N91" s="1" t="str">
        <f>IF('enter-harv-val'!B91="","",IF(AND(D91=1,OR(F91,J91)),0,IF(OR($B91="J",$B91="K",$B91="Q"),params!$B$5*G91,$B91*params!$B$3*G91)))</f>
        <v/>
      </c>
      <c r="O91" s="1" t="str">
        <f>IF('enter-harv-val'!$B91="","",IF(AND(NOT((OR($B91="J",$B91="K",$B91="Q",$B91=0))),G91=0),$B91*params!$B$3,""))</f>
        <v/>
      </c>
      <c r="P91" s="1" t="str">
        <f>IF('enter-harv-val'!B91="","",K91*params!$B$7)</f>
        <v/>
      </c>
      <c r="Q91" s="1" t="str">
        <f>IF('enter-harv-val'!B91="","",L91+M91+N91-P91)</f>
        <v/>
      </c>
      <c r="R91" s="5" t="str">
        <f>IF('enter-harv-val'!B91="","",(Q91&lt;params!$B$9))</f>
        <v/>
      </c>
    </row>
    <row r="92" spans="1:18" x14ac:dyDescent="0.45">
      <c r="A92" t="str">
        <f>IF('enter-harv-val'!B92="","",'enter-harv-val'!A92)</f>
        <v/>
      </c>
      <c r="B92" s="24" t="str">
        <f>IF('enter-harv-val'!B92="","",'enter-harv-val'!B92)</f>
        <v/>
      </c>
      <c r="C92" s="6" t="str">
        <f>IF('enter-harv-val'!B92="","",'5-community'!C92)</f>
        <v/>
      </c>
      <c r="E92" s="4" t="str">
        <f>IF('enter-harv-val'!B92="","",IF(D92=1,IF(NOT((OR($B92="J",$B92="K",$B92="Q",$B92=0))),"ADDL","NOT"),""))</f>
        <v/>
      </c>
      <c r="G92" s="11" t="str">
        <f>IF('enter-harv-val'!B92="","",1-D92)</f>
        <v/>
      </c>
      <c r="H92" t="str">
        <f>IF('enter-harv-val'!B92="","",IF(AND(D92=1,G92=1),"IllegalHarv",""))</f>
        <v/>
      </c>
      <c r="I92" s="4" t="str">
        <f>IF('enter-harv-val'!$B92="","",AND(E92="ADDL",H92&lt;&gt;"Fraud"))</f>
        <v/>
      </c>
      <c r="J92" t="str">
        <f>IF('enter-harv-val'!B92="","",VLOOKUP(C92,params!A$30:C$39,3))</f>
        <v/>
      </c>
      <c r="K92" t="str">
        <f>IF('enter-harv-val'!B92="","",J92*G92*D92)</f>
        <v/>
      </c>
      <c r="L92" s="1" t="str">
        <f>IF('enter-harv-val'!B92="","",params!$B$2)</f>
        <v/>
      </c>
      <c r="M92" s="27" t="str">
        <f>IF('enter-harv-val'!B92="","",D92*params!$B$6*(1-K92))</f>
        <v/>
      </c>
      <c r="N92" s="1" t="str">
        <f>IF('enter-harv-val'!B92="","",IF(AND(D92=1,OR(F92,J92)),0,IF(OR($B92="J",$B92="K",$B92="Q"),params!$B$5*G92,$B92*params!$B$3*G92)))</f>
        <v/>
      </c>
      <c r="O92" s="1" t="str">
        <f>IF('enter-harv-val'!$B92="","",IF(AND(NOT((OR($B92="J",$B92="K",$B92="Q",$B92=0))),G92=0),$B92*params!$B$3,""))</f>
        <v/>
      </c>
      <c r="P92" s="1" t="str">
        <f>IF('enter-harv-val'!B92="","",K92*params!$B$7)</f>
        <v/>
      </c>
      <c r="Q92" s="1" t="str">
        <f>IF('enter-harv-val'!B92="","",L92+M92+N92-P92)</f>
        <v/>
      </c>
      <c r="R92" s="5" t="str">
        <f>IF('enter-harv-val'!B92="","",(Q92&lt;params!$B$9))</f>
        <v/>
      </c>
    </row>
    <row r="93" spans="1:18" x14ac:dyDescent="0.45">
      <c r="A93" t="str">
        <f>IF('enter-harv-val'!B93="","",'enter-harv-val'!A93)</f>
        <v/>
      </c>
      <c r="B93" s="24" t="str">
        <f>IF('enter-harv-val'!B93="","",'enter-harv-val'!B93)</f>
        <v/>
      </c>
      <c r="C93" s="6" t="str">
        <f>IF('enter-harv-val'!B93="","",'5-community'!C93)</f>
        <v/>
      </c>
      <c r="E93" s="4" t="str">
        <f>IF('enter-harv-val'!B93="","",IF(D93=1,IF(NOT((OR($B93="J",$B93="K",$B93="Q",$B93=0))),"ADDL","NOT"),""))</f>
        <v/>
      </c>
      <c r="G93" s="11" t="str">
        <f>IF('enter-harv-val'!B93="","",1-D93)</f>
        <v/>
      </c>
      <c r="H93" t="str">
        <f>IF('enter-harv-val'!B93="","",IF(AND(D93=1,G93=1),"IllegalHarv",""))</f>
        <v/>
      </c>
      <c r="I93" s="4" t="str">
        <f>IF('enter-harv-val'!$B93="","",AND(E93="ADDL",H93&lt;&gt;"Fraud"))</f>
        <v/>
      </c>
      <c r="J93" t="str">
        <f>IF('enter-harv-val'!B93="","",VLOOKUP(C93,params!A$30:C$39,3))</f>
        <v/>
      </c>
      <c r="K93" t="str">
        <f>IF('enter-harv-val'!B93="","",J93*G93*D93)</f>
        <v/>
      </c>
      <c r="L93" s="1" t="str">
        <f>IF('enter-harv-val'!B93="","",params!$B$2)</f>
        <v/>
      </c>
      <c r="M93" s="27" t="str">
        <f>IF('enter-harv-val'!B93="","",D93*params!$B$6*(1-K93))</f>
        <v/>
      </c>
      <c r="N93" s="1" t="str">
        <f>IF('enter-harv-val'!B93="","",IF(AND(D93=1,OR(F93,J93)),0,IF(OR($B93="J",$B93="K",$B93="Q"),params!$B$5*G93,$B93*params!$B$3*G93)))</f>
        <v/>
      </c>
      <c r="O93" s="1" t="str">
        <f>IF('enter-harv-val'!$B93="","",IF(AND(NOT((OR($B93="J",$B93="K",$B93="Q",$B93=0))),G93=0),$B93*params!$B$3,""))</f>
        <v/>
      </c>
      <c r="P93" s="1" t="str">
        <f>IF('enter-harv-val'!B93="","",K93*params!$B$7)</f>
        <v/>
      </c>
      <c r="Q93" s="1" t="str">
        <f>IF('enter-harv-val'!B93="","",L93+M93+N93-P93)</f>
        <v/>
      </c>
      <c r="R93" s="5" t="str">
        <f>IF('enter-harv-val'!B93="","",(Q93&lt;params!$B$9))</f>
        <v/>
      </c>
    </row>
    <row r="94" spans="1:18" x14ac:dyDescent="0.45">
      <c r="A94" t="str">
        <f>IF('enter-harv-val'!B94="","",'enter-harv-val'!A94)</f>
        <v/>
      </c>
      <c r="B94" s="24" t="str">
        <f>IF('enter-harv-val'!B94="","",'enter-harv-val'!B94)</f>
        <v/>
      </c>
      <c r="C94" s="6" t="str">
        <f>IF('enter-harv-val'!B94="","",'5-community'!C94)</f>
        <v/>
      </c>
      <c r="E94" s="4" t="str">
        <f>IF('enter-harv-val'!B94="","",IF(D94=1,IF(NOT((OR($B94="J",$B94="K",$B94="Q",$B94=0))),"ADDL","NOT"),""))</f>
        <v/>
      </c>
      <c r="G94" s="11" t="str">
        <f>IF('enter-harv-val'!B94="","",1-D94)</f>
        <v/>
      </c>
      <c r="H94" t="str">
        <f>IF('enter-harv-val'!B94="","",IF(AND(D94=1,G94=1),"IllegalHarv",""))</f>
        <v/>
      </c>
      <c r="I94" s="4" t="str">
        <f>IF('enter-harv-val'!$B94="","",AND(E94="ADDL",H94&lt;&gt;"Fraud"))</f>
        <v/>
      </c>
      <c r="J94" t="str">
        <f>IF('enter-harv-val'!B94="","",VLOOKUP(C94,params!A$30:C$39,3))</f>
        <v/>
      </c>
      <c r="K94" t="str">
        <f>IF('enter-harv-val'!B94="","",J94*G94*D94)</f>
        <v/>
      </c>
      <c r="L94" s="1" t="str">
        <f>IF('enter-harv-val'!B94="","",params!$B$2)</f>
        <v/>
      </c>
      <c r="M94" s="27" t="str">
        <f>IF('enter-harv-val'!B94="","",D94*params!$B$6*(1-K94))</f>
        <v/>
      </c>
      <c r="N94" s="1" t="str">
        <f>IF('enter-harv-val'!B94="","",IF(AND(D94=1,OR(F94,J94)),0,IF(OR($B94="J",$B94="K",$B94="Q"),params!$B$5*G94,$B94*params!$B$3*G94)))</f>
        <v/>
      </c>
      <c r="O94" s="1" t="str">
        <f>IF('enter-harv-val'!$B94="","",IF(AND(NOT((OR($B94="J",$B94="K",$B94="Q",$B94=0))),G94=0),$B94*params!$B$3,""))</f>
        <v/>
      </c>
      <c r="P94" s="1" t="str">
        <f>IF('enter-harv-val'!B94="","",K94*params!$B$7)</f>
        <v/>
      </c>
      <c r="Q94" s="1" t="str">
        <f>IF('enter-harv-val'!B94="","",L94+M94+N94-P94)</f>
        <v/>
      </c>
      <c r="R94" s="5" t="str">
        <f>IF('enter-harv-val'!B94="","",(Q94&lt;params!$B$9))</f>
        <v/>
      </c>
    </row>
    <row r="95" spans="1:18" x14ac:dyDescent="0.45">
      <c r="A95" t="str">
        <f>IF('enter-harv-val'!B95="","",'enter-harv-val'!A95)</f>
        <v/>
      </c>
      <c r="B95" s="24" t="str">
        <f>IF('enter-harv-val'!B95="","",'enter-harv-val'!B95)</f>
        <v/>
      </c>
      <c r="C95" s="6" t="str">
        <f>IF('enter-harv-val'!B95="","",'5-community'!C95)</f>
        <v/>
      </c>
      <c r="E95" s="4" t="str">
        <f>IF('enter-harv-val'!B95="","",IF(D95=1,IF(NOT((OR($B95="J",$B95="K",$B95="Q",$B95=0))),"ADDL","NOT"),""))</f>
        <v/>
      </c>
      <c r="G95" s="11" t="str">
        <f>IF('enter-harv-val'!B95="","",1-D95)</f>
        <v/>
      </c>
      <c r="H95" t="str">
        <f>IF('enter-harv-val'!B95="","",IF(AND(D95=1,G95=1),"IllegalHarv",""))</f>
        <v/>
      </c>
      <c r="I95" s="4" t="str">
        <f>IF('enter-harv-val'!$B95="","",AND(E95="ADDL",H95&lt;&gt;"Fraud"))</f>
        <v/>
      </c>
      <c r="J95" t="str">
        <f>IF('enter-harv-val'!B95="","",VLOOKUP(C95,params!A$30:C$39,3))</f>
        <v/>
      </c>
      <c r="K95" t="str">
        <f>IF('enter-harv-val'!B95="","",J95*G95*D95)</f>
        <v/>
      </c>
      <c r="L95" s="1" t="str">
        <f>IF('enter-harv-val'!B95="","",params!$B$2)</f>
        <v/>
      </c>
      <c r="M95" s="27" t="str">
        <f>IF('enter-harv-val'!B95="","",D95*params!$B$6*(1-K95))</f>
        <v/>
      </c>
      <c r="N95" s="1" t="str">
        <f>IF('enter-harv-val'!B95="","",IF(AND(D95=1,OR(F95,J95)),0,IF(OR($B95="J",$B95="K",$B95="Q"),params!$B$5*G95,$B95*params!$B$3*G95)))</f>
        <v/>
      </c>
      <c r="O95" s="1" t="str">
        <f>IF('enter-harv-val'!$B95="","",IF(AND(NOT((OR($B95="J",$B95="K",$B95="Q",$B95=0))),G95=0),$B95*params!$B$3,""))</f>
        <v/>
      </c>
      <c r="P95" s="1" t="str">
        <f>IF('enter-harv-val'!B95="","",K95*params!$B$7)</f>
        <v/>
      </c>
      <c r="Q95" s="1" t="str">
        <f>IF('enter-harv-val'!B95="","",L95+M95+N95-P95)</f>
        <v/>
      </c>
      <c r="R95" s="5" t="str">
        <f>IF('enter-harv-val'!B95="","",(Q95&lt;params!$B$9))</f>
        <v/>
      </c>
    </row>
    <row r="96" spans="1:18" x14ac:dyDescent="0.45">
      <c r="A96" t="str">
        <f>IF('enter-harv-val'!B96="","",'enter-harv-val'!A96)</f>
        <v/>
      </c>
      <c r="B96" s="24" t="str">
        <f>IF('enter-harv-val'!B96="","",'enter-harv-val'!B96)</f>
        <v/>
      </c>
      <c r="C96" s="6" t="str">
        <f>IF('enter-harv-val'!B96="","",'5-community'!C96)</f>
        <v/>
      </c>
      <c r="E96" s="4" t="str">
        <f>IF('enter-harv-val'!B96="","",IF(D96=1,IF(NOT((OR($B96="J",$B96="K",$B96="Q",$B96=0))),"ADDL","NOT"),""))</f>
        <v/>
      </c>
      <c r="G96" s="11" t="str">
        <f>IF('enter-harv-val'!B96="","",1-D96)</f>
        <v/>
      </c>
      <c r="H96" t="str">
        <f>IF('enter-harv-val'!B96="","",IF(AND(D96=1,G96=1),"IllegalHarv",""))</f>
        <v/>
      </c>
      <c r="I96" s="4" t="str">
        <f>IF('enter-harv-val'!$B96="","",AND(E96="ADDL",H96&lt;&gt;"Fraud"))</f>
        <v/>
      </c>
      <c r="J96" t="str">
        <f>IF('enter-harv-val'!B96="","",VLOOKUP(C96,params!A$30:C$39,3))</f>
        <v/>
      </c>
      <c r="K96" t="str">
        <f>IF('enter-harv-val'!B96="","",J96*G96*D96)</f>
        <v/>
      </c>
      <c r="L96" s="1" t="str">
        <f>IF('enter-harv-val'!B96="","",params!$B$2)</f>
        <v/>
      </c>
      <c r="M96" s="27" t="str">
        <f>IF('enter-harv-val'!B96="","",D96*params!$B$6*(1-K96))</f>
        <v/>
      </c>
      <c r="N96" s="1" t="str">
        <f>IF('enter-harv-val'!B96="","",IF(AND(D96=1,OR(F96,J96)),0,IF(OR($B96="J",$B96="K",$B96="Q"),params!$B$5*G96,$B96*params!$B$3*G96)))</f>
        <v/>
      </c>
      <c r="O96" s="1" t="str">
        <f>IF('enter-harv-val'!$B96="","",IF(AND(NOT((OR($B96="J",$B96="K",$B96="Q",$B96=0))),G96=0),$B96*params!$B$3,""))</f>
        <v/>
      </c>
      <c r="P96" s="1" t="str">
        <f>IF('enter-harv-val'!B96="","",K96*params!$B$7)</f>
        <v/>
      </c>
      <c r="Q96" s="1" t="str">
        <f>IF('enter-harv-val'!B96="","",L96+M96+N96-P96)</f>
        <v/>
      </c>
      <c r="R96" s="5" t="str">
        <f>IF('enter-harv-val'!B96="","",(Q96&lt;params!$B$9))</f>
        <v/>
      </c>
    </row>
    <row r="97" spans="1:18" x14ac:dyDescent="0.45">
      <c r="A97" t="str">
        <f>IF('enter-harv-val'!B97="","",'enter-harv-val'!A97)</f>
        <v/>
      </c>
      <c r="B97" s="24" t="str">
        <f>IF('enter-harv-val'!B97="","",'enter-harv-val'!B97)</f>
        <v/>
      </c>
      <c r="C97" s="6" t="str">
        <f>IF('enter-harv-val'!B97="","",'5-community'!C97)</f>
        <v/>
      </c>
      <c r="E97" s="4" t="str">
        <f>IF('enter-harv-val'!B97="","",IF(D97=1,IF(NOT((OR($B97="J",$B97="K",$B97="Q",$B97=0))),"ADDL","NOT"),""))</f>
        <v/>
      </c>
      <c r="G97" s="11" t="str">
        <f>IF('enter-harv-val'!B97="","",1-D97)</f>
        <v/>
      </c>
      <c r="H97" t="str">
        <f>IF('enter-harv-val'!B97="","",IF(AND(D97=1,G97=1),"IllegalHarv",""))</f>
        <v/>
      </c>
      <c r="I97" s="4" t="str">
        <f>IF('enter-harv-val'!$B97="","",AND(E97="ADDL",H97&lt;&gt;"Fraud"))</f>
        <v/>
      </c>
      <c r="J97" t="str">
        <f>IF('enter-harv-val'!B97="","",VLOOKUP(C97,params!A$30:C$39,3))</f>
        <v/>
      </c>
      <c r="K97" t="str">
        <f>IF('enter-harv-val'!B97="","",J97*G97*D97)</f>
        <v/>
      </c>
      <c r="L97" s="1" t="str">
        <f>IF('enter-harv-val'!B97="","",params!$B$2)</f>
        <v/>
      </c>
      <c r="M97" s="27" t="str">
        <f>IF('enter-harv-val'!B97="","",D97*params!$B$6*(1-K97))</f>
        <v/>
      </c>
      <c r="N97" s="1" t="str">
        <f>IF('enter-harv-val'!B97="","",IF(AND(D97=1,OR(F97,J97)),0,IF(OR($B97="J",$B97="K",$B97="Q"),params!$B$5*G97,$B97*params!$B$3*G97)))</f>
        <v/>
      </c>
      <c r="O97" s="1" t="str">
        <f>IF('enter-harv-val'!$B97="","",IF(AND(NOT((OR($B97="J",$B97="K",$B97="Q",$B97=0))),G97=0),$B97*params!$B$3,""))</f>
        <v/>
      </c>
      <c r="P97" s="1" t="str">
        <f>IF('enter-harv-val'!B97="","",K97*params!$B$7)</f>
        <v/>
      </c>
      <c r="Q97" s="1" t="str">
        <f>IF('enter-harv-val'!B97="","",L97+M97+N97-P97)</f>
        <v/>
      </c>
      <c r="R97" s="5" t="str">
        <f>IF('enter-harv-val'!B97="","",(Q97&lt;params!$B$9))</f>
        <v/>
      </c>
    </row>
    <row r="98" spans="1:18" x14ac:dyDescent="0.45">
      <c r="A98" t="str">
        <f>IF('enter-harv-val'!B98="","",'enter-harv-val'!A98)</f>
        <v/>
      </c>
      <c r="B98" s="24" t="str">
        <f>IF('enter-harv-val'!B98="","",'enter-harv-val'!B98)</f>
        <v/>
      </c>
      <c r="C98" s="6" t="str">
        <f>IF('enter-harv-val'!B98="","",'5-community'!C98)</f>
        <v/>
      </c>
      <c r="E98" s="4" t="str">
        <f>IF('enter-harv-val'!B98="","",IF(D98=1,IF(NOT((OR($B98="J",$B98="K",$B98="Q",$B98=0))),"ADDL","NOT"),""))</f>
        <v/>
      </c>
      <c r="G98" s="11" t="str">
        <f>IF('enter-harv-val'!B98="","",1-D98)</f>
        <v/>
      </c>
      <c r="H98" t="str">
        <f>IF('enter-harv-val'!B98="","",IF(AND(D98=1,G98=1),"IllegalHarv",""))</f>
        <v/>
      </c>
      <c r="I98" s="4" t="str">
        <f>IF('enter-harv-val'!$B98="","",AND(E98="ADDL",H98&lt;&gt;"Fraud"))</f>
        <v/>
      </c>
      <c r="J98" t="str">
        <f>IF('enter-harv-val'!B98="","",VLOOKUP(C98,params!A$30:C$39,3))</f>
        <v/>
      </c>
      <c r="K98" t="str">
        <f>IF('enter-harv-val'!B98="","",J98*G98*D98)</f>
        <v/>
      </c>
      <c r="L98" s="1" t="str">
        <f>IF('enter-harv-val'!B98="","",params!$B$2)</f>
        <v/>
      </c>
      <c r="M98" s="27" t="str">
        <f>IF('enter-harv-val'!B98="","",D98*params!$B$6*(1-K98))</f>
        <v/>
      </c>
      <c r="N98" s="1" t="str">
        <f>IF('enter-harv-val'!B98="","",IF(AND(D98=1,OR(F98,J98)),0,IF(OR($B98="J",$B98="K",$B98="Q"),params!$B$5*G98,$B98*params!$B$3*G98)))</f>
        <v/>
      </c>
      <c r="O98" s="1" t="str">
        <f>IF('enter-harv-val'!$B98="","",IF(AND(NOT((OR($B98="J",$B98="K",$B98="Q",$B98=0))),G98=0),$B98*params!$B$3,""))</f>
        <v/>
      </c>
      <c r="P98" s="1" t="str">
        <f>IF('enter-harv-val'!B98="","",K98*params!$B$7)</f>
        <v/>
      </c>
      <c r="Q98" s="1" t="str">
        <f>IF('enter-harv-val'!B98="","",L98+M98+N98-P98)</f>
        <v/>
      </c>
      <c r="R98" s="5" t="str">
        <f>IF('enter-harv-val'!B98="","",(Q98&lt;params!$B$9))</f>
        <v/>
      </c>
    </row>
    <row r="99" spans="1:18" x14ac:dyDescent="0.45">
      <c r="A99" t="str">
        <f>IF('enter-harv-val'!B99="","",'enter-harv-val'!A99)</f>
        <v/>
      </c>
      <c r="B99" s="24" t="str">
        <f>IF('enter-harv-val'!B99="","",'enter-harv-val'!B99)</f>
        <v/>
      </c>
      <c r="C99" s="6" t="str">
        <f>IF('enter-harv-val'!B99="","",'5-community'!C99)</f>
        <v/>
      </c>
      <c r="E99" s="4" t="str">
        <f>IF('enter-harv-val'!B99="","",IF(D99=1,IF(NOT((OR($B99="J",$B99="K",$B99="Q",$B99=0))),"ADDL","NOT"),""))</f>
        <v/>
      </c>
      <c r="G99" s="11" t="str">
        <f>IF('enter-harv-val'!B99="","",1-D99)</f>
        <v/>
      </c>
      <c r="H99" t="str">
        <f>IF('enter-harv-val'!B99="","",IF(AND(D99=1,G99=1),"IllegalHarv",""))</f>
        <v/>
      </c>
      <c r="I99" s="4" t="str">
        <f>IF('enter-harv-val'!$B99="","",AND(E99="ADDL",H99&lt;&gt;"Fraud"))</f>
        <v/>
      </c>
      <c r="J99" t="str">
        <f>IF('enter-harv-val'!B99="","",VLOOKUP(C99,params!A$30:C$39,3))</f>
        <v/>
      </c>
      <c r="K99" t="str">
        <f>IF('enter-harv-val'!B99="","",J99*G99*D99)</f>
        <v/>
      </c>
      <c r="L99" s="1" t="str">
        <f>IF('enter-harv-val'!B99="","",params!$B$2)</f>
        <v/>
      </c>
      <c r="M99" s="27" t="str">
        <f>IF('enter-harv-val'!B99="","",D99*params!$B$6*(1-K99))</f>
        <v/>
      </c>
      <c r="N99" s="1" t="str">
        <f>IF('enter-harv-val'!B99="","",IF(AND(D99=1,OR(F99,J99)),0,IF(OR($B99="J",$B99="K",$B99="Q"),params!$B$5*G99,$B99*params!$B$3*G99)))</f>
        <v/>
      </c>
      <c r="O99" s="1" t="str">
        <f>IF('enter-harv-val'!$B99="","",IF(AND(NOT((OR($B99="J",$B99="K",$B99="Q",$B99=0))),G99=0),$B99*params!$B$3,""))</f>
        <v/>
      </c>
      <c r="P99" s="1" t="str">
        <f>IF('enter-harv-val'!B99="","",K99*params!$B$7)</f>
        <v/>
      </c>
      <c r="Q99" s="1" t="str">
        <f>IF('enter-harv-val'!B99="","",L99+M99+N99-P99)</f>
        <v/>
      </c>
      <c r="R99" s="5" t="str">
        <f>IF('enter-harv-val'!B99="","",(Q99&lt;params!$B$9))</f>
        <v/>
      </c>
    </row>
    <row r="100" spans="1:18" x14ac:dyDescent="0.45">
      <c r="A100" t="str">
        <f>IF('enter-harv-val'!B100="","",'enter-harv-val'!A100)</f>
        <v/>
      </c>
      <c r="B100" s="24" t="str">
        <f>IF('enter-harv-val'!B100="","",'enter-harv-val'!B100)</f>
        <v/>
      </c>
      <c r="C100" s="6" t="str">
        <f>IF('enter-harv-val'!B100="","",'5-community'!C100)</f>
        <v/>
      </c>
      <c r="E100" s="4" t="str">
        <f>IF('enter-harv-val'!B100="","",IF(D100=1,IF(NOT((OR($B100="J",$B100="K",$B100="Q",$B100=0))),"ADDL","NOT"),""))</f>
        <v/>
      </c>
      <c r="G100" s="11" t="str">
        <f>IF('enter-harv-val'!B100="","",1-D100)</f>
        <v/>
      </c>
      <c r="H100" t="str">
        <f>IF('enter-harv-val'!B100="","",IF(AND(D100=1,G100=1),"IllegalHarv",""))</f>
        <v/>
      </c>
      <c r="I100" s="4" t="str">
        <f>IF('enter-harv-val'!$B100="","",AND(E100="ADDL",H100&lt;&gt;"Fraud"))</f>
        <v/>
      </c>
      <c r="J100" t="str">
        <f>IF('enter-harv-val'!B100="","",VLOOKUP(C100,params!A$30:C$39,3))</f>
        <v/>
      </c>
      <c r="K100" t="str">
        <f>IF('enter-harv-val'!B100="","",J100*G100*D100)</f>
        <v/>
      </c>
      <c r="L100" s="1" t="str">
        <f>IF('enter-harv-val'!B100="","",params!$B$2)</f>
        <v/>
      </c>
      <c r="M100" s="27" t="str">
        <f>IF('enter-harv-val'!B100="","",D100*params!$B$6*(1-K100))</f>
        <v/>
      </c>
      <c r="N100" s="1" t="str">
        <f>IF('enter-harv-val'!B100="","",IF(AND(D100=1,OR(F100,J100)),0,IF(OR($B100="J",$B100="K",$B100="Q"),params!$B$5*G100,$B100*params!$B$3*G100)))</f>
        <v/>
      </c>
      <c r="O100" s="1" t="str">
        <f>IF('enter-harv-val'!$B100="","",IF(AND(NOT((OR($B100="J",$B100="K",$B100="Q",$B100=0))),G100=0),$B100*params!$B$3,""))</f>
        <v/>
      </c>
      <c r="P100" s="1" t="str">
        <f>IF('enter-harv-val'!B100="","",K100*params!$B$7)</f>
        <v/>
      </c>
      <c r="Q100" s="1" t="str">
        <f>IF('enter-harv-val'!B100="","",L100+M100+N100-P100)</f>
        <v/>
      </c>
      <c r="R100" s="5" t="str">
        <f>IF('enter-harv-val'!B100="","",(Q100&lt;params!$B$9))</f>
        <v/>
      </c>
    </row>
    <row r="101" spans="1:18" x14ac:dyDescent="0.45">
      <c r="A101" t="str">
        <f>IF('enter-harv-val'!B101="","",'enter-harv-val'!A101)</f>
        <v/>
      </c>
      <c r="B101" s="24" t="str">
        <f>IF('enter-harv-val'!B101="","",'enter-harv-val'!B101)</f>
        <v/>
      </c>
      <c r="C101" s="6" t="str">
        <f>IF('enter-harv-val'!B101="","",'5-community'!C101)</f>
        <v/>
      </c>
      <c r="E101" s="4" t="str">
        <f>IF('enter-harv-val'!B101="","",IF(D101=1,IF(NOT((OR($B101="J",$B101="K",$B101="Q",$B101=0))),"ADDL","NOT"),""))</f>
        <v/>
      </c>
      <c r="G101" s="11" t="str">
        <f>IF('enter-harv-val'!B101="","",1-D101)</f>
        <v/>
      </c>
      <c r="H101" t="str">
        <f>IF('enter-harv-val'!B101="","",IF(AND(D101=1,G101=1),"IllegalHarv",""))</f>
        <v/>
      </c>
      <c r="I101" s="4" t="str">
        <f>IF('enter-harv-val'!$B101="","",AND(E101="ADDL",H101&lt;&gt;"Fraud"))</f>
        <v/>
      </c>
      <c r="J101" t="str">
        <f>IF('enter-harv-val'!B101="","",VLOOKUP(C101,params!A$30:C$39,3))</f>
        <v/>
      </c>
      <c r="K101" t="str">
        <f>IF('enter-harv-val'!B101="","",J101*G101*D101)</f>
        <v/>
      </c>
      <c r="L101" s="1" t="str">
        <f>IF('enter-harv-val'!B101="","",params!$B$2)</f>
        <v/>
      </c>
      <c r="M101" s="27" t="str">
        <f>IF('enter-harv-val'!B101="","",D101*params!$B$6*(1-K101))</f>
        <v/>
      </c>
      <c r="N101" s="1" t="str">
        <f>IF('enter-harv-val'!B101="","",IF(AND(D101=1,OR(F101,J101)),0,IF(OR($B101="J",$B101="K",$B101="Q"),params!$B$5*G101,$B101*params!$B$3*G101)))</f>
        <v/>
      </c>
      <c r="O101" s="1" t="str">
        <f>IF('enter-harv-val'!$B101="","",IF(AND(NOT((OR($B101="J",$B101="K",$B101="Q",$B101=0))),G101=0),$B101*params!$B$3,""))</f>
        <v/>
      </c>
      <c r="P101" s="1" t="str">
        <f>IF('enter-harv-val'!B101="","",K101*params!$B$7)</f>
        <v/>
      </c>
      <c r="Q101" s="1" t="str">
        <f>IF('enter-harv-val'!B101="","",L101+M101+N101-P101)</f>
        <v/>
      </c>
      <c r="R101" s="5" t="str">
        <f>IF('enter-harv-val'!B101="","",(Q101&lt;params!$B$9))</f>
        <v/>
      </c>
    </row>
  </sheetData>
  <pageMargins left="0.7" right="0.7" top="0.75" bottom="0.75" header="0.3" footer="0.3"/>
  <pageSetup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1" operator="lessThan" id="{BE6AC94E-5412-4285-9337-13A257E1C11F}">
            <xm:f>params!$B$9</xm:f>
            <x14:dxf>
              <font>
                <color rgb="FF9C0006"/>
              </font>
              <fill>
                <patternFill>
                  <bgColor rgb="FFFFC7CE"/>
                </patternFill>
              </fill>
            </x14:dxf>
          </x14:cfRule>
          <xm:sqref>Q2:Q101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notes-for-running</vt:lpstr>
      <vt:lpstr>enter-harv-val</vt:lpstr>
      <vt:lpstr>0-baseline</vt:lpstr>
      <vt:lpstr>1-pes</vt:lpstr>
      <vt:lpstr>2-illegal-harv</vt:lpstr>
      <vt:lpstr>3-uncert</vt:lpstr>
      <vt:lpstr>4-auction</vt:lpstr>
      <vt:lpstr>5-community</vt:lpstr>
      <vt:lpstr>6-comm+ill-hrv</vt:lpstr>
      <vt:lpstr>summaries</vt:lpstr>
      <vt:lpstr>params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Jacobson</dc:creator>
  <cp:lastModifiedBy>Sarah Jacobson</cp:lastModifiedBy>
  <cp:lastPrinted>2020-02-15T19:25:56Z</cp:lastPrinted>
  <dcterms:created xsi:type="dcterms:W3CDTF">2016-03-30T15:26:15Z</dcterms:created>
  <dcterms:modified xsi:type="dcterms:W3CDTF">2021-04-19T22:14:35Z</dcterms:modified>
</cp:coreProperties>
</file>