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gis/Library/Mobile Documents/com~apple~CloudDocs/ARTIGO BOMBESINA/DADOS/"/>
    </mc:Choice>
  </mc:AlternateContent>
  <xr:revisionPtr revIDLastSave="0" documentId="13_ncr:1_{FA81AF3E-E235-1D47-8ECC-8F64C884466F}" xr6:coauthVersionLast="47" xr6:coauthVersionMax="47" xr10:uidLastSave="{00000000-0000-0000-0000-000000000000}"/>
  <bookViews>
    <workbookView xWindow="520" yWindow="740" windowWidth="21320" windowHeight="16600" activeTab="1" xr2:uid="{1E1BD625-A0A0-D64A-BAEE-D0921AE9BDAB}"/>
  </bookViews>
  <sheets>
    <sheet name="Glicose e Insulina OGTT" sheetId="1" r:id="rId1"/>
    <sheet name="Controle analise" sheetId="2" r:id="rId2"/>
    <sheet name="Msg analise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1" l="1"/>
  <c r="AA14" i="1"/>
  <c r="AT3" i="1"/>
  <c r="AQ13" i="1"/>
  <c r="AC2" i="1"/>
  <c r="AD2" i="1"/>
  <c r="AE2" i="1"/>
  <c r="AF2" i="1"/>
  <c r="AG2" i="1"/>
  <c r="AG4" i="1" s="1"/>
  <c r="AH2" i="1"/>
  <c r="AI2" i="1"/>
  <c r="AI5" i="1" s="1"/>
  <c r="AJ2" i="1"/>
  <c r="AJ5" i="1" s="1"/>
  <c r="AK2" i="1"/>
  <c r="AL2" i="1"/>
  <c r="AM2" i="1"/>
  <c r="AN2" i="1"/>
  <c r="AO2" i="1"/>
  <c r="AP2" i="1"/>
  <c r="AQ2" i="1"/>
  <c r="AQ5" i="1" s="1"/>
  <c r="AR2" i="1"/>
  <c r="AR5" i="1" s="1"/>
  <c r="AS2" i="1"/>
  <c r="AT2" i="1"/>
  <c r="AU2" i="1"/>
  <c r="AV2" i="1"/>
  <c r="AW2" i="1"/>
  <c r="AX2" i="1"/>
  <c r="AC3" i="1"/>
  <c r="AC5" i="1" s="1"/>
  <c r="AD3" i="1"/>
  <c r="AD5" i="1" s="1"/>
  <c r="AE3" i="1"/>
  <c r="AF3" i="1"/>
  <c r="AG3" i="1"/>
  <c r="AH3" i="1"/>
  <c r="AH4" i="1" s="1"/>
  <c r="AI3" i="1"/>
  <c r="AI4" i="1" s="1"/>
  <c r="AJ3" i="1"/>
  <c r="AJ4" i="1" s="1"/>
  <c r="AK3" i="1"/>
  <c r="AK5" i="1" s="1"/>
  <c r="AL3" i="1"/>
  <c r="AL5" i="1" s="1"/>
  <c r="AM3" i="1"/>
  <c r="AN3" i="1"/>
  <c r="AO3" i="1"/>
  <c r="AP3" i="1"/>
  <c r="AQ3" i="1"/>
  <c r="AR3" i="1"/>
  <c r="AR4" i="1" s="1"/>
  <c r="AS3" i="1"/>
  <c r="AS5" i="1" s="1"/>
  <c r="AT5" i="1"/>
  <c r="AU3" i="1"/>
  <c r="AV3" i="1"/>
  <c r="AW3" i="1"/>
  <c r="AX3" i="1"/>
  <c r="AE4" i="1"/>
  <c r="AF4" i="1"/>
  <c r="AM4" i="1"/>
  <c r="AN4" i="1"/>
  <c r="AO4" i="1"/>
  <c r="AP4" i="1"/>
  <c r="AU4" i="1"/>
  <c r="AV4" i="1"/>
  <c r="AW4" i="1"/>
  <c r="AX4" i="1"/>
  <c r="AE5" i="1"/>
  <c r="AF5" i="1"/>
  <c r="AG5" i="1"/>
  <c r="AH5" i="1"/>
  <c r="AM5" i="1"/>
  <c r="AN5" i="1"/>
  <c r="AO5" i="1"/>
  <c r="AP5" i="1"/>
  <c r="AU5" i="1"/>
  <c r="AV5" i="1"/>
  <c r="AW5" i="1"/>
  <c r="AX5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E14" i="1"/>
  <c r="AF14" i="1"/>
  <c r="AG14" i="1"/>
  <c r="AE15" i="1"/>
  <c r="AF15" i="1"/>
  <c r="AG15" i="1"/>
  <c r="AE13" i="1"/>
  <c r="AA15" i="1"/>
  <c r="AB12" i="1"/>
  <c r="AA12" i="1"/>
  <c r="AB15" i="1"/>
  <c r="AX13" i="1"/>
  <c r="AW13" i="1"/>
  <c r="AV13" i="1"/>
  <c r="AU13" i="1"/>
  <c r="AT13" i="1"/>
  <c r="AS13" i="1"/>
  <c r="AR13" i="1"/>
  <c r="AP13" i="1"/>
  <c r="AO13" i="1"/>
  <c r="AN13" i="1"/>
  <c r="AM13" i="1"/>
  <c r="AL13" i="1"/>
  <c r="AK13" i="1"/>
  <c r="AJ13" i="1"/>
  <c r="AI13" i="1"/>
  <c r="AG13" i="1"/>
  <c r="AF13" i="1"/>
  <c r="AD13" i="1"/>
  <c r="AC13" i="1"/>
  <c r="AB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3" i="1"/>
  <c r="AA3" i="1"/>
  <c r="AB4" i="1"/>
  <c r="AB2" i="1"/>
  <c r="AA2" i="1"/>
  <c r="AA5" i="1" s="1"/>
  <c r="AT4" i="1" l="1"/>
  <c r="AL4" i="1"/>
  <c r="AD4" i="1"/>
  <c r="AC4" i="1"/>
  <c r="AK4" i="1"/>
  <c r="AS4" i="1"/>
  <c r="AQ4" i="1"/>
  <c r="AC15" i="1"/>
  <c r="AD15" i="1"/>
  <c r="AA4" i="1"/>
  <c r="AB14" i="1"/>
  <c r="AC14" i="1"/>
  <c r="AD14" i="1"/>
  <c r="AB5" i="1"/>
  <c r="I68" i="3" l="1"/>
  <c r="I67" i="3"/>
  <c r="I66" i="3"/>
  <c r="L66" i="3" s="1"/>
  <c r="I65" i="3"/>
  <c r="L65" i="3" s="1"/>
  <c r="I64" i="3"/>
  <c r="L64" i="3" s="1"/>
  <c r="I63" i="3"/>
  <c r="L63" i="3" s="1"/>
  <c r="I62" i="3"/>
  <c r="L62" i="3" s="1"/>
  <c r="I61" i="3"/>
  <c r="J61" i="3" s="1"/>
  <c r="I57" i="3"/>
  <c r="I56" i="3"/>
  <c r="I55" i="3"/>
  <c r="I54" i="3"/>
  <c r="L54" i="3" s="1"/>
  <c r="I53" i="3"/>
  <c r="L53" i="3" s="1"/>
  <c r="I52" i="3"/>
  <c r="J52" i="3" s="1"/>
  <c r="I51" i="3"/>
  <c r="J51" i="3" s="1"/>
  <c r="I50" i="3"/>
  <c r="L50" i="3" s="1"/>
  <c r="I41" i="3"/>
  <c r="I42" i="3"/>
  <c r="I43" i="3"/>
  <c r="J43" i="3" s="1"/>
  <c r="I44" i="3"/>
  <c r="J44" i="3" s="1"/>
  <c r="I45" i="3"/>
  <c r="J45" i="3" s="1"/>
  <c r="I46" i="3"/>
  <c r="I40" i="3"/>
  <c r="L40" i="3" s="1"/>
  <c r="I57" i="2"/>
  <c r="I61" i="2"/>
  <c r="I60" i="2"/>
  <c r="I59" i="2"/>
  <c r="L59" i="2" s="1"/>
  <c r="I58" i="2"/>
  <c r="J58" i="2" s="1"/>
  <c r="I49" i="2"/>
  <c r="L49" i="2" s="1"/>
  <c r="I43" i="2"/>
  <c r="J43" i="2" s="1"/>
  <c r="I44" i="2"/>
  <c r="I45" i="2"/>
  <c r="I42" i="2"/>
  <c r="I50" i="2"/>
  <c r="I51" i="2"/>
  <c r="I53" i="2"/>
  <c r="J53" i="2" s="1"/>
  <c r="I52" i="2"/>
  <c r="L52" i="2" s="1"/>
  <c r="L61" i="2"/>
  <c r="K61" i="2"/>
  <c r="J61" i="2"/>
  <c r="K60" i="2"/>
  <c r="L60" i="2"/>
  <c r="K59" i="2"/>
  <c r="K58" i="2"/>
  <c r="K57" i="2"/>
  <c r="L57" i="2"/>
  <c r="K53" i="2"/>
  <c r="K52" i="2"/>
  <c r="K51" i="2"/>
  <c r="L51" i="2"/>
  <c r="K50" i="2"/>
  <c r="J50" i="2"/>
  <c r="K49" i="2"/>
  <c r="K45" i="2"/>
  <c r="J45" i="2"/>
  <c r="K44" i="2"/>
  <c r="L44" i="2"/>
  <c r="K43" i="2"/>
  <c r="K42" i="2"/>
  <c r="L42" i="2"/>
  <c r="K68" i="3"/>
  <c r="L68" i="3"/>
  <c r="K67" i="3"/>
  <c r="J67" i="3"/>
  <c r="L67" i="3"/>
  <c r="K66" i="3"/>
  <c r="K65" i="3"/>
  <c r="K64" i="3"/>
  <c r="K63" i="3"/>
  <c r="K62" i="3"/>
  <c r="K61" i="3"/>
  <c r="K57" i="3"/>
  <c r="L57" i="3"/>
  <c r="K56" i="3"/>
  <c r="J56" i="3"/>
  <c r="K55" i="3"/>
  <c r="L55" i="3"/>
  <c r="K54" i="3"/>
  <c r="K53" i="3"/>
  <c r="K52" i="3"/>
  <c r="K51" i="3"/>
  <c r="K50" i="3"/>
  <c r="K46" i="3"/>
  <c r="L46" i="3"/>
  <c r="K45" i="3"/>
  <c r="K44" i="3"/>
  <c r="K43" i="3"/>
  <c r="K42" i="3"/>
  <c r="L42" i="3"/>
  <c r="L41" i="3"/>
  <c r="K41" i="3"/>
  <c r="J41" i="3"/>
  <c r="K40" i="3"/>
  <c r="J65" i="3" l="1"/>
  <c r="L51" i="3"/>
  <c r="L44" i="3"/>
  <c r="J54" i="3"/>
  <c r="L61" i="3"/>
  <c r="J64" i="3"/>
  <c r="J50" i="3"/>
  <c r="J40" i="3"/>
  <c r="L45" i="3"/>
  <c r="L53" i="2"/>
  <c r="J42" i="2"/>
  <c r="L58" i="2"/>
  <c r="J57" i="2"/>
  <c r="L50" i="2"/>
  <c r="J49" i="2"/>
  <c r="L43" i="2"/>
  <c r="J52" i="2"/>
  <c r="J60" i="2"/>
  <c r="J44" i="2"/>
  <c r="L45" i="2"/>
  <c r="J51" i="2"/>
  <c r="J59" i="2"/>
  <c r="J63" i="3"/>
  <c r="J62" i="3"/>
  <c r="J57" i="3"/>
  <c r="J53" i="3"/>
  <c r="L56" i="3"/>
  <c r="L52" i="3"/>
  <c r="J55" i="3"/>
  <c r="J46" i="3"/>
  <c r="L43" i="3"/>
  <c r="J42" i="3"/>
  <c r="J66" i="3"/>
  <c r="J68" i="3"/>
  <c r="N33" i="3" l="1"/>
  <c r="M33" i="3"/>
  <c r="K33" i="3"/>
  <c r="I33" i="3"/>
  <c r="L33" i="3" s="1"/>
  <c r="N32" i="3"/>
  <c r="M32" i="3"/>
  <c r="K32" i="3"/>
  <c r="I32" i="3"/>
  <c r="L32" i="3" s="1"/>
  <c r="N31" i="3"/>
  <c r="M31" i="3"/>
  <c r="K31" i="3"/>
  <c r="I31" i="3"/>
  <c r="J31" i="3" s="1"/>
  <c r="N30" i="3"/>
  <c r="M30" i="3"/>
  <c r="K30" i="3"/>
  <c r="I30" i="3"/>
  <c r="L30" i="3" s="1"/>
  <c r="N29" i="3"/>
  <c r="M29" i="3"/>
  <c r="K29" i="3"/>
  <c r="I29" i="3"/>
  <c r="L29" i="3" s="1"/>
  <c r="N28" i="3"/>
  <c r="M28" i="3"/>
  <c r="K28" i="3"/>
  <c r="I28" i="3"/>
  <c r="L28" i="3" s="1"/>
  <c r="N27" i="3"/>
  <c r="M27" i="3"/>
  <c r="K27" i="3"/>
  <c r="I27" i="3"/>
  <c r="J27" i="3" s="1"/>
  <c r="N26" i="3"/>
  <c r="M26" i="3"/>
  <c r="K26" i="3"/>
  <c r="I26" i="3"/>
  <c r="N22" i="3"/>
  <c r="M22" i="3"/>
  <c r="K22" i="3"/>
  <c r="I22" i="3"/>
  <c r="L22" i="3" s="1"/>
  <c r="N21" i="3"/>
  <c r="M21" i="3"/>
  <c r="K21" i="3"/>
  <c r="I21" i="3"/>
  <c r="L21" i="3" s="1"/>
  <c r="N20" i="3"/>
  <c r="M20" i="3"/>
  <c r="K20" i="3"/>
  <c r="I20" i="3"/>
  <c r="J20" i="3" s="1"/>
  <c r="N19" i="3"/>
  <c r="M19" i="3"/>
  <c r="K19" i="3"/>
  <c r="I19" i="3"/>
  <c r="L19" i="3" s="1"/>
  <c r="N18" i="3"/>
  <c r="M18" i="3"/>
  <c r="K18" i="3"/>
  <c r="I18" i="3"/>
  <c r="L18" i="3" s="1"/>
  <c r="N17" i="3"/>
  <c r="M17" i="3"/>
  <c r="K17" i="3"/>
  <c r="I17" i="3"/>
  <c r="L17" i="3" s="1"/>
  <c r="N16" i="3"/>
  <c r="M16" i="3"/>
  <c r="K16" i="3"/>
  <c r="I16" i="3"/>
  <c r="J16" i="3" s="1"/>
  <c r="N15" i="3"/>
  <c r="M15" i="3"/>
  <c r="K15" i="3"/>
  <c r="I15" i="3"/>
  <c r="L15" i="3" s="1"/>
  <c r="N11" i="3"/>
  <c r="M11" i="3"/>
  <c r="K11" i="3"/>
  <c r="I11" i="3"/>
  <c r="L11" i="3" s="1"/>
  <c r="N10" i="3"/>
  <c r="M10" i="3"/>
  <c r="K10" i="3"/>
  <c r="I10" i="3"/>
  <c r="L10" i="3" s="1"/>
  <c r="N9" i="3"/>
  <c r="M9" i="3"/>
  <c r="K9" i="3"/>
  <c r="I9" i="3"/>
  <c r="J9" i="3" s="1"/>
  <c r="N8" i="3"/>
  <c r="M8" i="3"/>
  <c r="K8" i="3"/>
  <c r="I8" i="3"/>
  <c r="L8" i="3" s="1"/>
  <c r="N7" i="3"/>
  <c r="M7" i="3"/>
  <c r="K7" i="3"/>
  <c r="I7" i="3"/>
  <c r="L7" i="3" s="1"/>
  <c r="N6" i="3"/>
  <c r="M6" i="3"/>
  <c r="K6" i="3"/>
  <c r="I6" i="3"/>
  <c r="L6" i="3" s="1"/>
  <c r="N5" i="3"/>
  <c r="M5" i="3"/>
  <c r="K5" i="3"/>
  <c r="I5" i="3"/>
  <c r="J5" i="3" s="1"/>
  <c r="N4" i="3"/>
  <c r="M4" i="3"/>
  <c r="K4" i="3"/>
  <c r="I4" i="3"/>
  <c r="L4" i="3" s="1"/>
  <c r="N35" i="2"/>
  <c r="M35" i="2"/>
  <c r="K35" i="2"/>
  <c r="I35" i="2"/>
  <c r="L35" i="2" s="1"/>
  <c r="N34" i="2"/>
  <c r="M34" i="2"/>
  <c r="K34" i="2"/>
  <c r="I34" i="2"/>
  <c r="L34" i="2" s="1"/>
  <c r="N33" i="2"/>
  <c r="M33" i="2"/>
  <c r="K33" i="2"/>
  <c r="I33" i="2"/>
  <c r="J33" i="2" s="1"/>
  <c r="N32" i="2"/>
  <c r="M32" i="2"/>
  <c r="K32" i="2"/>
  <c r="I32" i="2"/>
  <c r="J32" i="2" s="1"/>
  <c r="N31" i="2"/>
  <c r="M31" i="2"/>
  <c r="K31" i="2"/>
  <c r="I31" i="2"/>
  <c r="L31" i="2" s="1"/>
  <c r="N30" i="2"/>
  <c r="M30" i="2"/>
  <c r="K30" i="2"/>
  <c r="I30" i="2"/>
  <c r="L30" i="2" s="1"/>
  <c r="N29" i="2"/>
  <c r="M29" i="2"/>
  <c r="K29" i="2"/>
  <c r="I29" i="2"/>
  <c r="J29" i="2" s="1"/>
  <c r="N28" i="2"/>
  <c r="M28" i="2"/>
  <c r="K28" i="2"/>
  <c r="I28" i="2"/>
  <c r="L28" i="2" s="1"/>
  <c r="N24" i="2"/>
  <c r="M24" i="2"/>
  <c r="K24" i="2"/>
  <c r="I24" i="2"/>
  <c r="J24" i="2" s="1"/>
  <c r="N23" i="2"/>
  <c r="M23" i="2"/>
  <c r="K23" i="2"/>
  <c r="I23" i="2"/>
  <c r="L23" i="2" s="1"/>
  <c r="N22" i="2"/>
  <c r="M22" i="2"/>
  <c r="K22" i="2"/>
  <c r="I22" i="2"/>
  <c r="J22" i="2" s="1"/>
  <c r="N21" i="2"/>
  <c r="M21" i="2"/>
  <c r="K21" i="2"/>
  <c r="I21" i="2"/>
  <c r="L21" i="2" s="1"/>
  <c r="N20" i="2"/>
  <c r="M20" i="2"/>
  <c r="K20" i="2"/>
  <c r="I20" i="2"/>
  <c r="L20" i="2" s="1"/>
  <c r="N19" i="2"/>
  <c r="M19" i="2"/>
  <c r="K19" i="2"/>
  <c r="I19" i="2"/>
  <c r="L19" i="2" s="1"/>
  <c r="N18" i="2"/>
  <c r="M18" i="2"/>
  <c r="K18" i="2"/>
  <c r="I18" i="2"/>
  <c r="J18" i="2" s="1"/>
  <c r="N17" i="2"/>
  <c r="M17" i="2"/>
  <c r="K17" i="2"/>
  <c r="I17" i="2"/>
  <c r="J17" i="2" s="1"/>
  <c r="K11" i="2"/>
  <c r="I12" i="2"/>
  <c r="J12" i="2" s="1"/>
  <c r="K12" i="2"/>
  <c r="M12" i="2"/>
  <c r="N12" i="2"/>
  <c r="I13" i="2"/>
  <c r="J13" i="2" s="1"/>
  <c r="K13" i="2"/>
  <c r="M13" i="2"/>
  <c r="N13" i="2"/>
  <c r="I6" i="2"/>
  <c r="L6" i="2" s="1"/>
  <c r="N6" i="2"/>
  <c r="M6" i="2"/>
  <c r="K6" i="2"/>
  <c r="N11" i="2"/>
  <c r="M11" i="2"/>
  <c r="I11" i="2"/>
  <c r="J11" i="2" s="1"/>
  <c r="N10" i="2"/>
  <c r="M10" i="2"/>
  <c r="K10" i="2"/>
  <c r="I10" i="2"/>
  <c r="J10" i="2" s="1"/>
  <c r="N9" i="2"/>
  <c r="M9" i="2"/>
  <c r="K9" i="2"/>
  <c r="I9" i="2"/>
  <c r="J9" i="2" s="1"/>
  <c r="N8" i="2"/>
  <c r="M8" i="2"/>
  <c r="K8" i="2"/>
  <c r="I8" i="2"/>
  <c r="J8" i="2" s="1"/>
  <c r="N7" i="2"/>
  <c r="M7" i="2"/>
  <c r="K7" i="2"/>
  <c r="I7" i="2"/>
  <c r="L7" i="2" s="1"/>
  <c r="L16" i="3" l="1"/>
  <c r="L20" i="3"/>
  <c r="J29" i="3"/>
  <c r="L26" i="3"/>
  <c r="J26" i="3"/>
  <c r="L27" i="3"/>
  <c r="J17" i="3"/>
  <c r="L5" i="3"/>
  <c r="J10" i="3"/>
  <c r="L9" i="3"/>
  <c r="J21" i="3"/>
  <c r="L31" i="3"/>
  <c r="J33" i="3"/>
  <c r="J30" i="3"/>
  <c r="J32" i="3"/>
  <c r="J28" i="3"/>
  <c r="J15" i="3"/>
  <c r="J22" i="3"/>
  <c r="J19" i="3"/>
  <c r="J18" i="3"/>
  <c r="J7" i="3"/>
  <c r="J8" i="3"/>
  <c r="J11" i="3"/>
  <c r="J4" i="3"/>
  <c r="J6" i="3"/>
  <c r="L18" i="2"/>
  <c r="L22" i="2"/>
  <c r="L29" i="2"/>
  <c r="L33" i="2"/>
  <c r="J28" i="2"/>
  <c r="L32" i="2"/>
  <c r="J35" i="2"/>
  <c r="J31" i="2"/>
  <c r="J30" i="2"/>
  <c r="J34" i="2"/>
  <c r="J21" i="2"/>
  <c r="L17" i="2"/>
  <c r="J19" i="2"/>
  <c r="J23" i="2"/>
  <c r="L24" i="2"/>
  <c r="J20" i="2"/>
  <c r="L12" i="2"/>
  <c r="L13" i="2"/>
  <c r="L8" i="2"/>
  <c r="J6" i="2"/>
  <c r="L11" i="2"/>
  <c r="L9" i="2"/>
  <c r="J7" i="2"/>
  <c r="L10" i="2"/>
</calcChain>
</file>

<file path=xl/sharedStrings.xml><?xml version="1.0" encoding="utf-8"?>
<sst xmlns="http://schemas.openxmlformats.org/spreadsheetml/2006/main" count="355" uniqueCount="69">
  <si>
    <t>Controle</t>
  </si>
  <si>
    <t>Controle com 0,5mg de BBS</t>
  </si>
  <si>
    <t>Controle 1mg BBS</t>
  </si>
  <si>
    <t>OB - MSG</t>
  </si>
  <si>
    <t>OB MSG com 0,5mg de BBS</t>
  </si>
  <si>
    <t>OB MSG com 1mg de BBS</t>
  </si>
  <si>
    <t>Após jejum de 8 horas os animais foram pesados e a glicemia basal foi aferida com aparelho glicosimetro AccuCheck, com gota de sangue obtida pela cauda. Esse dado representa o tempo 0.</t>
  </si>
  <si>
    <t>Em seguida foi aplicado fármaco conforme dose estabelecida considerando o peso corporal do animal 0,5 mg ou 1 mg via intraperitoneal</t>
  </si>
  <si>
    <t>5 minutos após a aplicacao do farmaco foi administrado 2g/kg do peso corporal de glicose via gavagem</t>
  </si>
  <si>
    <t>após 10 minutos da aplicacao da glicose foi aferido novamente a glicemia representada no tempo 10</t>
  </si>
  <si>
    <t>após 15 minutos da aplicacao da glicose foi aferido novamente a glicemia representada no tempo 15</t>
  </si>
  <si>
    <t>e assim sucessivamente ate o tempo 120 minutos</t>
  </si>
  <si>
    <t>Roteiro experimental</t>
  </si>
  <si>
    <t>iAUC; Peak; Peak rise; Δ1hour; Time-to-peak; 1 h post-glucose levels; 2 h post-glucose levels</t>
  </si>
  <si>
    <t>Tempo</t>
  </si>
  <si>
    <t>PEAK</t>
  </si>
  <si>
    <t>PEAK RISE</t>
  </si>
  <si>
    <t>Δ1HOUR</t>
  </si>
  <si>
    <t>TIME-TO-PEAK</t>
  </si>
  <si>
    <t>1H POST GLUCOSE LEVELS</t>
  </si>
  <si>
    <t>2 H POST GLUCOSE LEVELS</t>
  </si>
  <si>
    <t>IAUCmin</t>
  </si>
  <si>
    <t>Animal</t>
  </si>
  <si>
    <t>A0</t>
  </si>
  <si>
    <t>B0</t>
  </si>
  <si>
    <t>D0</t>
  </si>
  <si>
    <t>A1</t>
  </si>
  <si>
    <t>A2</t>
  </si>
  <si>
    <t>C1</t>
  </si>
  <si>
    <t>C2</t>
  </si>
  <si>
    <t>D1</t>
  </si>
  <si>
    <t>D2</t>
  </si>
  <si>
    <t>B1</t>
  </si>
  <si>
    <t>B2</t>
  </si>
  <si>
    <t>C0</t>
  </si>
  <si>
    <t>E0</t>
  </si>
  <si>
    <t>E1</t>
  </si>
  <si>
    <t>E2</t>
  </si>
  <si>
    <t>F0</t>
  </si>
  <si>
    <t>F1</t>
  </si>
  <si>
    <t>F2</t>
  </si>
  <si>
    <t>G0</t>
  </si>
  <si>
    <t>G1</t>
  </si>
  <si>
    <t>G2</t>
  </si>
  <si>
    <t>H0</t>
  </si>
  <si>
    <t>H1</t>
  </si>
  <si>
    <t>J0</t>
  </si>
  <si>
    <t>J1</t>
  </si>
  <si>
    <t>J2</t>
  </si>
  <si>
    <t>I0</t>
  </si>
  <si>
    <t>I1</t>
  </si>
  <si>
    <t>I2</t>
  </si>
  <si>
    <t>I3</t>
  </si>
  <si>
    <t>GLICOSE</t>
  </si>
  <si>
    <t>INSULINA</t>
  </si>
  <si>
    <t>INSULINA corrigido</t>
  </si>
  <si>
    <t>1104,76*</t>
  </si>
  <si>
    <t>Insulina</t>
  </si>
  <si>
    <t>14,945*</t>
  </si>
  <si>
    <t>23,215*</t>
  </si>
  <si>
    <t>iAUC</t>
  </si>
  <si>
    <t>AUC</t>
  </si>
  <si>
    <t>Glicose mmol/L</t>
  </si>
  <si>
    <t>Insulina µUI/mL</t>
  </si>
  <si>
    <t>Homa-IR</t>
  </si>
  <si>
    <t>Homa-B</t>
  </si>
  <si>
    <t>CONTROLE</t>
  </si>
  <si>
    <t>MSG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</si>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</sst>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222222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rgb="FF0000FF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922E-015B-0A4B-99EA-26C3C8C1A9BB}">
  <dimension ref="A1:AX68"/>
  <sheetViews>
    <sheetView zoomScale="80" zoomScaleNormal="80" workbookViewId="0">
      <selection activeCell="Z8" sqref="Z8"/>
    </sheetView>
  </sheetViews>
  <sheetFormatPr baseColWidth="10" defaultRowHeight="16" x14ac:dyDescent="0.2"/>
  <cols>
    <col min="2" max="2" width="9.6640625" customWidth="1"/>
    <col min="3" max="3" width="5.83203125" customWidth="1"/>
    <col min="4" max="4" width="6.6640625" customWidth="1"/>
    <col min="5" max="5" width="9.1640625" customWidth="1"/>
    <col min="6" max="6" width="5.83203125" customWidth="1"/>
    <col min="7" max="7" width="7.1640625" customWidth="1"/>
    <col min="8" max="21" width="5.83203125" customWidth="1"/>
    <col min="22" max="22" width="6.33203125" customWidth="1"/>
    <col min="23" max="25" width="5.83203125" customWidth="1"/>
    <col min="26" max="26" width="15.1640625" customWidth="1"/>
    <col min="27" max="30" width="4.83203125" customWidth="1"/>
    <col min="31" max="31" width="6.6640625" customWidth="1"/>
    <col min="32" max="50" width="4.83203125" customWidth="1"/>
  </cols>
  <sheetData>
    <row r="1" spans="1:50" x14ac:dyDescent="0.2">
      <c r="A1" s="1" t="s">
        <v>53</v>
      </c>
      <c r="B1" s="23" t="s">
        <v>0</v>
      </c>
      <c r="C1" s="23"/>
      <c r="D1" s="23"/>
      <c r="E1" s="23"/>
      <c r="F1" s="23"/>
      <c r="G1" s="23"/>
      <c r="H1" s="23"/>
      <c r="I1" s="23"/>
      <c r="J1" s="24" t="s">
        <v>1</v>
      </c>
      <c r="K1" s="24"/>
      <c r="L1" s="24"/>
      <c r="M1" s="24"/>
      <c r="N1" s="24"/>
      <c r="O1" s="24"/>
      <c r="P1" s="24"/>
      <c r="Q1" s="24"/>
      <c r="R1" s="25" t="s">
        <v>2</v>
      </c>
      <c r="S1" s="25"/>
      <c r="T1" s="25"/>
      <c r="U1" s="25"/>
      <c r="V1" s="25"/>
      <c r="W1" s="25"/>
      <c r="X1" s="25"/>
      <c r="Y1" s="25"/>
      <c r="Z1" t="s">
        <v>66</v>
      </c>
      <c r="AA1" s="8" t="s">
        <v>23</v>
      </c>
      <c r="AB1" s="8" t="s">
        <v>24</v>
      </c>
      <c r="AC1" s="8" t="s">
        <v>25</v>
      </c>
      <c r="AD1" s="8" t="s">
        <v>35</v>
      </c>
      <c r="AE1" s="8" t="s">
        <v>46</v>
      </c>
      <c r="AF1" s="8" t="s">
        <v>41</v>
      </c>
      <c r="AG1" s="8" t="s">
        <v>49</v>
      </c>
      <c r="AH1" s="8" t="s">
        <v>52</v>
      </c>
      <c r="AI1" s="9" t="s">
        <v>26</v>
      </c>
      <c r="AJ1" s="9" t="s">
        <v>28</v>
      </c>
      <c r="AK1" s="9" t="s">
        <v>30</v>
      </c>
      <c r="AL1" s="9" t="s">
        <v>38</v>
      </c>
      <c r="AM1" s="9" t="s">
        <v>36</v>
      </c>
      <c r="AN1" s="9" t="s">
        <v>47</v>
      </c>
      <c r="AO1" s="9" t="s">
        <v>42</v>
      </c>
      <c r="AP1" s="9" t="s">
        <v>50</v>
      </c>
      <c r="AQ1" s="7" t="s">
        <v>27</v>
      </c>
      <c r="AR1" s="7" t="s">
        <v>29</v>
      </c>
      <c r="AS1" s="7" t="s">
        <v>31</v>
      </c>
      <c r="AT1" s="7" t="s">
        <v>39</v>
      </c>
      <c r="AU1" s="7" t="s">
        <v>37</v>
      </c>
      <c r="AV1" s="7" t="s">
        <v>48</v>
      </c>
      <c r="AW1" s="7" t="s">
        <v>43</v>
      </c>
      <c r="AX1" s="7" t="s">
        <v>51</v>
      </c>
    </row>
    <row r="2" spans="1:50" x14ac:dyDescent="0.2">
      <c r="A2" s="1" t="s">
        <v>22</v>
      </c>
      <c r="B2" s="8" t="s">
        <v>23</v>
      </c>
      <c r="C2" s="8" t="s">
        <v>24</v>
      </c>
      <c r="D2" s="8" t="s">
        <v>25</v>
      </c>
      <c r="E2" s="8" t="s">
        <v>35</v>
      </c>
      <c r="F2" s="8" t="s">
        <v>46</v>
      </c>
      <c r="G2" s="8" t="s">
        <v>41</v>
      </c>
      <c r="H2" s="8" t="s">
        <v>49</v>
      </c>
      <c r="I2" s="8" t="s">
        <v>52</v>
      </c>
      <c r="J2" s="9" t="s">
        <v>26</v>
      </c>
      <c r="K2" s="9" t="s">
        <v>28</v>
      </c>
      <c r="L2" s="9" t="s">
        <v>30</v>
      </c>
      <c r="M2" s="9" t="s">
        <v>38</v>
      </c>
      <c r="N2" s="9" t="s">
        <v>36</v>
      </c>
      <c r="O2" s="9" t="s">
        <v>47</v>
      </c>
      <c r="P2" s="9" t="s">
        <v>42</v>
      </c>
      <c r="Q2" s="9" t="s">
        <v>50</v>
      </c>
      <c r="R2" s="7" t="s">
        <v>27</v>
      </c>
      <c r="S2" s="7" t="s">
        <v>29</v>
      </c>
      <c r="T2" s="7" t="s">
        <v>31</v>
      </c>
      <c r="U2" s="7" t="s">
        <v>39</v>
      </c>
      <c r="V2" s="7" t="s">
        <v>37</v>
      </c>
      <c r="W2" s="7" t="s">
        <v>48</v>
      </c>
      <c r="X2" s="7" t="s">
        <v>43</v>
      </c>
      <c r="Y2" s="7" t="s">
        <v>51</v>
      </c>
      <c r="Z2" t="s">
        <v>62</v>
      </c>
      <c r="AA2">
        <f>B3*0.0555</f>
        <v>4.5510000000000002</v>
      </c>
      <c r="AB2">
        <f t="shared" ref="AB2:AC2" si="0">C3*0.0555</f>
        <v>4.4954999999999998</v>
      </c>
      <c r="AC2">
        <f t="shared" si="0"/>
        <v>5.1059999999999999</v>
      </c>
      <c r="AD2">
        <f t="shared" ref="AD2:AE2" si="1">E3*0.0555</f>
        <v>4.8840000000000003</v>
      </c>
      <c r="AE2">
        <f t="shared" si="1"/>
        <v>5.0505000000000004</v>
      </c>
      <c r="AF2">
        <f t="shared" ref="AF2:AG2" si="2">G3*0.0555</f>
        <v>5.0505000000000004</v>
      </c>
      <c r="AG2">
        <f t="shared" si="2"/>
        <v>5.3834999999999997</v>
      </c>
      <c r="AH2">
        <f t="shared" ref="AH2:AI2" si="3">I3*0.0555</f>
        <v>4.9394999999999998</v>
      </c>
      <c r="AI2">
        <f t="shared" si="3"/>
        <v>4.1070000000000002</v>
      </c>
      <c r="AJ2">
        <f t="shared" ref="AJ2:AK2" si="4">K3*0.0555</f>
        <v>4.4400000000000004</v>
      </c>
      <c r="AK2">
        <f t="shared" si="4"/>
        <v>4.0514999999999999</v>
      </c>
      <c r="AL2">
        <f t="shared" ref="AL2:AM2" si="5">M3*0.0555</f>
        <v>4.3845000000000001</v>
      </c>
      <c r="AM2">
        <f t="shared" si="5"/>
        <v>5.2169999999999996</v>
      </c>
      <c r="AN2">
        <f t="shared" ref="AN2:AO2" si="6">O3*0.0555</f>
        <v>5.0505000000000004</v>
      </c>
      <c r="AO2">
        <f t="shared" si="6"/>
        <v>5.3280000000000003</v>
      </c>
      <c r="AP2">
        <f t="shared" ref="AP2:AQ2" si="7">Q3*0.0555</f>
        <v>5.6055000000000001</v>
      </c>
      <c r="AQ2">
        <f t="shared" si="7"/>
        <v>4.9950000000000001</v>
      </c>
      <c r="AR2">
        <f t="shared" ref="AR2:AS2" si="8">S3*0.0555</f>
        <v>5.1059999999999999</v>
      </c>
      <c r="AS2">
        <f t="shared" si="8"/>
        <v>3.9405000000000001</v>
      </c>
      <c r="AT2">
        <f t="shared" ref="AT2:AU2" si="9">U3*0.0555</f>
        <v>4.6619999999999999</v>
      </c>
      <c r="AU2">
        <f t="shared" si="9"/>
        <v>4.8840000000000003</v>
      </c>
      <c r="AV2">
        <f t="shared" ref="AV2:AW2" si="10">W3*0.0555</f>
        <v>5.1615000000000002</v>
      </c>
      <c r="AW2">
        <f t="shared" si="10"/>
        <v>5.1059999999999999</v>
      </c>
      <c r="AX2">
        <f t="shared" ref="AX2" si="11">Y3*0.0555</f>
        <v>4.8840000000000003</v>
      </c>
    </row>
    <row r="3" spans="1:50" x14ac:dyDescent="0.2">
      <c r="A3" s="2">
        <v>0</v>
      </c>
      <c r="B3" s="3">
        <v>82</v>
      </c>
      <c r="C3" s="3">
        <v>81</v>
      </c>
      <c r="D3" s="3">
        <v>92</v>
      </c>
      <c r="E3" s="3">
        <v>88</v>
      </c>
      <c r="F3" s="3">
        <v>91</v>
      </c>
      <c r="G3" s="3">
        <v>91</v>
      </c>
      <c r="H3" s="3">
        <v>97</v>
      </c>
      <c r="I3" s="3">
        <v>89</v>
      </c>
      <c r="J3" s="4">
        <v>74</v>
      </c>
      <c r="K3" s="4">
        <v>80</v>
      </c>
      <c r="L3" s="4">
        <v>73</v>
      </c>
      <c r="M3" s="4">
        <v>79</v>
      </c>
      <c r="N3" s="4">
        <v>94</v>
      </c>
      <c r="O3" s="4">
        <v>91</v>
      </c>
      <c r="P3" s="4">
        <v>96</v>
      </c>
      <c r="Q3" s="4">
        <v>101</v>
      </c>
      <c r="R3" s="5">
        <v>90</v>
      </c>
      <c r="S3" s="5">
        <v>92</v>
      </c>
      <c r="T3" s="5">
        <v>71</v>
      </c>
      <c r="U3" s="5">
        <v>84</v>
      </c>
      <c r="V3" s="5">
        <v>88</v>
      </c>
      <c r="W3" s="5">
        <v>93</v>
      </c>
      <c r="X3" s="5">
        <v>92</v>
      </c>
      <c r="Y3" s="5">
        <v>88</v>
      </c>
      <c r="Z3" t="s">
        <v>63</v>
      </c>
      <c r="AA3">
        <f>B53*23.166</f>
        <v>14.710410000000001</v>
      </c>
      <c r="AB3">
        <f t="shared" ref="AB3:AC3" si="12">C53*23.166</f>
        <v>15.637050000000002</v>
      </c>
      <c r="AC3">
        <f t="shared" si="12"/>
        <v>13.088789999999999</v>
      </c>
      <c r="AD3">
        <f t="shared" ref="AD3:AE3" si="13">E53*23.166</f>
        <v>19.459440000000001</v>
      </c>
      <c r="AE3">
        <f t="shared" si="13"/>
        <v>0</v>
      </c>
      <c r="AF3">
        <f t="shared" ref="AF3:AG3" si="14">G53*23.166</f>
        <v>0</v>
      </c>
      <c r="AG3">
        <f t="shared" si="14"/>
        <v>0</v>
      </c>
      <c r="AH3">
        <f t="shared" ref="AH3:AI3" si="15">I53*23.166</f>
        <v>0</v>
      </c>
      <c r="AI3">
        <f t="shared" si="15"/>
        <v>25.135110000000001</v>
      </c>
      <c r="AJ3">
        <f t="shared" ref="AJ3:AK3" si="16">K53*23.166</f>
        <v>12.39381</v>
      </c>
      <c r="AK3">
        <f t="shared" si="16"/>
        <v>13.783769999999999</v>
      </c>
      <c r="AL3">
        <f t="shared" ref="AL3:AM3" si="17">M53*23.166</f>
        <v>11.119679999999999</v>
      </c>
      <c r="AM3">
        <f t="shared" si="17"/>
        <v>17.027010000000001</v>
      </c>
      <c r="AN3">
        <f t="shared" ref="AN3:AO3" si="18">O53*23.166</f>
        <v>0</v>
      </c>
      <c r="AO3">
        <f t="shared" si="18"/>
        <v>0</v>
      </c>
      <c r="AP3">
        <f t="shared" ref="AP3:AQ3" si="19">Q53*23.166</f>
        <v>0</v>
      </c>
      <c r="AQ3">
        <f t="shared" si="19"/>
        <v>2.89575</v>
      </c>
      <c r="AR3">
        <f t="shared" ref="AR3:AS3" si="20">S53*23.166</f>
        <v>27.33588</v>
      </c>
      <c r="AS3">
        <f t="shared" si="20"/>
        <v>9.4980600000000006</v>
      </c>
      <c r="AT3">
        <f>U53*23.166</f>
        <v>58.262490000000007</v>
      </c>
      <c r="AU3">
        <f t="shared" ref="AU3" si="21">V53*23.166</f>
        <v>3.9382200000000003</v>
      </c>
      <c r="AV3">
        <f t="shared" ref="AV3:AW3" si="22">W53*23.166</f>
        <v>0</v>
      </c>
      <c r="AW3">
        <f t="shared" si="22"/>
        <v>0</v>
      </c>
      <c r="AX3">
        <f t="shared" ref="AX3" si="23">Y53*23.166</f>
        <v>0</v>
      </c>
    </row>
    <row r="4" spans="1:50" x14ac:dyDescent="0.2">
      <c r="A4" s="2">
        <v>10</v>
      </c>
      <c r="B4" s="3">
        <v>97</v>
      </c>
      <c r="C4" s="3">
        <v>125</v>
      </c>
      <c r="D4" s="3">
        <v>87</v>
      </c>
      <c r="E4" s="3">
        <v>118</v>
      </c>
      <c r="F4" s="3">
        <v>137</v>
      </c>
      <c r="G4" s="3">
        <v>146</v>
      </c>
      <c r="H4" s="3">
        <v>93</v>
      </c>
      <c r="I4" s="3">
        <v>118</v>
      </c>
      <c r="J4" s="4">
        <v>104</v>
      </c>
      <c r="K4" s="4">
        <v>118</v>
      </c>
      <c r="L4" s="4">
        <v>79</v>
      </c>
      <c r="M4" s="4">
        <v>165</v>
      </c>
      <c r="N4" s="4">
        <v>136</v>
      </c>
      <c r="O4" s="4">
        <v>213</v>
      </c>
      <c r="P4" s="4">
        <v>187</v>
      </c>
      <c r="Q4" s="4">
        <v>98</v>
      </c>
      <c r="R4" s="5">
        <v>139</v>
      </c>
      <c r="S4" s="5">
        <v>89</v>
      </c>
      <c r="T4" s="5">
        <v>118</v>
      </c>
      <c r="U4" s="5">
        <v>184</v>
      </c>
      <c r="V4" s="5">
        <v>157</v>
      </c>
      <c r="W4" s="5">
        <v>155</v>
      </c>
      <c r="X4" s="5">
        <v>128</v>
      </c>
      <c r="Y4" s="5">
        <v>145</v>
      </c>
      <c r="Z4" t="s">
        <v>64</v>
      </c>
      <c r="AA4">
        <f>(AA3*AA2)/22.5</f>
        <v>2.9754255960000004</v>
      </c>
      <c r="AB4">
        <f>(AB3*AB2)/22.5</f>
        <v>3.12428259</v>
      </c>
      <c r="AC4">
        <f t="shared" ref="AC4:AX4" si="24">(AC3*AC2)/22.5</f>
        <v>2.9702827439999995</v>
      </c>
      <c r="AD4">
        <f t="shared" si="24"/>
        <v>4.2239957760000006</v>
      </c>
      <c r="AE4">
        <f t="shared" si="24"/>
        <v>0</v>
      </c>
      <c r="AF4">
        <f t="shared" si="24"/>
        <v>0</v>
      </c>
      <c r="AG4">
        <f t="shared" si="24"/>
        <v>0</v>
      </c>
      <c r="AH4">
        <f t="shared" si="24"/>
        <v>0</v>
      </c>
      <c r="AI4">
        <f t="shared" si="24"/>
        <v>4.5879954120000006</v>
      </c>
      <c r="AJ4">
        <f t="shared" si="24"/>
        <v>2.4457118400000004</v>
      </c>
      <c r="AK4">
        <f t="shared" si="24"/>
        <v>2.4819975179999996</v>
      </c>
      <c r="AL4">
        <f t="shared" si="24"/>
        <v>2.1668549759999998</v>
      </c>
      <c r="AM4">
        <f t="shared" si="24"/>
        <v>3.9479960520000001</v>
      </c>
      <c r="AN4">
        <f t="shared" si="24"/>
        <v>0</v>
      </c>
      <c r="AO4">
        <f t="shared" si="24"/>
        <v>0</v>
      </c>
      <c r="AP4">
        <f t="shared" si="24"/>
        <v>0</v>
      </c>
      <c r="AQ4">
        <f t="shared" si="24"/>
        <v>0.64285650000000005</v>
      </c>
      <c r="AR4">
        <f t="shared" si="24"/>
        <v>6.2034223679999991</v>
      </c>
      <c r="AS4">
        <f t="shared" si="24"/>
        <v>1.6634269080000001</v>
      </c>
      <c r="AT4">
        <f t="shared" si="24"/>
        <v>12.071987928</v>
      </c>
      <c r="AU4">
        <f t="shared" si="24"/>
        <v>0.85485628800000013</v>
      </c>
      <c r="AV4">
        <f t="shared" si="24"/>
        <v>0</v>
      </c>
      <c r="AW4">
        <f t="shared" si="24"/>
        <v>0</v>
      </c>
      <c r="AX4">
        <f t="shared" si="24"/>
        <v>0</v>
      </c>
    </row>
    <row r="5" spans="1:50" x14ac:dyDescent="0.2">
      <c r="A5" s="2">
        <v>20</v>
      </c>
      <c r="B5" s="3">
        <v>98</v>
      </c>
      <c r="C5" s="3">
        <v>126</v>
      </c>
      <c r="D5" s="3">
        <v>133</v>
      </c>
      <c r="E5" s="3">
        <v>136</v>
      </c>
      <c r="F5" s="3">
        <v>121</v>
      </c>
      <c r="G5" s="3">
        <v>126</v>
      </c>
      <c r="H5" s="3">
        <v>103</v>
      </c>
      <c r="I5" s="3">
        <v>91</v>
      </c>
      <c r="J5" s="4">
        <v>145</v>
      </c>
      <c r="K5" s="4">
        <v>151</v>
      </c>
      <c r="L5" s="4">
        <v>124</v>
      </c>
      <c r="M5" s="4">
        <v>142</v>
      </c>
      <c r="N5" s="4">
        <v>187</v>
      </c>
      <c r="O5" s="4">
        <v>186</v>
      </c>
      <c r="P5" s="4">
        <v>210</v>
      </c>
      <c r="Q5" s="4">
        <v>110</v>
      </c>
      <c r="R5" s="5">
        <v>183</v>
      </c>
      <c r="S5" s="5">
        <v>152</v>
      </c>
      <c r="T5" s="5">
        <v>149</v>
      </c>
      <c r="U5" s="5">
        <v>213</v>
      </c>
      <c r="V5" s="5">
        <v>183</v>
      </c>
      <c r="W5" s="5">
        <v>198</v>
      </c>
      <c r="X5" s="5">
        <v>155</v>
      </c>
      <c r="Y5" s="5">
        <v>135</v>
      </c>
      <c r="Z5" t="s">
        <v>65</v>
      </c>
      <c r="AA5">
        <f>(AA3*20/AA2)-3.5</f>
        <v>61.146934739617677</v>
      </c>
      <c r="AB5">
        <f>(AB3*20/AB2)-3.5</f>
        <v>66.067567567567579</v>
      </c>
      <c r="AC5">
        <f t="shared" ref="AC5:AX5" si="25">(AC3*20/AC2)-3.5</f>
        <v>47.768272620446538</v>
      </c>
      <c r="AD5">
        <f t="shared" si="25"/>
        <v>76.186486486486487</v>
      </c>
      <c r="AE5">
        <f t="shared" si="25"/>
        <v>-3.5</v>
      </c>
      <c r="AF5">
        <f t="shared" si="25"/>
        <v>-3.5</v>
      </c>
      <c r="AG5">
        <f t="shared" si="25"/>
        <v>-3.5</v>
      </c>
      <c r="AH5">
        <f t="shared" si="25"/>
        <v>-3.5</v>
      </c>
      <c r="AI5">
        <f t="shared" si="25"/>
        <v>118.90131482834185</v>
      </c>
      <c r="AJ5">
        <f t="shared" si="25"/>
        <v>52.327972972972972</v>
      </c>
      <c r="AK5">
        <f t="shared" si="25"/>
        <v>64.542798963346897</v>
      </c>
      <c r="AL5">
        <f t="shared" si="25"/>
        <v>47.222682175846728</v>
      </c>
      <c r="AM5">
        <f t="shared" si="25"/>
        <v>61.775100632547449</v>
      </c>
      <c r="AN5">
        <f t="shared" si="25"/>
        <v>-3.5</v>
      </c>
      <c r="AO5">
        <f t="shared" si="25"/>
        <v>-3.5</v>
      </c>
      <c r="AP5">
        <f t="shared" si="25"/>
        <v>-3.5</v>
      </c>
      <c r="AQ5">
        <f t="shared" si="25"/>
        <v>8.0945945945945947</v>
      </c>
      <c r="AR5">
        <f t="shared" si="25"/>
        <v>103.57356051703877</v>
      </c>
      <c r="AS5">
        <f t="shared" si="25"/>
        <v>44.707384849638373</v>
      </c>
      <c r="AT5">
        <f t="shared" si="25"/>
        <v>246.44633204633206</v>
      </c>
      <c r="AU5">
        <f t="shared" si="25"/>
        <v>12.62702702702703</v>
      </c>
      <c r="AV5">
        <f t="shared" si="25"/>
        <v>-3.5</v>
      </c>
      <c r="AW5">
        <f t="shared" si="25"/>
        <v>-3.5</v>
      </c>
      <c r="AX5">
        <f t="shared" si="25"/>
        <v>-3.5</v>
      </c>
    </row>
    <row r="6" spans="1:50" x14ac:dyDescent="0.2">
      <c r="A6" s="2">
        <v>30</v>
      </c>
      <c r="B6" s="3">
        <v>93</v>
      </c>
      <c r="C6" s="3">
        <v>126</v>
      </c>
      <c r="D6" s="3">
        <v>152</v>
      </c>
      <c r="E6" s="3">
        <v>120</v>
      </c>
      <c r="F6" s="3">
        <v>128</v>
      </c>
      <c r="G6" s="3">
        <v>126</v>
      </c>
      <c r="H6" s="3">
        <v>117</v>
      </c>
      <c r="I6" s="3">
        <v>135</v>
      </c>
      <c r="J6" s="4">
        <v>129</v>
      </c>
      <c r="K6" s="4">
        <v>150</v>
      </c>
      <c r="L6" s="4">
        <v>124</v>
      </c>
      <c r="M6" s="4">
        <v>128</v>
      </c>
      <c r="N6" s="4">
        <v>161</v>
      </c>
      <c r="O6" s="4">
        <v>222</v>
      </c>
      <c r="P6" s="4">
        <v>204</v>
      </c>
      <c r="Q6" s="4">
        <v>124</v>
      </c>
      <c r="R6" s="5">
        <v>179</v>
      </c>
      <c r="S6" s="5">
        <v>152</v>
      </c>
      <c r="T6" s="5">
        <v>145</v>
      </c>
      <c r="U6" s="5">
        <v>237</v>
      </c>
      <c r="V6" s="5">
        <v>191</v>
      </c>
      <c r="W6" s="5">
        <v>185</v>
      </c>
      <c r="X6" s="5">
        <v>172</v>
      </c>
      <c r="Y6" s="5">
        <v>141</v>
      </c>
    </row>
    <row r="7" spans="1:50" x14ac:dyDescent="0.2">
      <c r="A7" s="2">
        <v>60</v>
      </c>
      <c r="B7" s="3">
        <v>110</v>
      </c>
      <c r="C7" s="3">
        <v>132</v>
      </c>
      <c r="D7" s="3">
        <v>123</v>
      </c>
      <c r="E7" s="3">
        <v>138</v>
      </c>
      <c r="F7" s="3">
        <v>124</v>
      </c>
      <c r="G7" s="3">
        <v>78</v>
      </c>
      <c r="H7" s="3">
        <v>123</v>
      </c>
      <c r="I7" s="3">
        <v>148</v>
      </c>
      <c r="J7" s="4">
        <v>144</v>
      </c>
      <c r="K7" s="4">
        <v>139</v>
      </c>
      <c r="L7" s="4">
        <v>139</v>
      </c>
      <c r="M7" s="4">
        <v>119</v>
      </c>
      <c r="N7" s="4">
        <v>148</v>
      </c>
      <c r="O7" s="4">
        <v>129</v>
      </c>
      <c r="P7" s="4">
        <v>132</v>
      </c>
      <c r="Q7" s="4">
        <v>126</v>
      </c>
      <c r="R7" s="5">
        <v>143</v>
      </c>
      <c r="S7" s="5">
        <v>138</v>
      </c>
      <c r="T7" s="5">
        <v>151</v>
      </c>
      <c r="U7" s="5">
        <v>171</v>
      </c>
      <c r="V7" s="5">
        <v>164</v>
      </c>
      <c r="W7" s="5">
        <v>162</v>
      </c>
      <c r="X7" s="5">
        <v>158</v>
      </c>
      <c r="Y7" s="5">
        <v>147</v>
      </c>
    </row>
    <row r="8" spans="1:50" x14ac:dyDescent="0.2">
      <c r="A8" s="2">
        <v>120</v>
      </c>
      <c r="B8" s="3">
        <v>92</v>
      </c>
      <c r="C8" s="3">
        <v>104</v>
      </c>
      <c r="D8" s="3">
        <v>141</v>
      </c>
      <c r="E8" s="3">
        <v>107</v>
      </c>
      <c r="F8" s="3">
        <v>95</v>
      </c>
      <c r="G8" s="3">
        <v>118</v>
      </c>
      <c r="H8" s="3">
        <v>103</v>
      </c>
      <c r="I8" s="3">
        <v>65</v>
      </c>
      <c r="J8" s="4">
        <v>89</v>
      </c>
      <c r="K8" s="4">
        <v>112</v>
      </c>
      <c r="L8" s="4">
        <v>105</v>
      </c>
      <c r="M8" s="4">
        <v>83</v>
      </c>
      <c r="N8" s="4">
        <v>103</v>
      </c>
      <c r="O8" s="4">
        <v>140</v>
      </c>
      <c r="P8" s="4">
        <v>124</v>
      </c>
      <c r="Q8" s="4">
        <v>94</v>
      </c>
      <c r="R8" s="5">
        <v>86</v>
      </c>
      <c r="S8" s="5">
        <v>104</v>
      </c>
      <c r="T8" s="5">
        <v>112</v>
      </c>
      <c r="U8" s="5">
        <v>106</v>
      </c>
      <c r="V8" s="5">
        <v>95</v>
      </c>
      <c r="W8" s="5">
        <v>110</v>
      </c>
      <c r="X8" s="5">
        <v>129</v>
      </c>
      <c r="Y8" s="5">
        <v>96</v>
      </c>
    </row>
    <row r="11" spans="1:50" x14ac:dyDescent="0.2">
      <c r="A11" t="s">
        <v>22</v>
      </c>
      <c r="B11" s="26" t="s">
        <v>3</v>
      </c>
      <c r="C11" s="26"/>
      <c r="D11" s="26"/>
      <c r="E11" s="26"/>
      <c r="F11" s="26"/>
      <c r="G11" s="26"/>
      <c r="H11" s="26"/>
      <c r="I11" s="26"/>
      <c r="J11" s="24" t="s">
        <v>4</v>
      </c>
      <c r="K11" s="24"/>
      <c r="L11" s="24"/>
      <c r="M11" s="24"/>
      <c r="N11" s="24"/>
      <c r="O11" s="24"/>
      <c r="P11" s="24"/>
      <c r="Q11" s="24"/>
      <c r="R11" s="25" t="s">
        <v>5</v>
      </c>
      <c r="S11" s="25"/>
      <c r="T11" s="25"/>
      <c r="U11" s="25"/>
      <c r="V11" s="25"/>
      <c r="W11" s="25"/>
      <c r="X11" s="25"/>
      <c r="Y11" s="25"/>
      <c r="Z11" t="s">
        <v>67</v>
      </c>
      <c r="AA11" s="10" t="s">
        <v>23</v>
      </c>
      <c r="AB11" s="10" t="s">
        <v>24</v>
      </c>
      <c r="AC11" s="10" t="s">
        <v>34</v>
      </c>
      <c r="AD11" s="10" t="s">
        <v>25</v>
      </c>
      <c r="AE11" s="10" t="s">
        <v>35</v>
      </c>
      <c r="AF11" s="10" t="s">
        <v>38</v>
      </c>
      <c r="AG11" s="10" t="s">
        <v>41</v>
      </c>
      <c r="AH11" s="10" t="s">
        <v>49</v>
      </c>
      <c r="AI11" s="9" t="s">
        <v>26</v>
      </c>
      <c r="AJ11" s="9" t="s">
        <v>32</v>
      </c>
      <c r="AK11" s="9" t="s">
        <v>28</v>
      </c>
      <c r="AL11" s="9" t="s">
        <v>30</v>
      </c>
      <c r="AM11" s="9" t="s">
        <v>36</v>
      </c>
      <c r="AN11" s="9" t="s">
        <v>39</v>
      </c>
      <c r="AO11" s="9" t="s">
        <v>42</v>
      </c>
      <c r="AP11" s="9" t="s">
        <v>44</v>
      </c>
      <c r="AQ11" s="7" t="s">
        <v>27</v>
      </c>
      <c r="AR11" s="7" t="s">
        <v>33</v>
      </c>
      <c r="AS11" s="7" t="s">
        <v>29</v>
      </c>
      <c r="AT11" s="7" t="s">
        <v>31</v>
      </c>
      <c r="AU11" s="7" t="s">
        <v>37</v>
      </c>
      <c r="AV11" s="7" t="s">
        <v>40</v>
      </c>
      <c r="AW11" s="7" t="s">
        <v>43</v>
      </c>
      <c r="AX11" s="7" t="s">
        <v>45</v>
      </c>
    </row>
    <row r="12" spans="1:50" x14ac:dyDescent="0.2">
      <c r="B12" s="10" t="s">
        <v>23</v>
      </c>
      <c r="C12" s="10" t="s">
        <v>24</v>
      </c>
      <c r="D12" s="10" t="s">
        <v>34</v>
      </c>
      <c r="E12" s="10" t="s">
        <v>25</v>
      </c>
      <c r="F12" s="10" t="s">
        <v>35</v>
      </c>
      <c r="G12" s="10" t="s">
        <v>38</v>
      </c>
      <c r="H12" s="10" t="s">
        <v>41</v>
      </c>
      <c r="I12" s="10" t="s">
        <v>49</v>
      </c>
      <c r="J12" s="9" t="s">
        <v>26</v>
      </c>
      <c r="K12" s="9" t="s">
        <v>32</v>
      </c>
      <c r="L12" s="9" t="s">
        <v>28</v>
      </c>
      <c r="M12" s="9" t="s">
        <v>30</v>
      </c>
      <c r="N12" s="9" t="s">
        <v>36</v>
      </c>
      <c r="O12" s="9" t="s">
        <v>39</v>
      </c>
      <c r="P12" s="9" t="s">
        <v>42</v>
      </c>
      <c r="Q12" s="9" t="s">
        <v>44</v>
      </c>
      <c r="R12" s="7" t="s">
        <v>27</v>
      </c>
      <c r="S12" s="7" t="s">
        <v>33</v>
      </c>
      <c r="T12" s="7" t="s">
        <v>29</v>
      </c>
      <c r="U12" s="7" t="s">
        <v>31</v>
      </c>
      <c r="V12" s="7" t="s">
        <v>37</v>
      </c>
      <c r="W12" s="7" t="s">
        <v>40</v>
      </c>
      <c r="X12" s="7" t="s">
        <v>43</v>
      </c>
      <c r="Y12" s="7" t="s">
        <v>45</v>
      </c>
      <c r="Z12" t="s">
        <v>62</v>
      </c>
      <c r="AA12">
        <f>B13*0.0555</f>
        <v>3.9405000000000001</v>
      </c>
      <c r="AB12">
        <f>C13*0.0555</f>
        <v>3.774</v>
      </c>
      <c r="AC12">
        <f t="shared" ref="AC12" si="26">D13*0.0555</f>
        <v>5.1059999999999999</v>
      </c>
      <c r="AD12">
        <f t="shared" ref="AD12" si="27">E13*0.0555</f>
        <v>3.774</v>
      </c>
      <c r="AE12">
        <f t="shared" ref="AE12" si="28">F13*0.0555</f>
        <v>4.0514999999999999</v>
      </c>
      <c r="AF12">
        <f t="shared" ref="AF12" si="29">G13*0.0555</f>
        <v>5.2169999999999996</v>
      </c>
      <c r="AG12">
        <f t="shared" ref="AG12" si="30">H13*0.0555</f>
        <v>4.3845000000000001</v>
      </c>
      <c r="AH12">
        <f t="shared" ref="AH12" si="31">I13*0.0555</f>
        <v>4.218</v>
      </c>
      <c r="AI12">
        <f t="shared" ref="AI12" si="32">J13*0.0555</f>
        <v>4.8285</v>
      </c>
      <c r="AJ12">
        <f t="shared" ref="AJ12:AO12" si="33">K13*0.0555</f>
        <v>3.6630000000000003</v>
      </c>
      <c r="AK12">
        <f t="shared" si="33"/>
        <v>4.5510000000000002</v>
      </c>
      <c r="AL12">
        <f t="shared" si="33"/>
        <v>4.8840000000000003</v>
      </c>
      <c r="AM12">
        <f t="shared" si="33"/>
        <v>4.0514999999999999</v>
      </c>
      <c r="AN12">
        <f t="shared" si="33"/>
        <v>4.1624999999999996</v>
      </c>
      <c r="AO12">
        <f t="shared" si="33"/>
        <v>5.883</v>
      </c>
      <c r="AP12">
        <f t="shared" ref="AP12" si="34">Q13*0.0555</f>
        <v>5.0505000000000004</v>
      </c>
      <c r="AQ12">
        <f t="shared" ref="AQ12" si="35">R13*0.0555</f>
        <v>5.2169999999999996</v>
      </c>
      <c r="AR12">
        <f t="shared" ref="AR12" si="36">S13*0.0555</f>
        <v>4.218</v>
      </c>
      <c r="AS12">
        <f t="shared" ref="AS12" si="37">T13*0.0555</f>
        <v>4.4954999999999998</v>
      </c>
      <c r="AT12">
        <f t="shared" ref="AT12" si="38">U13*0.0555</f>
        <v>4.8840000000000003</v>
      </c>
      <c r="AU12">
        <f t="shared" ref="AU12" si="39">V13*0.0555</f>
        <v>5.9939999999999998</v>
      </c>
      <c r="AV12">
        <f t="shared" ref="AV12" si="40">W13*0.0555</f>
        <v>3.6630000000000003</v>
      </c>
      <c r="AW12">
        <f t="shared" ref="AW12" si="41">X13*0.0555</f>
        <v>5.8274999999999997</v>
      </c>
      <c r="AX12">
        <f t="shared" ref="AX12" si="42">Y13*0.0555</f>
        <v>4.3289999999999997</v>
      </c>
    </row>
    <row r="13" spans="1:50" x14ac:dyDescent="0.2">
      <c r="A13" s="2">
        <v>0</v>
      </c>
      <c r="B13" s="6">
        <v>71</v>
      </c>
      <c r="C13" s="6">
        <v>68</v>
      </c>
      <c r="D13" s="6">
        <v>92</v>
      </c>
      <c r="E13" s="6">
        <v>68</v>
      </c>
      <c r="F13" s="6">
        <v>73</v>
      </c>
      <c r="G13" s="6">
        <v>94</v>
      </c>
      <c r="H13" s="6">
        <v>79</v>
      </c>
      <c r="I13" s="6">
        <v>76</v>
      </c>
      <c r="J13" s="4">
        <v>87</v>
      </c>
      <c r="K13" s="4">
        <v>66</v>
      </c>
      <c r="L13" s="4">
        <v>82</v>
      </c>
      <c r="M13" s="4">
        <v>88</v>
      </c>
      <c r="N13" s="4">
        <v>73</v>
      </c>
      <c r="O13" s="4">
        <v>75</v>
      </c>
      <c r="P13" s="4">
        <v>106</v>
      </c>
      <c r="Q13" s="4">
        <v>91</v>
      </c>
      <c r="R13" s="5">
        <v>94</v>
      </c>
      <c r="S13" s="5">
        <v>76</v>
      </c>
      <c r="T13" s="5">
        <v>81</v>
      </c>
      <c r="U13" s="5">
        <v>88</v>
      </c>
      <c r="V13" s="5">
        <v>108</v>
      </c>
      <c r="W13" s="5">
        <v>66</v>
      </c>
      <c r="X13" s="5">
        <v>105</v>
      </c>
      <c r="Y13" s="5">
        <v>78</v>
      </c>
      <c r="Z13" t="s">
        <v>63</v>
      </c>
      <c r="AA13">
        <f>B63*23.166</f>
        <v>5.3281800000000006</v>
      </c>
      <c r="AB13">
        <f t="shared" ref="AB13" si="43">C63*23.166</f>
        <v>32.432400000000001</v>
      </c>
      <c r="AC13">
        <f t="shared" ref="AC13" si="44">D63*23.166</f>
        <v>42.857100000000003</v>
      </c>
      <c r="AD13">
        <f t="shared" ref="AD13" si="45">E63*23.166</f>
        <v>11.23551</v>
      </c>
      <c r="AE13">
        <f>F63*23.166</f>
        <v>251.11944</v>
      </c>
      <c r="AF13">
        <f t="shared" ref="AF13" si="46">G63*23.166</f>
        <v>19.691100000000002</v>
      </c>
      <c r="AG13">
        <f t="shared" ref="AG13" si="47">H63*23.166</f>
        <v>35.791469999999997</v>
      </c>
      <c r="AI13">
        <f t="shared" ref="AI13" si="48">J63*23.166</f>
        <v>11.23551</v>
      </c>
      <c r="AJ13">
        <f t="shared" ref="AJ13" si="49">K63*23.166</f>
        <v>9.1505700000000001</v>
      </c>
      <c r="AK13">
        <f t="shared" ref="AK13" si="50">L63*23.166</f>
        <v>22.355190000000004</v>
      </c>
      <c r="AL13">
        <f t="shared" ref="AL13" si="51">M63*23.166</f>
        <v>11.583</v>
      </c>
      <c r="AM13">
        <f t="shared" ref="AM13" si="52">N63*23.166</f>
        <v>25.59843</v>
      </c>
      <c r="AN13">
        <f t="shared" ref="AN13" si="53">O63*23.166</f>
        <v>41.930460000000004</v>
      </c>
      <c r="AO13">
        <f t="shared" ref="AO13" si="54">P63*23.166</f>
        <v>30.231630000000003</v>
      </c>
      <c r="AP13">
        <f t="shared" ref="AP13" si="55">Q63*23.166</f>
        <v>11.35134</v>
      </c>
      <c r="AQ13">
        <f>R63*23.166</f>
        <v>187.64460000000003</v>
      </c>
      <c r="AR13">
        <f t="shared" ref="AR13" si="56">S63*23.166</f>
        <v>16.33203</v>
      </c>
      <c r="AS13">
        <f t="shared" ref="AS13" si="57">T63*23.166</f>
        <v>14.82624</v>
      </c>
      <c r="AT13">
        <f t="shared" ref="AT13" si="58">U63*23.166</f>
        <v>78.648570000000007</v>
      </c>
      <c r="AU13">
        <f t="shared" ref="AU13" si="59">V63*23.166</f>
        <v>39.961349999999996</v>
      </c>
      <c r="AV13">
        <f t="shared" ref="AV13" si="60">W63*23.166</f>
        <v>18.185310000000001</v>
      </c>
      <c r="AW13">
        <f t="shared" ref="AW13" si="61">X63*23.166</f>
        <v>9.3822300000000016</v>
      </c>
      <c r="AX13">
        <f t="shared" ref="AX13" si="62">Y63*23.166</f>
        <v>30.92661</v>
      </c>
    </row>
    <row r="14" spans="1:50" x14ac:dyDescent="0.2">
      <c r="A14" s="2">
        <v>10</v>
      </c>
      <c r="B14" s="6">
        <v>102</v>
      </c>
      <c r="C14" s="6">
        <v>134</v>
      </c>
      <c r="D14" s="6">
        <v>167</v>
      </c>
      <c r="E14" s="6">
        <v>95</v>
      </c>
      <c r="F14" s="6">
        <v>120</v>
      </c>
      <c r="G14" s="6">
        <v>153</v>
      </c>
      <c r="H14" s="6">
        <v>123</v>
      </c>
      <c r="I14" s="6">
        <v>73</v>
      </c>
      <c r="J14" s="4">
        <v>116</v>
      </c>
      <c r="K14" s="4">
        <v>158</v>
      </c>
      <c r="L14" s="4">
        <v>119</v>
      </c>
      <c r="M14" s="4">
        <v>165</v>
      </c>
      <c r="N14" s="4">
        <v>203</v>
      </c>
      <c r="O14" s="4">
        <v>146</v>
      </c>
      <c r="P14" s="4">
        <v>133</v>
      </c>
      <c r="Q14" s="4">
        <v>149</v>
      </c>
      <c r="R14" s="5">
        <v>147</v>
      </c>
      <c r="S14" s="5">
        <v>180</v>
      </c>
      <c r="T14" s="5">
        <v>114</v>
      </c>
      <c r="U14" s="5">
        <v>108</v>
      </c>
      <c r="V14" s="5">
        <v>254</v>
      </c>
      <c r="W14" s="5">
        <v>114</v>
      </c>
      <c r="X14" s="5">
        <v>211</v>
      </c>
      <c r="Y14" s="5">
        <v>165</v>
      </c>
      <c r="Z14" t="s">
        <v>64</v>
      </c>
      <c r="AA14">
        <f>(AA13*AA12)/22.5</f>
        <v>0.93314192400000007</v>
      </c>
      <c r="AB14">
        <f>(AB13*AB12)/22.5</f>
        <v>5.4399945600000006</v>
      </c>
      <c r="AC14">
        <f>(AC13*AC12)/22.5</f>
        <v>9.7257045600000005</v>
      </c>
      <c r="AD14">
        <f>(AD13*AD12)/22.5</f>
        <v>1.8845695439999999</v>
      </c>
      <c r="AE14">
        <f t="shared" ref="AE14:AG14" si="63">(AE13*AE12)/22.5</f>
        <v>45.218240496</v>
      </c>
      <c r="AF14">
        <f t="shared" si="63"/>
        <v>4.5657097200000001</v>
      </c>
      <c r="AG14">
        <f t="shared" si="63"/>
        <v>6.9745644539999994</v>
      </c>
      <c r="AI14">
        <f t="shared" ref="AI14" si="64">(AI13*AI12)/22.5</f>
        <v>2.4111404459999997</v>
      </c>
      <c r="AJ14">
        <f t="shared" ref="AJ14" si="65">(AJ13*AJ12)/22.5</f>
        <v>1.4897127960000001</v>
      </c>
      <c r="AK14">
        <f t="shared" ref="AK14" si="66">(AK13*AK12)/22.5</f>
        <v>4.5217097640000006</v>
      </c>
      <c r="AL14">
        <f t="shared" ref="AL14:AN14" si="67">(AL13*AL12)/22.5</f>
        <v>2.5142832000000004</v>
      </c>
      <c r="AM14">
        <f t="shared" si="67"/>
        <v>4.6094239620000002</v>
      </c>
      <c r="AN14">
        <f t="shared" si="67"/>
        <v>7.7571351000000002</v>
      </c>
      <c r="AO14">
        <f t="shared" ref="AO14" si="68">(AO13*AO12)/22.5</f>
        <v>7.9045635240000012</v>
      </c>
      <c r="AP14">
        <f t="shared" ref="AP14" si="69">(AP13*AP12)/22.5</f>
        <v>2.5479974520000002</v>
      </c>
      <c r="AQ14">
        <f t="shared" ref="AQ14:AS14" si="70">(AQ13*AQ12)/22.5</f>
        <v>43.508527919999999</v>
      </c>
      <c r="AR14">
        <f t="shared" si="70"/>
        <v>3.0617112240000002</v>
      </c>
      <c r="AS14">
        <f t="shared" si="70"/>
        <v>2.9622827520000001</v>
      </c>
      <c r="AT14">
        <f t="shared" ref="AT14" si="71">(AT13*AT12)/22.5</f>
        <v>17.071982928000004</v>
      </c>
      <c r="AU14">
        <f t="shared" ref="AU14" si="72">(AU13*AU12)/22.5</f>
        <v>10.645703639999997</v>
      </c>
      <c r="AV14">
        <f t="shared" ref="AV14:AX14" si="73">(AV13*AV12)/22.5</f>
        <v>2.9605684680000004</v>
      </c>
      <c r="AW14">
        <f t="shared" si="73"/>
        <v>2.4299975700000003</v>
      </c>
      <c r="AX14">
        <f t="shared" si="73"/>
        <v>5.9502797640000002</v>
      </c>
    </row>
    <row r="15" spans="1:50" x14ac:dyDescent="0.2">
      <c r="A15" s="2">
        <v>20</v>
      </c>
      <c r="B15" s="6">
        <v>125</v>
      </c>
      <c r="C15" s="6">
        <v>142</v>
      </c>
      <c r="D15" s="6">
        <v>140</v>
      </c>
      <c r="E15" s="6">
        <v>110</v>
      </c>
      <c r="F15" s="6">
        <v>119</v>
      </c>
      <c r="G15" s="6">
        <v>175</v>
      </c>
      <c r="H15" s="6">
        <v>194</v>
      </c>
      <c r="I15" s="6">
        <v>86</v>
      </c>
      <c r="J15" s="4">
        <v>156</v>
      </c>
      <c r="K15" s="4">
        <v>149</v>
      </c>
      <c r="L15" s="4">
        <v>129</v>
      </c>
      <c r="M15" s="4">
        <v>179</v>
      </c>
      <c r="N15" s="4">
        <v>197</v>
      </c>
      <c r="O15" s="4">
        <v>197</v>
      </c>
      <c r="P15" s="4">
        <v>156</v>
      </c>
      <c r="Q15" s="4">
        <v>166</v>
      </c>
      <c r="R15" s="5">
        <v>183</v>
      </c>
      <c r="S15" s="5">
        <v>188</v>
      </c>
      <c r="T15" s="5">
        <v>179</v>
      </c>
      <c r="U15" s="5">
        <v>117</v>
      </c>
      <c r="V15" s="5">
        <v>223</v>
      </c>
      <c r="W15" s="5">
        <v>122</v>
      </c>
      <c r="X15" s="5">
        <v>237</v>
      </c>
      <c r="Y15" s="5">
        <v>231</v>
      </c>
      <c r="Z15" t="s">
        <v>65</v>
      </c>
      <c r="AA15">
        <f>(AA13*20/AA12)-3.5</f>
        <v>23.543167110772746</v>
      </c>
      <c r="AB15">
        <f>(AB13*20/AB12)-3.5</f>
        <v>168.37281399046105</v>
      </c>
      <c r="AC15">
        <f>(AC13*20/AC12)-3.5</f>
        <v>164.36956521739131</v>
      </c>
      <c r="AD15">
        <f>(AD13*20/AD12)-3.5</f>
        <v>56.041653418124</v>
      </c>
      <c r="AE15">
        <f t="shared" ref="AE15:AG15" si="74">(AE13*20/AE12)-3.5</f>
        <v>1236.1368752313958</v>
      </c>
      <c r="AF15">
        <f t="shared" si="74"/>
        <v>71.988211615871208</v>
      </c>
      <c r="AG15">
        <f t="shared" si="74"/>
        <v>159.76363325350667</v>
      </c>
      <c r="AI15">
        <f t="shared" ref="AI15:AX15" si="75">(AI13*20/AI12)-3.5</f>
        <v>43.038303821062442</v>
      </c>
      <c r="AJ15">
        <f t="shared" si="75"/>
        <v>46.462162162162159</v>
      </c>
      <c r="AK15">
        <f t="shared" si="75"/>
        <v>94.742979564930806</v>
      </c>
      <c r="AL15">
        <f t="shared" si="75"/>
        <v>43.932432432432428</v>
      </c>
      <c r="AM15">
        <f t="shared" si="75"/>
        <v>122.86519807478713</v>
      </c>
      <c r="AN15">
        <f t="shared" si="75"/>
        <v>197.96767567567571</v>
      </c>
      <c r="AO15">
        <f t="shared" si="75"/>
        <v>99.276236613972472</v>
      </c>
      <c r="AP15">
        <f t="shared" si="75"/>
        <v>41.451351351351349</v>
      </c>
      <c r="AQ15">
        <f t="shared" si="75"/>
        <v>715.85825186889031</v>
      </c>
      <c r="AR15">
        <f t="shared" si="75"/>
        <v>73.939687055476526</v>
      </c>
      <c r="AS15">
        <f t="shared" si="75"/>
        <v>62.460360360360369</v>
      </c>
      <c r="AT15">
        <f t="shared" si="75"/>
        <v>318.56621621621622</v>
      </c>
      <c r="AU15">
        <f t="shared" si="75"/>
        <v>129.83783783783781</v>
      </c>
      <c r="AV15">
        <f t="shared" si="75"/>
        <v>95.791891891891893</v>
      </c>
      <c r="AW15">
        <f t="shared" si="75"/>
        <v>28.699845559845564</v>
      </c>
      <c r="AX15">
        <f t="shared" si="75"/>
        <v>139.38108108108108</v>
      </c>
    </row>
    <row r="16" spans="1:50" x14ac:dyDescent="0.2">
      <c r="A16" s="2">
        <v>30</v>
      </c>
      <c r="B16" s="6">
        <v>116</v>
      </c>
      <c r="C16" s="6">
        <v>147</v>
      </c>
      <c r="D16" s="6">
        <v>128</v>
      </c>
      <c r="E16" s="6">
        <v>149</v>
      </c>
      <c r="F16" s="6">
        <v>140</v>
      </c>
      <c r="G16" s="6">
        <v>152</v>
      </c>
      <c r="H16" s="6">
        <v>172</v>
      </c>
      <c r="I16" s="6">
        <v>162</v>
      </c>
      <c r="J16" s="4">
        <v>154</v>
      </c>
      <c r="K16" s="4">
        <v>173</v>
      </c>
      <c r="L16" s="4">
        <v>119</v>
      </c>
      <c r="M16" s="4">
        <v>182</v>
      </c>
      <c r="N16" s="4">
        <v>193</v>
      </c>
      <c r="O16" s="4">
        <v>202</v>
      </c>
      <c r="P16" s="4">
        <v>232</v>
      </c>
      <c r="Q16" s="4">
        <v>138</v>
      </c>
      <c r="R16" s="5">
        <v>176</v>
      </c>
      <c r="S16" s="5">
        <v>190</v>
      </c>
      <c r="T16" s="5">
        <v>188</v>
      </c>
      <c r="U16" s="5">
        <v>184</v>
      </c>
      <c r="V16" s="5">
        <v>267</v>
      </c>
      <c r="W16" s="5">
        <v>150</v>
      </c>
      <c r="X16" s="5">
        <v>228</v>
      </c>
      <c r="Y16" s="5">
        <v>185</v>
      </c>
    </row>
    <row r="17" spans="1:25" x14ac:dyDescent="0.2">
      <c r="A17" s="2">
        <v>60</v>
      </c>
      <c r="B17" s="6">
        <v>125</v>
      </c>
      <c r="C17" s="6">
        <v>148</v>
      </c>
      <c r="D17" s="6">
        <v>146</v>
      </c>
      <c r="E17" s="6">
        <v>169</v>
      </c>
      <c r="F17" s="6">
        <v>145</v>
      </c>
      <c r="G17" s="6">
        <v>165</v>
      </c>
      <c r="H17" s="6">
        <v>208</v>
      </c>
      <c r="I17" s="6">
        <v>168</v>
      </c>
      <c r="J17" s="4">
        <v>135</v>
      </c>
      <c r="K17" s="4">
        <v>146</v>
      </c>
      <c r="L17" s="4">
        <v>167</v>
      </c>
      <c r="M17" s="4">
        <v>169</v>
      </c>
      <c r="N17" s="4">
        <v>198</v>
      </c>
      <c r="O17" s="4">
        <v>197</v>
      </c>
      <c r="P17" s="4">
        <v>194</v>
      </c>
      <c r="Q17" s="4">
        <v>107</v>
      </c>
      <c r="R17" s="5">
        <v>127</v>
      </c>
      <c r="S17" s="5">
        <v>176</v>
      </c>
      <c r="T17" s="5">
        <v>161</v>
      </c>
      <c r="U17" s="5">
        <v>173</v>
      </c>
      <c r="V17" s="5">
        <v>189</v>
      </c>
      <c r="W17" s="5">
        <v>162</v>
      </c>
      <c r="X17" s="5">
        <v>177</v>
      </c>
      <c r="Y17" s="5">
        <v>180</v>
      </c>
    </row>
    <row r="18" spans="1:25" x14ac:dyDescent="0.2">
      <c r="A18" s="2">
        <v>120</v>
      </c>
      <c r="B18" s="6">
        <v>128</v>
      </c>
      <c r="C18" s="6">
        <v>150</v>
      </c>
      <c r="D18" s="6">
        <v>145</v>
      </c>
      <c r="E18" s="6">
        <v>148</v>
      </c>
      <c r="F18" s="6">
        <v>137</v>
      </c>
      <c r="G18" s="6">
        <v>168</v>
      </c>
      <c r="H18" s="6">
        <v>150</v>
      </c>
      <c r="I18" s="6">
        <v>121</v>
      </c>
      <c r="J18" s="4">
        <v>114</v>
      </c>
      <c r="K18" s="4">
        <v>132</v>
      </c>
      <c r="L18" s="4">
        <v>131</v>
      </c>
      <c r="M18" s="4">
        <v>129</v>
      </c>
      <c r="N18" s="4">
        <v>188</v>
      </c>
      <c r="O18" s="4">
        <v>141</v>
      </c>
      <c r="P18" s="4">
        <v>101</v>
      </c>
      <c r="Q18" s="4">
        <v>129</v>
      </c>
      <c r="R18" s="5">
        <v>124</v>
      </c>
      <c r="S18" s="5">
        <v>156</v>
      </c>
      <c r="T18" s="5">
        <v>108</v>
      </c>
      <c r="U18" s="5">
        <v>113</v>
      </c>
      <c r="V18" s="5">
        <v>128</v>
      </c>
      <c r="W18" s="5">
        <v>128</v>
      </c>
      <c r="X18" s="5">
        <v>96</v>
      </c>
      <c r="Y18" s="5">
        <v>138</v>
      </c>
    </row>
    <row r="20" spans="1:25" x14ac:dyDescent="0.2">
      <c r="A20" t="s">
        <v>12</v>
      </c>
    </row>
    <row r="22" spans="1:25" x14ac:dyDescent="0.2">
      <c r="A22" t="s">
        <v>6</v>
      </c>
      <c r="P22" s="19"/>
    </row>
    <row r="23" spans="1:25" x14ac:dyDescent="0.2">
      <c r="A23" t="s">
        <v>7</v>
      </c>
      <c r="P23" s="19"/>
    </row>
    <row r="24" spans="1:25" x14ac:dyDescent="0.2">
      <c r="A24" t="s">
        <v>8</v>
      </c>
      <c r="P24" s="19"/>
    </row>
    <row r="25" spans="1:25" x14ac:dyDescent="0.2">
      <c r="A25" t="s">
        <v>9</v>
      </c>
      <c r="P25" s="19"/>
    </row>
    <row r="26" spans="1:25" x14ac:dyDescent="0.2">
      <c r="A26" t="s">
        <v>10</v>
      </c>
      <c r="P26" s="19"/>
    </row>
    <row r="27" spans="1:25" x14ac:dyDescent="0.2">
      <c r="A27" t="s">
        <v>11</v>
      </c>
      <c r="P27" s="19"/>
    </row>
    <row r="29" spans="1:25" x14ac:dyDescent="0.2">
      <c r="A29" s="1" t="s">
        <v>54</v>
      </c>
      <c r="B29" s="23" t="s">
        <v>0</v>
      </c>
      <c r="C29" s="23"/>
      <c r="D29" s="23"/>
      <c r="E29" s="23"/>
      <c r="F29" s="23"/>
      <c r="G29" s="23"/>
      <c r="H29" s="23"/>
      <c r="I29" s="23"/>
      <c r="J29" s="24" t="s">
        <v>1</v>
      </c>
      <c r="K29" s="24"/>
      <c r="L29" s="24"/>
      <c r="M29" s="24"/>
      <c r="N29" s="24"/>
      <c r="O29" s="24"/>
      <c r="P29" s="24"/>
      <c r="Q29" s="24"/>
      <c r="R29" s="25" t="s">
        <v>2</v>
      </c>
      <c r="S29" s="25"/>
      <c r="T29" s="25"/>
      <c r="U29" s="25"/>
      <c r="V29" s="25"/>
      <c r="W29" s="25"/>
      <c r="X29" s="25"/>
      <c r="Y29" s="25"/>
    </row>
    <row r="30" spans="1:25" x14ac:dyDescent="0.2">
      <c r="A30" s="1" t="s">
        <v>22</v>
      </c>
      <c r="B30" s="8" t="s">
        <v>23</v>
      </c>
      <c r="C30" s="8" t="s">
        <v>24</v>
      </c>
      <c r="D30" s="8" t="s">
        <v>25</v>
      </c>
      <c r="E30" s="8" t="s">
        <v>35</v>
      </c>
      <c r="F30" s="8" t="s">
        <v>46</v>
      </c>
      <c r="G30" s="8" t="s">
        <v>41</v>
      </c>
      <c r="H30" s="8" t="s">
        <v>49</v>
      </c>
      <c r="I30" s="8" t="s">
        <v>52</v>
      </c>
      <c r="J30" s="9" t="s">
        <v>26</v>
      </c>
      <c r="K30" s="9" t="s">
        <v>28</v>
      </c>
      <c r="L30" s="9" t="s">
        <v>30</v>
      </c>
      <c r="M30" s="9" t="s">
        <v>38</v>
      </c>
      <c r="N30" s="9" t="s">
        <v>36</v>
      </c>
      <c r="O30" s="9" t="s">
        <v>47</v>
      </c>
      <c r="P30" s="9" t="s">
        <v>42</v>
      </c>
      <c r="Q30" s="9" t="s">
        <v>50</v>
      </c>
      <c r="R30" s="7" t="s">
        <v>27</v>
      </c>
      <c r="S30" s="7" t="s">
        <v>29</v>
      </c>
      <c r="T30" s="7" t="s">
        <v>31</v>
      </c>
      <c r="U30" s="7" t="s">
        <v>39</v>
      </c>
      <c r="V30" s="7" t="s">
        <v>37</v>
      </c>
      <c r="W30" s="7" t="s">
        <v>48</v>
      </c>
      <c r="X30" s="7" t="s">
        <v>43</v>
      </c>
      <c r="Y30" s="7" t="s">
        <v>51</v>
      </c>
    </row>
    <row r="31" spans="1:25" x14ac:dyDescent="0.2">
      <c r="A31" s="2">
        <v>0</v>
      </c>
      <c r="B31" s="3">
        <v>3.4899999999999998</v>
      </c>
      <c r="C31" s="3">
        <v>8.1150000000000002</v>
      </c>
      <c r="D31" s="3">
        <v>5.835</v>
      </c>
      <c r="E31" s="3">
        <v>0.57500000000000007</v>
      </c>
      <c r="F31" s="3"/>
      <c r="G31" s="3"/>
      <c r="H31" s="3"/>
      <c r="I31" s="3"/>
      <c r="J31" s="4">
        <v>14.945</v>
      </c>
      <c r="K31" s="4">
        <v>3.9950000000000001</v>
      </c>
      <c r="L31" s="4">
        <v>3.76</v>
      </c>
      <c r="M31" s="4">
        <v>0.64</v>
      </c>
      <c r="N31" s="4">
        <v>0.57500000000000007</v>
      </c>
      <c r="O31" s="4"/>
      <c r="P31" s="4"/>
      <c r="Q31" s="4"/>
      <c r="R31" s="5">
        <v>3.4749999999999996</v>
      </c>
      <c r="S31" s="5">
        <v>23.215</v>
      </c>
      <c r="T31" s="5">
        <v>0.55500000000000005</v>
      </c>
      <c r="U31" s="5">
        <v>0.66500000000000004</v>
      </c>
      <c r="V31" s="5" t="e">
        <v>#VALUE!</v>
      </c>
      <c r="W31" s="5"/>
      <c r="X31" s="5"/>
      <c r="Y31" s="5"/>
    </row>
    <row r="32" spans="1:25" x14ac:dyDescent="0.2">
      <c r="A32" s="2">
        <v>10</v>
      </c>
      <c r="B32" s="3">
        <v>0.71</v>
      </c>
      <c r="C32" s="3">
        <v>2.41</v>
      </c>
      <c r="D32" s="3">
        <v>1.1700000000000002</v>
      </c>
      <c r="E32" s="3">
        <v>0.61499999999999999</v>
      </c>
      <c r="F32" s="3"/>
      <c r="G32" s="3"/>
      <c r="H32" s="3"/>
      <c r="I32" s="3"/>
      <c r="J32" s="4">
        <v>7.65</v>
      </c>
      <c r="K32" s="4">
        <v>2.68</v>
      </c>
      <c r="L32" s="4">
        <v>1.41</v>
      </c>
      <c r="M32" s="4">
        <v>0.91500000000000004</v>
      </c>
      <c r="N32" s="4">
        <v>0.82500000000000007</v>
      </c>
      <c r="O32" s="4"/>
      <c r="P32" s="4"/>
      <c r="Q32" s="4"/>
      <c r="R32" s="5">
        <v>1.33</v>
      </c>
      <c r="S32" s="5">
        <v>1.9100000000000001</v>
      </c>
      <c r="T32" s="5">
        <v>0.75</v>
      </c>
      <c r="U32" s="5">
        <v>2.415</v>
      </c>
      <c r="V32" s="5">
        <v>0.95500000000000007</v>
      </c>
      <c r="W32" s="5"/>
      <c r="X32" s="5"/>
      <c r="Y32" s="5"/>
    </row>
    <row r="33" spans="1:25" x14ac:dyDescent="0.2">
      <c r="A33" s="2">
        <v>20</v>
      </c>
      <c r="B33" s="3">
        <v>5.0449999999999999</v>
      </c>
      <c r="C33" s="3">
        <v>5.2</v>
      </c>
      <c r="D33" s="3">
        <v>1.3450000000000002</v>
      </c>
      <c r="E33" s="3">
        <v>0.54</v>
      </c>
      <c r="F33" s="3"/>
      <c r="G33" s="3"/>
      <c r="H33" s="3"/>
      <c r="I33" s="3"/>
      <c r="J33" s="4">
        <v>2.1949999999999998</v>
      </c>
      <c r="K33" s="4">
        <v>3.0750000000000002</v>
      </c>
      <c r="L33" s="4">
        <v>5.7399999999999993</v>
      </c>
      <c r="M33" s="4">
        <v>1.0649999999999999</v>
      </c>
      <c r="N33" s="4">
        <v>0.72499999999999998</v>
      </c>
      <c r="O33" s="4"/>
      <c r="P33" s="4"/>
      <c r="Q33" s="4"/>
      <c r="R33" s="5">
        <v>0.73499999999999999</v>
      </c>
      <c r="S33" s="5">
        <v>5.8250000000000002</v>
      </c>
      <c r="T33" s="5">
        <v>0.42500000000000004</v>
      </c>
      <c r="U33" s="5">
        <v>1.1850000000000001</v>
      </c>
      <c r="V33" s="5">
        <v>0.86499999999999999</v>
      </c>
      <c r="W33" s="5"/>
      <c r="X33" s="5"/>
      <c r="Y33" s="5"/>
    </row>
    <row r="34" spans="1:25" x14ac:dyDescent="0.2">
      <c r="A34" s="2">
        <v>30</v>
      </c>
      <c r="B34" s="3">
        <v>4.3149999999999995</v>
      </c>
      <c r="C34" s="3">
        <v>2.645</v>
      </c>
      <c r="D34" s="3">
        <v>6.0950000000000006</v>
      </c>
      <c r="E34" s="3">
        <v>1.6300000000000001</v>
      </c>
      <c r="F34" s="3"/>
      <c r="G34" s="3"/>
      <c r="H34" s="3"/>
      <c r="I34" s="3"/>
      <c r="J34" s="4">
        <v>1.375</v>
      </c>
      <c r="K34" s="4">
        <v>4.4950000000000001</v>
      </c>
      <c r="L34" s="4">
        <v>0.51</v>
      </c>
      <c r="M34" s="4">
        <v>2.7600000000000002</v>
      </c>
      <c r="N34" s="4">
        <v>0.495</v>
      </c>
      <c r="O34" s="4"/>
      <c r="P34" s="4"/>
      <c r="Q34" s="4"/>
      <c r="R34" s="5">
        <v>0.72499999999999998</v>
      </c>
      <c r="S34" s="5">
        <v>0.91999999999999993</v>
      </c>
      <c r="T34" s="5">
        <v>0.58500000000000008</v>
      </c>
      <c r="U34" s="5">
        <v>1.5</v>
      </c>
      <c r="V34" s="5">
        <v>1.085</v>
      </c>
      <c r="W34" s="5"/>
      <c r="X34" s="5"/>
      <c r="Y34" s="5"/>
    </row>
    <row r="35" spans="1:25" x14ac:dyDescent="0.2">
      <c r="A35" s="2">
        <v>60</v>
      </c>
      <c r="B35" s="3">
        <v>1.1600000000000001</v>
      </c>
      <c r="C35" s="3">
        <v>2.0349999999999997</v>
      </c>
      <c r="D35" s="3">
        <v>1104.76</v>
      </c>
      <c r="E35" s="3">
        <v>1.6400000000000001</v>
      </c>
      <c r="F35" s="3"/>
      <c r="G35" s="3"/>
      <c r="H35" s="3"/>
      <c r="I35" s="3"/>
      <c r="J35" s="4">
        <v>1.7100000000000002</v>
      </c>
      <c r="K35" s="4">
        <v>4.5200000000000005</v>
      </c>
      <c r="L35" s="4">
        <v>0.45499999999999996</v>
      </c>
      <c r="M35" s="4">
        <v>0.57000000000000006</v>
      </c>
      <c r="N35" s="4">
        <v>2.4699999999999998</v>
      </c>
      <c r="O35" s="4"/>
      <c r="P35" s="4"/>
      <c r="Q35" s="4"/>
      <c r="R35" s="5">
        <v>1.2250000000000001</v>
      </c>
      <c r="S35" s="5">
        <v>4.6500000000000004</v>
      </c>
      <c r="T35" s="5">
        <v>0.375</v>
      </c>
      <c r="U35" s="5">
        <v>1.1400000000000001</v>
      </c>
      <c r="V35" s="5">
        <v>3.9550000000000001</v>
      </c>
      <c r="W35" s="5"/>
      <c r="X35" s="5"/>
      <c r="Y35" s="5"/>
    </row>
    <row r="36" spans="1:25" x14ac:dyDescent="0.2">
      <c r="A36" s="2">
        <v>120</v>
      </c>
      <c r="B36" s="3">
        <v>1.085</v>
      </c>
      <c r="C36" s="3"/>
      <c r="D36" s="3">
        <v>0.59499999999999997</v>
      </c>
      <c r="E36" s="3">
        <v>0.48</v>
      </c>
      <c r="F36" s="3"/>
      <c r="G36" s="3"/>
      <c r="H36" s="3"/>
      <c r="I36" s="3"/>
      <c r="J36" s="4">
        <v>0.125</v>
      </c>
      <c r="K36" s="4">
        <v>1.18</v>
      </c>
      <c r="L36" s="4">
        <v>0.41000000000000003</v>
      </c>
      <c r="M36" s="4">
        <v>2.5150000000000001</v>
      </c>
      <c r="N36" s="4">
        <v>0.17</v>
      </c>
      <c r="O36" s="4"/>
      <c r="P36" s="4"/>
      <c r="Q36" s="4"/>
      <c r="R36" s="5">
        <v>0.53500000000000003</v>
      </c>
      <c r="S36" s="5">
        <v>0.56500000000000006</v>
      </c>
      <c r="T36" s="5">
        <v>0.67500000000000004</v>
      </c>
      <c r="U36" s="5">
        <v>0.73499999999999999</v>
      </c>
      <c r="V36" s="5">
        <v>0.63500000000000001</v>
      </c>
      <c r="W36" s="5"/>
      <c r="X36" s="5"/>
      <c r="Y36" s="5"/>
    </row>
    <row r="39" spans="1:25" x14ac:dyDescent="0.2">
      <c r="A39" t="s">
        <v>22</v>
      </c>
      <c r="B39" s="26" t="s">
        <v>3</v>
      </c>
      <c r="C39" s="26"/>
      <c r="D39" s="26"/>
      <c r="E39" s="26"/>
      <c r="F39" s="26"/>
      <c r="G39" s="26"/>
      <c r="H39" s="26"/>
      <c r="I39" s="26"/>
      <c r="J39" s="24" t="s">
        <v>4</v>
      </c>
      <c r="K39" s="24"/>
      <c r="L39" s="24"/>
      <c r="M39" s="24"/>
      <c r="N39" s="24"/>
      <c r="O39" s="24"/>
      <c r="P39" s="24"/>
      <c r="Q39" s="24"/>
      <c r="R39" s="25" t="s">
        <v>5</v>
      </c>
      <c r="S39" s="25"/>
      <c r="T39" s="25"/>
      <c r="U39" s="25"/>
      <c r="V39" s="25"/>
      <c r="W39" s="25"/>
      <c r="X39" s="25"/>
      <c r="Y39" s="25"/>
    </row>
    <row r="40" spans="1:25" x14ac:dyDescent="0.2">
      <c r="B40" s="10" t="s">
        <v>23</v>
      </c>
      <c r="C40" s="10" t="s">
        <v>24</v>
      </c>
      <c r="D40" s="10" t="s">
        <v>34</v>
      </c>
      <c r="E40" s="10" t="s">
        <v>25</v>
      </c>
      <c r="F40" s="10" t="s">
        <v>35</v>
      </c>
      <c r="G40" s="10" t="s">
        <v>38</v>
      </c>
      <c r="H40" s="10" t="s">
        <v>41</v>
      </c>
      <c r="I40" s="10" t="s">
        <v>49</v>
      </c>
      <c r="J40" s="9" t="s">
        <v>26</v>
      </c>
      <c r="K40" s="9" t="s">
        <v>32</v>
      </c>
      <c r="L40" s="9" t="s">
        <v>28</v>
      </c>
      <c r="M40" s="9" t="s">
        <v>30</v>
      </c>
      <c r="N40" s="9" t="s">
        <v>36</v>
      </c>
      <c r="O40" s="9" t="s">
        <v>39</v>
      </c>
      <c r="P40" s="9" t="s">
        <v>42</v>
      </c>
      <c r="Q40" s="9" t="s">
        <v>44</v>
      </c>
      <c r="R40" s="7" t="s">
        <v>27</v>
      </c>
      <c r="S40" s="7" t="s">
        <v>33</v>
      </c>
      <c r="T40" s="7" t="s">
        <v>29</v>
      </c>
      <c r="U40" s="7" t="s">
        <v>31</v>
      </c>
      <c r="V40" s="7" t="s">
        <v>37</v>
      </c>
      <c r="W40" s="7" t="s">
        <v>40</v>
      </c>
      <c r="X40" s="7" t="s">
        <v>43</v>
      </c>
      <c r="Y40" s="7" t="s">
        <v>45</v>
      </c>
    </row>
    <row r="41" spans="1:25" x14ac:dyDescent="0.2">
      <c r="A41" s="2">
        <v>0</v>
      </c>
      <c r="B41" s="6">
        <v>0.19</v>
      </c>
      <c r="C41" s="6">
        <v>0.33500000000000002</v>
      </c>
      <c r="D41" s="6">
        <v>0.18</v>
      </c>
      <c r="E41" s="6">
        <v>0.41500000000000004</v>
      </c>
      <c r="F41" s="6">
        <v>3.31</v>
      </c>
      <c r="G41" s="6">
        <v>0.58500000000000008</v>
      </c>
      <c r="H41" s="6">
        <v>1.7799999999999998</v>
      </c>
      <c r="I41" s="6"/>
      <c r="J41" s="4">
        <v>0.39</v>
      </c>
      <c r="K41" s="4">
        <v>0.44999999999999996</v>
      </c>
      <c r="L41" s="4">
        <v>0.33500000000000002</v>
      </c>
      <c r="M41" s="4">
        <v>1.4349999999999998</v>
      </c>
      <c r="N41" s="4">
        <v>6.38</v>
      </c>
      <c r="O41" s="4">
        <v>0.83000000000000007</v>
      </c>
      <c r="P41" s="4">
        <v>0.48499999999999999</v>
      </c>
      <c r="Q41" s="4">
        <v>0.82500000000000007</v>
      </c>
      <c r="R41" s="5">
        <v>1.7949999999999999</v>
      </c>
      <c r="S41" s="5">
        <v>0.72</v>
      </c>
      <c r="T41" s="5">
        <v>0.17</v>
      </c>
      <c r="U41" s="5">
        <v>2.0100000000000002</v>
      </c>
      <c r="V41" s="5">
        <v>1.135</v>
      </c>
      <c r="W41" s="5">
        <v>1.05</v>
      </c>
      <c r="X41" s="5">
        <v>2.4500000000000002</v>
      </c>
      <c r="Y41" s="5">
        <v>0.90999999999999992</v>
      </c>
    </row>
    <row r="42" spans="1:25" x14ac:dyDescent="0.2">
      <c r="A42" s="2">
        <v>10</v>
      </c>
      <c r="B42" s="6">
        <v>0.875</v>
      </c>
      <c r="C42" s="6">
        <v>0.59</v>
      </c>
      <c r="D42" s="6">
        <v>1.9550000000000001</v>
      </c>
      <c r="E42" s="6">
        <v>0.54</v>
      </c>
      <c r="F42" s="6">
        <v>1.4349999999999998</v>
      </c>
      <c r="G42" s="6">
        <v>0.76500000000000001</v>
      </c>
      <c r="H42" s="6">
        <v>2.9649999999999999</v>
      </c>
      <c r="I42" s="6"/>
      <c r="J42" s="4">
        <v>1.0449999999999999</v>
      </c>
      <c r="K42" s="4">
        <v>0.39</v>
      </c>
      <c r="L42" s="4">
        <v>1.01</v>
      </c>
      <c r="M42" s="4">
        <v>1.855</v>
      </c>
      <c r="N42" s="4">
        <v>1.42</v>
      </c>
      <c r="O42" s="4">
        <v>0.91500000000000004</v>
      </c>
      <c r="P42" s="4">
        <v>1.6600000000000001</v>
      </c>
      <c r="Q42" s="4">
        <v>1.2850000000000001</v>
      </c>
      <c r="R42" s="5">
        <v>6.6800000000000006</v>
      </c>
      <c r="S42" s="5">
        <v>0.61499999999999999</v>
      </c>
      <c r="T42" s="5">
        <v>0.63500000000000001</v>
      </c>
      <c r="U42" s="5">
        <v>0.52500000000000002</v>
      </c>
      <c r="V42" s="5">
        <v>1.7399999999999998</v>
      </c>
      <c r="W42" s="5">
        <v>1.9450000000000001</v>
      </c>
      <c r="X42" s="5">
        <v>2.2850000000000001</v>
      </c>
      <c r="Y42" s="5">
        <v>0.78500000000000003</v>
      </c>
    </row>
    <row r="43" spans="1:25" x14ac:dyDescent="0.2">
      <c r="A43" s="2">
        <v>20</v>
      </c>
      <c r="B43" s="6">
        <v>0.57000000000000006</v>
      </c>
      <c r="C43" s="6">
        <v>0.23499999999999999</v>
      </c>
      <c r="D43" s="6">
        <v>1.73</v>
      </c>
      <c r="E43" s="6">
        <v>0.79500000000000004</v>
      </c>
      <c r="F43" s="6">
        <v>0.77</v>
      </c>
      <c r="G43" s="6">
        <v>0.61</v>
      </c>
      <c r="H43" s="6">
        <v>1.7649999999999999</v>
      </c>
      <c r="I43" s="6"/>
      <c r="J43" s="4">
        <v>6.23</v>
      </c>
      <c r="K43" s="4">
        <v>1.6</v>
      </c>
      <c r="L43" s="4">
        <v>0.53</v>
      </c>
      <c r="M43" s="4">
        <v>1.59</v>
      </c>
      <c r="N43" s="4">
        <v>1.7949999999999999</v>
      </c>
      <c r="O43" s="4">
        <v>2.1850000000000001</v>
      </c>
      <c r="P43" s="4">
        <v>2.29</v>
      </c>
      <c r="Q43" s="4">
        <v>2.3000000000000003</v>
      </c>
      <c r="R43" s="5">
        <v>0.71499999999999997</v>
      </c>
      <c r="S43" s="5">
        <v>0.35499999999999998</v>
      </c>
      <c r="T43" s="5">
        <v>0.02</v>
      </c>
      <c r="U43" s="5">
        <v>0.69500000000000006</v>
      </c>
      <c r="V43" s="5">
        <v>3.2</v>
      </c>
      <c r="W43" s="5">
        <v>1.02</v>
      </c>
      <c r="X43" s="5">
        <v>2.8149999999999995</v>
      </c>
      <c r="Y43" s="5">
        <v>2.8100000000000005</v>
      </c>
    </row>
    <row r="44" spans="1:25" x14ac:dyDescent="0.2">
      <c r="A44" s="2">
        <v>30</v>
      </c>
      <c r="B44" s="6">
        <v>0.62</v>
      </c>
      <c r="C44" s="6">
        <v>1.0649999999999999</v>
      </c>
      <c r="D44" s="6">
        <v>0.21000000000000002</v>
      </c>
      <c r="E44" s="6">
        <v>0.42500000000000004</v>
      </c>
      <c r="F44" s="6">
        <v>0.83000000000000007</v>
      </c>
      <c r="G44" s="6">
        <v>0.97</v>
      </c>
      <c r="H44" s="6">
        <v>1.42</v>
      </c>
      <c r="I44" s="6"/>
      <c r="J44" s="4">
        <v>1.5249999999999999</v>
      </c>
      <c r="K44" s="4">
        <v>0.39</v>
      </c>
      <c r="L44" s="4">
        <v>0.21499999999999997</v>
      </c>
      <c r="M44" s="4">
        <v>1.0549999999999999</v>
      </c>
      <c r="N44" s="4">
        <v>1.2850000000000001</v>
      </c>
      <c r="O44" s="4">
        <v>0.99</v>
      </c>
      <c r="P44" s="4">
        <v>2.19</v>
      </c>
      <c r="Q44" s="4">
        <v>1.06</v>
      </c>
      <c r="R44" s="5">
        <v>0.59499999999999997</v>
      </c>
      <c r="S44" s="5">
        <v>0.63500000000000001</v>
      </c>
      <c r="T44" s="5">
        <v>0.77</v>
      </c>
      <c r="U44" s="5">
        <v>0.69000000000000006</v>
      </c>
      <c r="V44" s="5">
        <v>7.4450000000000003</v>
      </c>
      <c r="W44" s="5">
        <v>0.99</v>
      </c>
      <c r="X44" s="5">
        <v>1.7749999999999999</v>
      </c>
      <c r="Y44" s="5">
        <v>1.5549999999999999</v>
      </c>
    </row>
    <row r="45" spans="1:25" x14ac:dyDescent="0.2">
      <c r="A45" s="2">
        <v>60</v>
      </c>
      <c r="B45" s="6">
        <v>8.375</v>
      </c>
      <c r="C45" s="6">
        <v>0.71</v>
      </c>
      <c r="D45" s="6">
        <v>0.91500000000000004</v>
      </c>
      <c r="E45" s="6">
        <v>0.57000000000000006</v>
      </c>
      <c r="F45" s="6">
        <v>2.08</v>
      </c>
      <c r="G45" s="6">
        <v>0.68500000000000005</v>
      </c>
      <c r="H45" s="6">
        <v>2.145</v>
      </c>
      <c r="I45" s="6"/>
      <c r="J45" s="4">
        <v>2.84</v>
      </c>
      <c r="K45" s="4">
        <v>1.1749999999999998</v>
      </c>
      <c r="L45" s="4">
        <v>0.86999999999999988</v>
      </c>
      <c r="M45" s="4">
        <v>0.47</v>
      </c>
      <c r="N45" s="4">
        <v>1.7249999999999999</v>
      </c>
      <c r="O45" s="4">
        <v>2.7300000000000004</v>
      </c>
      <c r="P45" s="4">
        <v>1.1100000000000001</v>
      </c>
      <c r="Q45" s="4">
        <v>0.9850000000000001</v>
      </c>
      <c r="R45" s="5">
        <v>0.70499999999999996</v>
      </c>
      <c r="S45" s="5">
        <v>2.63</v>
      </c>
      <c r="T45" s="5">
        <v>0.63</v>
      </c>
      <c r="U45" s="5">
        <v>1.7799999999999998</v>
      </c>
      <c r="V45" s="5">
        <v>3.7250000000000001</v>
      </c>
      <c r="W45" s="5">
        <v>0.86499999999999999</v>
      </c>
      <c r="X45" s="5">
        <v>0.92999999999999994</v>
      </c>
      <c r="Y45" s="5">
        <v>1.9750000000000001</v>
      </c>
    </row>
    <row r="46" spans="1:25" x14ac:dyDescent="0.2">
      <c r="A46" s="2">
        <v>120</v>
      </c>
      <c r="B46" s="6">
        <v>8.1000000000000014</v>
      </c>
      <c r="C46" s="6">
        <v>0.39500000000000002</v>
      </c>
      <c r="D46" s="6">
        <v>0.48499999999999999</v>
      </c>
      <c r="E46" s="6">
        <v>0.70499999999999996</v>
      </c>
      <c r="F46" s="6">
        <v>1.105</v>
      </c>
      <c r="G46" s="6">
        <v>1.81</v>
      </c>
      <c r="H46" s="6">
        <v>1.3050000000000002</v>
      </c>
      <c r="I46" s="6"/>
      <c r="J46" s="4">
        <v>0.96500000000000008</v>
      </c>
      <c r="K46" s="4">
        <v>0.5</v>
      </c>
      <c r="L46" s="4">
        <v>0.64</v>
      </c>
      <c r="M46" s="4">
        <v>0.49</v>
      </c>
      <c r="N46" s="4">
        <v>1.7249999999999999</v>
      </c>
      <c r="O46" s="4">
        <v>0.78500000000000003</v>
      </c>
      <c r="P46" s="4">
        <v>0.40500000000000003</v>
      </c>
      <c r="Q46" s="4">
        <v>1.335</v>
      </c>
      <c r="R46" s="5">
        <v>3.3950000000000005</v>
      </c>
      <c r="S46" s="5">
        <v>0.48499999999999999</v>
      </c>
      <c r="T46" s="5">
        <v>1.4000000000000001</v>
      </c>
      <c r="U46" s="5">
        <v>1.85</v>
      </c>
      <c r="V46" s="5">
        <v>0.85000000000000009</v>
      </c>
      <c r="W46" s="5">
        <v>1.5449999999999999</v>
      </c>
      <c r="X46" s="5">
        <v>0.84000000000000008</v>
      </c>
      <c r="Y46" s="5">
        <v>10.84</v>
      </c>
    </row>
    <row r="51" spans="1:25" x14ac:dyDescent="0.2">
      <c r="A51" s="1" t="s">
        <v>55</v>
      </c>
      <c r="B51" s="23" t="s">
        <v>0</v>
      </c>
      <c r="C51" s="23"/>
      <c r="D51" s="23"/>
      <c r="E51" s="23"/>
      <c r="F51" s="23"/>
      <c r="G51" s="23"/>
      <c r="H51" s="23"/>
      <c r="I51" s="23"/>
      <c r="J51" s="24" t="s">
        <v>1</v>
      </c>
      <c r="K51" s="24"/>
      <c r="L51" s="24"/>
      <c r="M51" s="24"/>
      <c r="N51" s="24"/>
      <c r="O51" s="24"/>
      <c r="P51" s="24"/>
      <c r="Q51" s="24"/>
      <c r="R51" s="25" t="s">
        <v>2</v>
      </c>
      <c r="S51" s="25"/>
      <c r="T51" s="25"/>
      <c r="U51" s="25"/>
      <c r="V51" s="25"/>
      <c r="W51" s="25"/>
      <c r="X51" s="25"/>
      <c r="Y51" s="25"/>
    </row>
    <row r="52" spans="1:25" x14ac:dyDescent="0.2">
      <c r="A52" s="1" t="s">
        <v>22</v>
      </c>
      <c r="B52" s="8" t="s">
        <v>23</v>
      </c>
      <c r="C52" s="8" t="s">
        <v>24</v>
      </c>
      <c r="D52" s="8" t="s">
        <v>25</v>
      </c>
      <c r="E52" s="8" t="s">
        <v>35</v>
      </c>
      <c r="F52" s="8" t="s">
        <v>46</v>
      </c>
      <c r="G52" s="8" t="s">
        <v>41</v>
      </c>
      <c r="H52" s="8" t="s">
        <v>49</v>
      </c>
      <c r="I52" s="8" t="s">
        <v>52</v>
      </c>
      <c r="J52" s="9" t="s">
        <v>26</v>
      </c>
      <c r="K52" s="9" t="s">
        <v>28</v>
      </c>
      <c r="L52" s="9" t="s">
        <v>30</v>
      </c>
      <c r="M52" s="9" t="s">
        <v>38</v>
      </c>
      <c r="N52" s="9" t="s">
        <v>36</v>
      </c>
      <c r="O52" s="9" t="s">
        <v>47</v>
      </c>
      <c r="P52" s="9" t="s">
        <v>42</v>
      </c>
      <c r="Q52" s="9" t="s">
        <v>50</v>
      </c>
      <c r="R52" s="7" t="s">
        <v>27</v>
      </c>
      <c r="S52" s="7" t="s">
        <v>29</v>
      </c>
      <c r="T52" s="7" t="s">
        <v>31</v>
      </c>
      <c r="U52" s="7" t="s">
        <v>39</v>
      </c>
      <c r="V52" s="7" t="s">
        <v>37</v>
      </c>
      <c r="W52" s="7" t="s">
        <v>48</v>
      </c>
      <c r="X52" s="7" t="s">
        <v>43</v>
      </c>
      <c r="Y52" s="7" t="s">
        <v>51</v>
      </c>
    </row>
    <row r="53" spans="1:25" x14ac:dyDescent="0.2">
      <c r="A53" s="2">
        <v>0</v>
      </c>
      <c r="B53" s="3">
        <v>0.63500000000000001</v>
      </c>
      <c r="C53" s="3">
        <v>0.67500000000000004</v>
      </c>
      <c r="D53" s="3">
        <v>0.56499999999999995</v>
      </c>
      <c r="E53" s="3">
        <v>0.84000000000000008</v>
      </c>
      <c r="F53" s="3"/>
      <c r="G53" s="3"/>
      <c r="H53" s="3"/>
      <c r="I53" s="3"/>
      <c r="J53" s="4">
        <v>1.085</v>
      </c>
      <c r="K53" s="4">
        <v>0.53500000000000003</v>
      </c>
      <c r="L53" s="4">
        <v>0.59499999999999997</v>
      </c>
      <c r="M53" s="4">
        <v>0.48</v>
      </c>
      <c r="N53" s="4">
        <v>0.73499999999999999</v>
      </c>
      <c r="O53" s="4"/>
      <c r="P53" s="4"/>
      <c r="Q53" s="4"/>
      <c r="R53" s="5">
        <v>0.125</v>
      </c>
      <c r="S53" s="5">
        <v>1.18</v>
      </c>
      <c r="T53" s="5">
        <v>0.41000000000000003</v>
      </c>
      <c r="U53" s="5">
        <v>2.5150000000000001</v>
      </c>
      <c r="V53" s="5">
        <v>0.17</v>
      </c>
      <c r="W53" s="5"/>
      <c r="X53" s="5"/>
      <c r="Y53" s="5"/>
    </row>
    <row r="54" spans="1:25" x14ac:dyDescent="0.2">
      <c r="A54" s="2">
        <v>10</v>
      </c>
      <c r="B54" s="3">
        <v>3.4899999999999998</v>
      </c>
      <c r="C54" s="3">
        <v>8.1150000000000002</v>
      </c>
      <c r="D54" s="3">
        <v>5.835</v>
      </c>
      <c r="E54" s="3">
        <v>0.57500000000000007</v>
      </c>
      <c r="F54" s="3"/>
      <c r="G54" s="3"/>
      <c r="H54" s="3"/>
      <c r="I54" s="3"/>
      <c r="J54" s="4" t="s">
        <v>58</v>
      </c>
      <c r="K54" s="4">
        <v>3.9950000000000001</v>
      </c>
      <c r="L54" s="4">
        <v>3.76</v>
      </c>
      <c r="M54" s="4">
        <v>0.64</v>
      </c>
      <c r="N54" s="4">
        <v>0.57500000000000007</v>
      </c>
      <c r="O54" s="4"/>
      <c r="P54" s="4"/>
      <c r="Q54" s="4"/>
      <c r="R54" s="5">
        <v>3.4749999999999996</v>
      </c>
      <c r="S54" s="5" t="s">
        <v>59</v>
      </c>
      <c r="T54" s="5">
        <v>0.55500000000000005</v>
      </c>
      <c r="U54" s="5">
        <v>0.66500000000000004</v>
      </c>
      <c r="V54" s="5"/>
      <c r="W54" s="5"/>
      <c r="X54" s="5"/>
      <c r="Y54" s="5"/>
    </row>
    <row r="55" spans="1:25" x14ac:dyDescent="0.2">
      <c r="A55" s="2">
        <v>20</v>
      </c>
      <c r="B55" s="3">
        <v>0.71</v>
      </c>
      <c r="C55" s="3">
        <v>2.41</v>
      </c>
      <c r="D55" s="3">
        <v>1.17</v>
      </c>
      <c r="E55" s="3">
        <v>0.61499999999999999</v>
      </c>
      <c r="F55" s="3"/>
      <c r="G55" s="3"/>
      <c r="H55" s="3"/>
      <c r="I55" s="3"/>
      <c r="J55" s="4">
        <v>7.65</v>
      </c>
      <c r="K55" s="4">
        <v>2.68</v>
      </c>
      <c r="L55" s="4">
        <v>1.41</v>
      </c>
      <c r="M55" s="4">
        <v>0.91500000000000004</v>
      </c>
      <c r="N55" s="4">
        <v>0.82500000000000007</v>
      </c>
      <c r="O55" s="4"/>
      <c r="P55" s="4"/>
      <c r="Q55" s="4"/>
      <c r="R55" s="5">
        <v>1.33</v>
      </c>
      <c r="S55" s="5">
        <v>1.9100000000000001</v>
      </c>
      <c r="T55" s="5">
        <v>0.75</v>
      </c>
      <c r="U55" s="5">
        <v>2.415</v>
      </c>
      <c r="V55" s="5">
        <v>0.95500000000000007</v>
      </c>
      <c r="W55" s="5"/>
      <c r="X55" s="5"/>
      <c r="Y55" s="5"/>
    </row>
    <row r="56" spans="1:25" x14ac:dyDescent="0.2">
      <c r="A56" s="2">
        <v>30</v>
      </c>
      <c r="B56" s="3">
        <v>5.0449999999999999</v>
      </c>
      <c r="C56" s="3">
        <v>5.2</v>
      </c>
      <c r="D56" s="3">
        <v>1.345</v>
      </c>
      <c r="E56" s="3">
        <v>0.54</v>
      </c>
      <c r="F56" s="3"/>
      <c r="G56" s="3"/>
      <c r="H56" s="3"/>
      <c r="I56" s="3"/>
      <c r="J56" s="4">
        <v>2.1949999999999998</v>
      </c>
      <c r="K56" s="4">
        <v>3.0750000000000002</v>
      </c>
      <c r="L56" s="4">
        <v>5.7399999999999993</v>
      </c>
      <c r="M56" s="4">
        <v>1.0649999999999999</v>
      </c>
      <c r="N56" s="4">
        <v>0.72499999999999998</v>
      </c>
      <c r="O56" s="4"/>
      <c r="P56" s="4"/>
      <c r="Q56" s="4"/>
      <c r="R56" s="5">
        <v>0.73499999999999999</v>
      </c>
      <c r="S56" s="5">
        <v>5.8250000000000002</v>
      </c>
      <c r="T56" s="5">
        <v>0.42500000000000004</v>
      </c>
      <c r="U56" s="5">
        <v>1.1850000000000001</v>
      </c>
      <c r="V56" s="5">
        <v>0.86499999999999999</v>
      </c>
      <c r="W56" s="5"/>
      <c r="X56" s="5"/>
      <c r="Y56" s="5"/>
    </row>
    <row r="57" spans="1:25" x14ac:dyDescent="0.2">
      <c r="A57" s="2">
        <v>60</v>
      </c>
      <c r="B57" s="3">
        <v>4.3149999999999995</v>
      </c>
      <c r="C57" s="3">
        <v>2.645</v>
      </c>
      <c r="D57" s="3">
        <v>6.0949999999999998</v>
      </c>
      <c r="E57" s="3">
        <v>1.6300000000000001</v>
      </c>
      <c r="F57" s="3"/>
      <c r="G57" s="3"/>
      <c r="H57" s="3"/>
      <c r="I57" s="3"/>
      <c r="J57" s="4">
        <v>1.375</v>
      </c>
      <c r="K57" s="4">
        <v>4.4950000000000001</v>
      </c>
      <c r="L57" s="4">
        <v>0.51</v>
      </c>
      <c r="M57" s="4">
        <v>2.7600000000000002</v>
      </c>
      <c r="N57" s="4">
        <v>0.495</v>
      </c>
      <c r="O57" s="4"/>
      <c r="P57" s="4"/>
      <c r="Q57" s="4"/>
      <c r="R57" s="5">
        <v>0.72499999999999998</v>
      </c>
      <c r="S57" s="5">
        <v>0.91999999999999993</v>
      </c>
      <c r="T57" s="5">
        <v>0.58500000000000008</v>
      </c>
      <c r="U57" s="5">
        <v>1.5</v>
      </c>
      <c r="V57" s="5">
        <v>1.085</v>
      </c>
      <c r="W57" s="5"/>
      <c r="X57" s="5"/>
      <c r="Y57" s="5"/>
    </row>
    <row r="58" spans="1:25" x14ac:dyDescent="0.2">
      <c r="A58" s="2">
        <v>120</v>
      </c>
      <c r="B58" s="3">
        <v>1.1600000000000001</v>
      </c>
      <c r="C58" s="3">
        <v>2.0349999999999997</v>
      </c>
      <c r="D58" s="3" t="s">
        <v>56</v>
      </c>
      <c r="E58" s="3">
        <v>1.6400000000000001</v>
      </c>
      <c r="F58" s="3"/>
      <c r="G58" s="3"/>
      <c r="H58" s="3"/>
      <c r="I58" s="3"/>
      <c r="J58" s="4">
        <v>1.7100000000000002</v>
      </c>
      <c r="K58" s="4">
        <v>4.5200000000000005</v>
      </c>
      <c r="L58" s="4">
        <v>0.45499999999999996</v>
      </c>
      <c r="M58" s="4">
        <v>0.57000000000000006</v>
      </c>
      <c r="N58" s="4">
        <v>2.4699999999999998</v>
      </c>
      <c r="O58" s="4"/>
      <c r="P58" s="4"/>
      <c r="Q58" s="4"/>
      <c r="R58" s="5">
        <v>1.2250000000000001</v>
      </c>
      <c r="S58" s="5">
        <v>4.6500000000000004</v>
      </c>
      <c r="T58" s="5">
        <v>0.375</v>
      </c>
      <c r="U58" s="5">
        <v>1.1400000000000001</v>
      </c>
      <c r="V58" s="5">
        <v>3.9550000000000001</v>
      </c>
      <c r="W58" s="5"/>
      <c r="X58" s="5"/>
      <c r="Y58" s="5"/>
    </row>
    <row r="61" spans="1:25" x14ac:dyDescent="0.2">
      <c r="A61" t="s">
        <v>22</v>
      </c>
      <c r="B61" s="26" t="s">
        <v>3</v>
      </c>
      <c r="C61" s="26"/>
      <c r="D61" s="26"/>
      <c r="E61" s="26"/>
      <c r="F61" s="26"/>
      <c r="G61" s="26"/>
      <c r="H61" s="26"/>
      <c r="I61" s="26"/>
      <c r="J61" s="24" t="s">
        <v>4</v>
      </c>
      <c r="K61" s="24"/>
      <c r="L61" s="24"/>
      <c r="M61" s="24"/>
      <c r="N61" s="24"/>
      <c r="O61" s="24"/>
      <c r="P61" s="24"/>
      <c r="Q61" s="24"/>
      <c r="R61" s="25" t="s">
        <v>5</v>
      </c>
      <c r="S61" s="25"/>
      <c r="T61" s="25"/>
      <c r="U61" s="25"/>
      <c r="V61" s="25"/>
      <c r="W61" s="25"/>
      <c r="X61" s="25"/>
      <c r="Y61" s="25"/>
    </row>
    <row r="62" spans="1:25" x14ac:dyDescent="0.2">
      <c r="B62" s="10" t="s">
        <v>23</v>
      </c>
      <c r="C62" s="10" t="s">
        <v>24</v>
      </c>
      <c r="D62" s="10" t="s">
        <v>34</v>
      </c>
      <c r="E62" s="10" t="s">
        <v>25</v>
      </c>
      <c r="F62" s="10" t="s">
        <v>35</v>
      </c>
      <c r="G62" s="10" t="s">
        <v>38</v>
      </c>
      <c r="H62" s="10" t="s">
        <v>41</v>
      </c>
      <c r="I62" s="10" t="s">
        <v>49</v>
      </c>
      <c r="J62" s="9" t="s">
        <v>26</v>
      </c>
      <c r="K62" s="9" t="s">
        <v>32</v>
      </c>
      <c r="L62" s="9" t="s">
        <v>28</v>
      </c>
      <c r="M62" s="9" t="s">
        <v>30</v>
      </c>
      <c r="N62" s="9" t="s">
        <v>36</v>
      </c>
      <c r="O62" s="9" t="s">
        <v>39</v>
      </c>
      <c r="P62" s="9" t="s">
        <v>42</v>
      </c>
      <c r="Q62" s="9" t="s">
        <v>44</v>
      </c>
      <c r="R62" s="7" t="s">
        <v>27</v>
      </c>
      <c r="S62" s="7" t="s">
        <v>33</v>
      </c>
      <c r="T62" s="7" t="s">
        <v>29</v>
      </c>
      <c r="U62" s="7" t="s">
        <v>31</v>
      </c>
      <c r="V62" s="7" t="s">
        <v>37</v>
      </c>
      <c r="W62" s="7" t="s">
        <v>40</v>
      </c>
      <c r="X62" s="7" t="s">
        <v>43</v>
      </c>
      <c r="Y62" s="7" t="s">
        <v>45</v>
      </c>
    </row>
    <row r="63" spans="1:25" x14ac:dyDescent="0.2">
      <c r="A63" s="2">
        <v>0</v>
      </c>
      <c r="B63" s="6">
        <v>0.23</v>
      </c>
      <c r="C63" s="6">
        <v>1.4000000000000001</v>
      </c>
      <c r="D63" s="6">
        <v>1.85</v>
      </c>
      <c r="E63" s="6">
        <v>0.48499999999999999</v>
      </c>
      <c r="F63" s="6">
        <v>10.84</v>
      </c>
      <c r="G63" s="6">
        <v>0.85000000000000009</v>
      </c>
      <c r="H63" s="6">
        <v>1.5449999999999999</v>
      </c>
      <c r="I63" s="6"/>
      <c r="J63" s="4">
        <v>0.48499999999999999</v>
      </c>
      <c r="K63" s="4">
        <v>0.39500000000000002</v>
      </c>
      <c r="L63" s="4">
        <v>0.96500000000000008</v>
      </c>
      <c r="M63" s="4">
        <v>0.5</v>
      </c>
      <c r="N63" s="4">
        <v>1.105</v>
      </c>
      <c r="O63" s="4">
        <v>1.81</v>
      </c>
      <c r="P63" s="4">
        <v>1.3050000000000002</v>
      </c>
      <c r="Q63" s="4">
        <v>0.49</v>
      </c>
      <c r="R63" s="5">
        <v>8.1000000000000014</v>
      </c>
      <c r="S63" s="5">
        <v>0.70499999999999996</v>
      </c>
      <c r="T63" s="5">
        <v>0.64</v>
      </c>
      <c r="U63" s="5">
        <v>3.3950000000000005</v>
      </c>
      <c r="V63" s="5">
        <v>1.7249999999999999</v>
      </c>
      <c r="W63" s="5">
        <v>0.78500000000000003</v>
      </c>
      <c r="X63" s="5">
        <v>0.40500000000000003</v>
      </c>
      <c r="Y63" s="5">
        <v>1.335</v>
      </c>
    </row>
    <row r="64" spans="1:25" x14ac:dyDescent="0.2">
      <c r="A64" s="2">
        <v>10</v>
      </c>
      <c r="B64" s="6">
        <v>0.19</v>
      </c>
      <c r="C64" s="6">
        <v>0.33500000000000002</v>
      </c>
      <c r="D64" s="6">
        <v>0.18</v>
      </c>
      <c r="E64" s="6">
        <v>0.41500000000000004</v>
      </c>
      <c r="F64" s="6">
        <v>3.31</v>
      </c>
      <c r="G64" s="6">
        <v>0.58500000000000008</v>
      </c>
      <c r="H64" s="6">
        <v>1.7799999999999998</v>
      </c>
      <c r="I64" s="6"/>
      <c r="J64" s="4">
        <v>0.39</v>
      </c>
      <c r="K64" s="4">
        <v>0.44999999999999996</v>
      </c>
      <c r="L64" s="4">
        <v>0.33500000000000002</v>
      </c>
      <c r="M64" s="4">
        <v>1.4349999999999998</v>
      </c>
      <c r="N64" s="4">
        <v>6.38</v>
      </c>
      <c r="O64" s="4">
        <v>0.83000000000000007</v>
      </c>
      <c r="P64" s="4">
        <v>0.48499999999999999</v>
      </c>
      <c r="Q64" s="4">
        <v>0.82500000000000007</v>
      </c>
      <c r="R64" s="5">
        <v>1.7949999999999999</v>
      </c>
      <c r="S64" s="5">
        <v>0.72</v>
      </c>
      <c r="T64" s="5">
        <v>0.17</v>
      </c>
      <c r="U64" s="5">
        <v>2.0100000000000002</v>
      </c>
      <c r="V64" s="5">
        <v>1.135</v>
      </c>
      <c r="W64" s="5">
        <v>1.05</v>
      </c>
      <c r="X64" s="5">
        <v>2.4500000000000002</v>
      </c>
      <c r="Y64" s="5">
        <v>0.90999999999999992</v>
      </c>
    </row>
    <row r="65" spans="1:25" x14ac:dyDescent="0.2">
      <c r="A65" s="2">
        <v>20</v>
      </c>
      <c r="B65" s="6">
        <v>0.875</v>
      </c>
      <c r="C65" s="6">
        <v>0.59</v>
      </c>
      <c r="D65" s="6">
        <v>1.9550000000000001</v>
      </c>
      <c r="E65" s="6">
        <v>0.54</v>
      </c>
      <c r="F65" s="6">
        <v>1.4349999999999998</v>
      </c>
      <c r="G65" s="6">
        <v>0.76500000000000001</v>
      </c>
      <c r="H65" s="6">
        <v>2.9649999999999999</v>
      </c>
      <c r="I65" s="6"/>
      <c r="J65" s="4">
        <v>1.0449999999999999</v>
      </c>
      <c r="K65" s="4">
        <v>0.39</v>
      </c>
      <c r="L65" s="4">
        <v>1.01</v>
      </c>
      <c r="M65" s="4">
        <v>1.855</v>
      </c>
      <c r="N65" s="4">
        <v>1.42</v>
      </c>
      <c r="O65" s="4">
        <v>0.91500000000000004</v>
      </c>
      <c r="P65" s="4">
        <v>1.6600000000000001</v>
      </c>
      <c r="Q65" s="4">
        <v>1.2850000000000001</v>
      </c>
      <c r="R65" s="5">
        <v>6.6800000000000006</v>
      </c>
      <c r="S65" s="5">
        <v>0.61499999999999999</v>
      </c>
      <c r="T65" s="5">
        <v>0.63500000000000001</v>
      </c>
      <c r="U65" s="5">
        <v>0.52500000000000002</v>
      </c>
      <c r="V65" s="5">
        <v>1.7399999999999998</v>
      </c>
      <c r="W65" s="5">
        <v>1.9450000000000001</v>
      </c>
      <c r="X65" s="5">
        <v>2.2850000000000001</v>
      </c>
      <c r="Y65" s="5">
        <v>0.78500000000000003</v>
      </c>
    </row>
    <row r="66" spans="1:25" x14ac:dyDescent="0.2">
      <c r="A66" s="2">
        <v>30</v>
      </c>
      <c r="B66" s="6">
        <v>0.57000000000000006</v>
      </c>
      <c r="C66" s="6">
        <v>0.23499999999999999</v>
      </c>
      <c r="D66" s="6">
        <v>1.73</v>
      </c>
      <c r="E66" s="6">
        <v>0.79500000000000004</v>
      </c>
      <c r="F66" s="6">
        <v>0.77</v>
      </c>
      <c r="G66" s="6">
        <v>0.61</v>
      </c>
      <c r="H66" s="6">
        <v>1.7649999999999999</v>
      </c>
      <c r="I66" s="6"/>
      <c r="J66" s="4">
        <v>6.23</v>
      </c>
      <c r="K66" s="4">
        <v>1.6</v>
      </c>
      <c r="L66" s="4">
        <v>0.53</v>
      </c>
      <c r="M66" s="4">
        <v>1.59</v>
      </c>
      <c r="N66" s="4">
        <v>1.7949999999999999</v>
      </c>
      <c r="O66" s="4">
        <v>2.1850000000000001</v>
      </c>
      <c r="P66" s="4">
        <v>2.29</v>
      </c>
      <c r="Q66" s="4">
        <v>2.3000000000000003</v>
      </c>
      <c r="R66" s="5">
        <v>0.71499999999999997</v>
      </c>
      <c r="S66" s="5">
        <v>0.35499999999999998</v>
      </c>
      <c r="T66" s="5">
        <v>0.02</v>
      </c>
      <c r="U66" s="5">
        <v>0.69500000000000006</v>
      </c>
      <c r="V66" s="5">
        <v>3.2</v>
      </c>
      <c r="W66" s="5">
        <v>1.02</v>
      </c>
      <c r="X66" s="5">
        <v>2.8149999999999995</v>
      </c>
      <c r="Y66" s="5">
        <v>2.8100000000000005</v>
      </c>
    </row>
    <row r="67" spans="1:25" x14ac:dyDescent="0.2">
      <c r="A67" s="2">
        <v>60</v>
      </c>
      <c r="B67" s="6">
        <v>0.62</v>
      </c>
      <c r="C67" s="6">
        <v>1.0649999999999999</v>
      </c>
      <c r="D67" s="6">
        <v>0.21000000000000002</v>
      </c>
      <c r="E67" s="6">
        <v>0.42500000000000004</v>
      </c>
      <c r="F67" s="6">
        <v>0.83000000000000007</v>
      </c>
      <c r="G67" s="6">
        <v>0.97</v>
      </c>
      <c r="H67" s="6">
        <v>1.42</v>
      </c>
      <c r="I67" s="6"/>
      <c r="J67" s="4">
        <v>1.5249999999999999</v>
      </c>
      <c r="K67" s="4">
        <v>0.39</v>
      </c>
      <c r="L67" s="4">
        <v>0.21499999999999997</v>
      </c>
      <c r="M67" s="4">
        <v>1.0549999999999999</v>
      </c>
      <c r="N67" s="4">
        <v>1.2850000000000001</v>
      </c>
      <c r="O67" s="4">
        <v>0.99</v>
      </c>
      <c r="P67" s="4">
        <v>2.19</v>
      </c>
      <c r="Q67" s="4">
        <v>1.06</v>
      </c>
      <c r="R67" s="5">
        <v>0.59499999999999997</v>
      </c>
      <c r="S67" s="5">
        <v>0.63500000000000001</v>
      </c>
      <c r="T67" s="5">
        <v>0.77</v>
      </c>
      <c r="U67" s="5">
        <v>0.69000000000000006</v>
      </c>
      <c r="V67" s="5">
        <v>7.4450000000000003</v>
      </c>
      <c r="W67" s="5">
        <v>0.99</v>
      </c>
      <c r="X67" s="5">
        <v>1.7749999999999999</v>
      </c>
      <c r="Y67" s="5">
        <v>1.5549999999999999</v>
      </c>
    </row>
    <row r="68" spans="1:25" x14ac:dyDescent="0.2">
      <c r="A68" s="2">
        <v>120</v>
      </c>
      <c r="B68" s="6">
        <v>8.375</v>
      </c>
      <c r="C68" s="6">
        <v>0.71</v>
      </c>
      <c r="D68" s="6">
        <v>0.91500000000000004</v>
      </c>
      <c r="E68" s="6">
        <v>0.57000000000000006</v>
      </c>
      <c r="F68" s="6">
        <v>2.08</v>
      </c>
      <c r="G68" s="6">
        <v>0.68500000000000005</v>
      </c>
      <c r="H68" s="6">
        <v>2.145</v>
      </c>
      <c r="I68" s="6"/>
      <c r="J68" s="4">
        <v>2.84</v>
      </c>
      <c r="K68" s="4">
        <v>1.1749999999999998</v>
      </c>
      <c r="L68" s="4">
        <v>0.86999999999999988</v>
      </c>
      <c r="M68" s="4">
        <v>0.47</v>
      </c>
      <c r="N68" s="4">
        <v>1.7249999999999999</v>
      </c>
      <c r="O68" s="4">
        <v>2.7300000000000004</v>
      </c>
      <c r="P68" s="4">
        <v>1.1100000000000001</v>
      </c>
      <c r="Q68" s="4">
        <v>0.9850000000000001</v>
      </c>
      <c r="R68" s="5">
        <v>0.70499999999999996</v>
      </c>
      <c r="S68" s="5">
        <v>2.63</v>
      </c>
      <c r="T68" s="5">
        <v>0.63</v>
      </c>
      <c r="U68" s="5">
        <v>1.7799999999999998</v>
      </c>
      <c r="V68" s="5">
        <v>3.7250000000000001</v>
      </c>
      <c r="W68" s="5">
        <v>0.86499999999999999</v>
      </c>
      <c r="X68" s="5">
        <v>0.92999999999999994</v>
      </c>
      <c r="Y68" s="5">
        <v>1.9750000000000001</v>
      </c>
    </row>
  </sheetData>
  <mergeCells count="18">
    <mergeCell ref="R11:Y11"/>
    <mergeCell ref="B1:I1"/>
    <mergeCell ref="J1:Q1"/>
    <mergeCell ref="R1:Y1"/>
    <mergeCell ref="B11:I11"/>
    <mergeCell ref="J11:Q11"/>
    <mergeCell ref="B29:I29"/>
    <mergeCell ref="J29:Q29"/>
    <mergeCell ref="R29:Y29"/>
    <mergeCell ref="B39:I39"/>
    <mergeCell ref="J39:Q39"/>
    <mergeCell ref="R39:Y39"/>
    <mergeCell ref="B51:I51"/>
    <mergeCell ref="J51:Q51"/>
    <mergeCell ref="R51:Y51"/>
    <mergeCell ref="B61:I61"/>
    <mergeCell ref="J61:Q61"/>
    <mergeCell ref="R61:Y6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0232-0B15-424B-BAC4-B8411384B9A4}">
  <dimension ref="A1:X61"/>
  <sheetViews>
    <sheetView tabSelected="1" workbookViewId="0"/>
  </sheetViews>
  <sheetFormatPr baseColWidth="10" defaultRowHeight="16" x14ac:dyDescent="0.2"/>
  <cols>
    <col min="9" max="9" width="9.33203125" style="16" customWidth="1"/>
    <col min="10" max="10" width="10.83203125" style="16"/>
    <col min="11" max="12" width="10.83203125" style="16" customWidth="1"/>
    <col min="13" max="14" width="10.83203125" style="16"/>
    <col min="15" max="15" width="7.33203125" style="16" customWidth="1"/>
    <col min="16" max="16" width="6.5" customWidth="1"/>
  </cols>
  <sheetData>
    <row r="1" spans="1:24" x14ac:dyDescent="0.2">
      <c r="A1" s="11" t="s">
        <v>13</v>
      </c>
    </row>
    <row r="2" spans="1:24" x14ac:dyDescent="0.2">
      <c r="A2" t="s">
        <v>53</v>
      </c>
    </row>
    <row r="4" spans="1:24" x14ac:dyDescent="0.2">
      <c r="A4" s="23" t="s">
        <v>0</v>
      </c>
      <c r="B4" s="23"/>
      <c r="C4" s="23"/>
      <c r="D4" s="23"/>
      <c r="E4" s="23"/>
      <c r="F4" s="23"/>
      <c r="G4" s="23"/>
      <c r="H4" s="23"/>
    </row>
    <row r="5" spans="1:24" x14ac:dyDescent="0.2">
      <c r="A5" s="12" t="s">
        <v>14</v>
      </c>
      <c r="B5" s="13">
        <v>0</v>
      </c>
      <c r="C5" s="13">
        <v>15</v>
      </c>
      <c r="D5" s="13">
        <v>30</v>
      </c>
      <c r="E5" s="13">
        <v>45</v>
      </c>
      <c r="F5" s="13">
        <v>60</v>
      </c>
      <c r="G5" s="14">
        <v>120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7" t="s">
        <v>60</v>
      </c>
      <c r="P5" s="16" t="s">
        <v>61</v>
      </c>
      <c r="S5" s="15"/>
      <c r="T5" s="15"/>
      <c r="U5" s="15"/>
      <c r="V5" s="15"/>
      <c r="W5" s="15"/>
      <c r="X5" s="15"/>
    </row>
    <row r="6" spans="1:24" x14ac:dyDescent="0.2">
      <c r="A6">
        <v>1</v>
      </c>
      <c r="B6" s="15">
        <v>82</v>
      </c>
      <c r="C6" s="15">
        <v>97</v>
      </c>
      <c r="D6" s="15">
        <v>98</v>
      </c>
      <c r="E6" s="15">
        <v>93</v>
      </c>
      <c r="F6" s="15">
        <v>110</v>
      </c>
      <c r="G6" s="15">
        <v>92</v>
      </c>
      <c r="I6" s="16">
        <f>LARGE(A6:G6,1)</f>
        <v>110</v>
      </c>
      <c r="J6" s="16">
        <f>I6-B6</f>
        <v>28</v>
      </c>
      <c r="K6" s="16">
        <f>F6-B6</f>
        <v>28</v>
      </c>
      <c r="L6" s="16" t="str">
        <f>IF(I6=C6,"15",IF(I6=D6,"30",IF(I6=E6,"45",IF(I6=F6,"60","120"))))</f>
        <v>60</v>
      </c>
      <c r="M6" s="16">
        <f>F6</f>
        <v>110</v>
      </c>
      <c r="N6" s="16">
        <f>G6</f>
        <v>92</v>
      </c>
      <c r="O6" s="18">
        <v>711</v>
      </c>
      <c r="P6" s="15">
        <v>485</v>
      </c>
      <c r="S6" s="15"/>
      <c r="T6" s="15"/>
      <c r="U6" s="15"/>
      <c r="V6" s="15"/>
      <c r="W6" s="15"/>
      <c r="X6" s="15"/>
    </row>
    <row r="7" spans="1:24" x14ac:dyDescent="0.2">
      <c r="A7">
        <v>2</v>
      </c>
      <c r="B7" s="15">
        <v>81</v>
      </c>
      <c r="C7" s="15">
        <v>125</v>
      </c>
      <c r="D7" s="15">
        <v>126</v>
      </c>
      <c r="E7" s="15">
        <v>126</v>
      </c>
      <c r="F7" s="15">
        <v>132</v>
      </c>
      <c r="G7" s="15">
        <v>104</v>
      </c>
      <c r="I7" s="16">
        <f t="shared" ref="I7:I11" si="0">LARGE(A7:G7,1)</f>
        <v>132</v>
      </c>
      <c r="J7" s="16">
        <f t="shared" ref="J7:J11" si="1">I7-B7</f>
        <v>51</v>
      </c>
      <c r="K7" s="16">
        <f t="shared" ref="K7:K10" si="2">F7-B7</f>
        <v>51</v>
      </c>
      <c r="L7" s="16" t="str">
        <f t="shared" ref="L7:L10" si="3">IF(I7=C7,"15",IF(I7=D7,"30",IF(I7=E7,"45",IF(I7=F7,"60","120"))))</f>
        <v>60</v>
      </c>
      <c r="M7" s="16">
        <f t="shared" ref="M7:N11" si="4">F7</f>
        <v>132</v>
      </c>
      <c r="N7" s="16">
        <f t="shared" si="4"/>
        <v>104</v>
      </c>
      <c r="O7" s="18">
        <v>921</v>
      </c>
      <c r="P7" s="15">
        <v>601.5</v>
      </c>
      <c r="S7" s="15"/>
      <c r="T7" s="15"/>
      <c r="U7" s="15"/>
      <c r="V7" s="15"/>
      <c r="W7" s="15"/>
      <c r="X7" s="15"/>
    </row>
    <row r="8" spans="1:24" x14ac:dyDescent="0.2">
      <c r="A8">
        <v>3</v>
      </c>
      <c r="B8" s="15">
        <v>92</v>
      </c>
      <c r="C8" s="15">
        <v>87</v>
      </c>
      <c r="D8" s="15">
        <v>133</v>
      </c>
      <c r="E8" s="15">
        <v>152</v>
      </c>
      <c r="F8" s="15">
        <v>123</v>
      </c>
      <c r="G8" s="15">
        <v>144</v>
      </c>
      <c r="I8" s="16">
        <f t="shared" si="0"/>
        <v>152</v>
      </c>
      <c r="J8" s="16">
        <f t="shared" si="1"/>
        <v>60</v>
      </c>
      <c r="K8" s="16">
        <f t="shared" si="2"/>
        <v>31</v>
      </c>
      <c r="L8" s="16" t="str">
        <f t="shared" si="3"/>
        <v>45</v>
      </c>
      <c r="M8" s="16">
        <f t="shared" si="4"/>
        <v>123</v>
      </c>
      <c r="N8" s="16">
        <f t="shared" si="4"/>
        <v>144</v>
      </c>
      <c r="O8" s="18">
        <v>934</v>
      </c>
      <c r="P8" s="15">
        <v>613</v>
      </c>
      <c r="S8" s="15"/>
      <c r="T8" s="15"/>
      <c r="U8" s="15"/>
      <c r="V8" s="15"/>
      <c r="W8" s="15"/>
      <c r="X8" s="15"/>
    </row>
    <row r="9" spans="1:24" x14ac:dyDescent="0.2">
      <c r="A9">
        <v>4</v>
      </c>
      <c r="B9" s="15">
        <v>88</v>
      </c>
      <c r="C9" s="15">
        <v>118</v>
      </c>
      <c r="D9" s="15">
        <v>136</v>
      </c>
      <c r="E9" s="15">
        <v>120</v>
      </c>
      <c r="F9" s="15">
        <v>138</v>
      </c>
      <c r="G9" s="15">
        <v>107</v>
      </c>
      <c r="I9" s="16">
        <f t="shared" si="0"/>
        <v>138</v>
      </c>
      <c r="J9" s="16">
        <f t="shared" si="1"/>
        <v>50</v>
      </c>
      <c r="K9" s="16">
        <f t="shared" si="2"/>
        <v>50</v>
      </c>
      <c r="L9" s="16" t="str">
        <f t="shared" si="3"/>
        <v>60</v>
      </c>
      <c r="M9" s="16">
        <f t="shared" si="4"/>
        <v>138</v>
      </c>
      <c r="N9" s="16">
        <f t="shared" si="4"/>
        <v>107</v>
      </c>
      <c r="O9" s="18">
        <v>997</v>
      </c>
      <c r="P9" s="15">
        <v>609.5</v>
      </c>
      <c r="S9" s="15"/>
      <c r="T9" s="15"/>
      <c r="U9" s="15"/>
      <c r="V9" s="15"/>
      <c r="W9" s="15"/>
      <c r="X9" s="15"/>
    </row>
    <row r="10" spans="1:24" x14ac:dyDescent="0.2">
      <c r="A10">
        <v>5</v>
      </c>
      <c r="B10" s="15">
        <v>91</v>
      </c>
      <c r="C10" s="15">
        <v>137</v>
      </c>
      <c r="D10" s="15">
        <v>121</v>
      </c>
      <c r="E10" s="15">
        <v>128</v>
      </c>
      <c r="F10" s="15">
        <v>124</v>
      </c>
      <c r="G10" s="15">
        <v>95</v>
      </c>
      <c r="I10" s="16">
        <f t="shared" si="0"/>
        <v>137</v>
      </c>
      <c r="J10" s="16">
        <f t="shared" si="1"/>
        <v>46</v>
      </c>
      <c r="K10" s="16">
        <f t="shared" si="2"/>
        <v>33</v>
      </c>
      <c r="L10" s="16" t="str">
        <f t="shared" si="3"/>
        <v>15</v>
      </c>
      <c r="M10" s="16">
        <f t="shared" si="4"/>
        <v>124</v>
      </c>
      <c r="N10" s="16">
        <f t="shared" si="4"/>
        <v>95</v>
      </c>
      <c r="O10" s="18">
        <v>976</v>
      </c>
      <c r="P10" s="15">
        <v>603</v>
      </c>
      <c r="S10" s="15"/>
      <c r="T10" s="15"/>
      <c r="U10" s="15"/>
      <c r="V10" s="15"/>
      <c r="W10" s="15"/>
      <c r="X10" s="15"/>
    </row>
    <row r="11" spans="1:24" x14ac:dyDescent="0.2">
      <c r="A11">
        <v>6</v>
      </c>
      <c r="B11" s="15">
        <v>91</v>
      </c>
      <c r="C11" s="15">
        <v>146</v>
      </c>
      <c r="D11" s="15">
        <v>126</v>
      </c>
      <c r="E11" s="15">
        <v>126</v>
      </c>
      <c r="F11" s="15">
        <v>78</v>
      </c>
      <c r="G11" s="15">
        <v>118</v>
      </c>
      <c r="I11" s="16">
        <f t="shared" si="0"/>
        <v>146</v>
      </c>
      <c r="J11" s="16">
        <f t="shared" si="1"/>
        <v>55</v>
      </c>
      <c r="K11" s="16">
        <f>F11-B11</f>
        <v>-13</v>
      </c>
      <c r="L11" s="16" t="str">
        <f>IF(I11=C11,"15",IF(I11=D11,"30",IF(I11=E11,"45",IF(I11=F11,"60","120"))))</f>
        <v>15</v>
      </c>
      <c r="M11" s="16">
        <f>F11</f>
        <v>78</v>
      </c>
      <c r="N11" s="16">
        <f t="shared" si="4"/>
        <v>118</v>
      </c>
      <c r="O11" s="18">
        <v>828</v>
      </c>
      <c r="P11" s="15">
        <v>580.5</v>
      </c>
      <c r="S11" s="15"/>
      <c r="T11" s="15"/>
      <c r="U11" s="15"/>
      <c r="V11" s="15"/>
      <c r="W11" s="15"/>
      <c r="X11" s="15"/>
    </row>
    <row r="12" spans="1:24" x14ac:dyDescent="0.2">
      <c r="A12">
        <v>7</v>
      </c>
      <c r="B12" s="15">
        <v>97</v>
      </c>
      <c r="C12" s="15">
        <v>93</v>
      </c>
      <c r="D12" s="15">
        <v>103</v>
      </c>
      <c r="E12" s="15">
        <v>117</v>
      </c>
      <c r="F12" s="15">
        <v>123</v>
      </c>
      <c r="G12" s="15">
        <v>103</v>
      </c>
      <c r="I12" s="16">
        <f t="shared" ref="I12:I13" si="5">LARGE(A12:G12,1)</f>
        <v>123</v>
      </c>
      <c r="J12" s="16">
        <f t="shared" ref="J12:J13" si="6">I12-B12</f>
        <v>26</v>
      </c>
      <c r="K12" s="16">
        <f t="shared" ref="K12:K13" si="7">F12-B12</f>
        <v>26</v>
      </c>
      <c r="L12" s="16" t="str">
        <f t="shared" ref="L12:L13" si="8">IF(I12=C12,"15",IF(I12=D12,"30",IF(I12=E12,"45",IF(I12=F12,"60","120"))))</f>
        <v>60</v>
      </c>
      <c r="M12" s="16">
        <f t="shared" ref="M12:M13" si="9">F12</f>
        <v>123</v>
      </c>
      <c r="N12" s="16">
        <f t="shared" ref="N12:N13" si="10">G12</f>
        <v>103</v>
      </c>
      <c r="O12" s="18"/>
      <c r="P12" s="15">
        <v>536</v>
      </c>
      <c r="S12" s="15"/>
      <c r="T12" s="15"/>
      <c r="U12" s="15"/>
      <c r="V12" s="15"/>
      <c r="W12" s="15"/>
      <c r="X12" s="15"/>
    </row>
    <row r="13" spans="1:24" x14ac:dyDescent="0.2">
      <c r="A13">
        <v>8</v>
      </c>
      <c r="B13" s="15">
        <v>89</v>
      </c>
      <c r="C13" s="15">
        <v>118</v>
      </c>
      <c r="D13" s="15">
        <v>91</v>
      </c>
      <c r="E13" s="15">
        <v>135</v>
      </c>
      <c r="F13" s="15">
        <v>148</v>
      </c>
      <c r="G13" s="15">
        <v>65</v>
      </c>
      <c r="I13" s="16">
        <f t="shared" si="5"/>
        <v>148</v>
      </c>
      <c r="J13" s="16">
        <f t="shared" si="6"/>
        <v>59</v>
      </c>
      <c r="K13" s="16">
        <f t="shared" si="7"/>
        <v>59</v>
      </c>
      <c r="L13" s="16" t="str">
        <f t="shared" si="8"/>
        <v>60</v>
      </c>
      <c r="M13" s="16">
        <f t="shared" si="9"/>
        <v>148</v>
      </c>
      <c r="N13" s="16">
        <f t="shared" si="10"/>
        <v>65</v>
      </c>
      <c r="O13" s="17"/>
      <c r="P13" s="15">
        <v>569</v>
      </c>
      <c r="S13" s="15"/>
      <c r="T13" s="15"/>
      <c r="U13" s="15"/>
      <c r="V13" s="15"/>
      <c r="W13" s="15"/>
      <c r="X13" s="15"/>
    </row>
    <row r="14" spans="1:24" x14ac:dyDescent="0.2">
      <c r="S14" s="15"/>
      <c r="T14" s="15"/>
      <c r="U14" s="15"/>
      <c r="V14" s="15"/>
      <c r="W14" s="15"/>
      <c r="X14" s="15"/>
    </row>
    <row r="15" spans="1:24" x14ac:dyDescent="0.2">
      <c r="A15" s="24" t="s">
        <v>1</v>
      </c>
      <c r="B15" s="24"/>
      <c r="C15" s="24"/>
      <c r="D15" s="24"/>
      <c r="E15" s="24"/>
      <c r="F15" s="24"/>
      <c r="G15" s="24"/>
      <c r="H15" s="24"/>
      <c r="S15" s="15"/>
      <c r="T15" s="15"/>
      <c r="U15" s="15"/>
      <c r="V15" s="15"/>
      <c r="W15" s="15"/>
      <c r="X15" s="15"/>
    </row>
    <row r="16" spans="1:24" x14ac:dyDescent="0.2">
      <c r="A16" s="12" t="s">
        <v>14</v>
      </c>
      <c r="B16" s="13">
        <v>0</v>
      </c>
      <c r="C16" s="13">
        <v>15</v>
      </c>
      <c r="D16" s="13">
        <v>30</v>
      </c>
      <c r="E16" s="13">
        <v>45</v>
      </c>
      <c r="F16" s="13">
        <v>60</v>
      </c>
      <c r="G16" s="14">
        <v>120</v>
      </c>
      <c r="I16" s="16" t="s">
        <v>15</v>
      </c>
      <c r="J16" s="16" t="s">
        <v>16</v>
      </c>
      <c r="K16" s="16" t="s">
        <v>17</v>
      </c>
      <c r="L16" s="16" t="s">
        <v>18</v>
      </c>
      <c r="M16" s="16" t="s">
        <v>19</v>
      </c>
      <c r="N16" s="16" t="s">
        <v>20</v>
      </c>
      <c r="O16" s="17" t="s">
        <v>60</v>
      </c>
      <c r="P16" s="16" t="s">
        <v>61</v>
      </c>
      <c r="S16" s="15"/>
      <c r="T16" s="15"/>
      <c r="U16" s="15"/>
      <c r="V16" s="15"/>
      <c r="W16" s="15"/>
      <c r="X16" s="15"/>
    </row>
    <row r="17" spans="1:24" x14ac:dyDescent="0.2">
      <c r="A17">
        <v>1</v>
      </c>
      <c r="B17" s="15">
        <v>74</v>
      </c>
      <c r="C17" s="15">
        <v>104</v>
      </c>
      <c r="D17" s="15">
        <v>145</v>
      </c>
      <c r="E17" s="15">
        <v>129</v>
      </c>
      <c r="F17" s="15">
        <v>144</v>
      </c>
      <c r="G17" s="15">
        <v>89</v>
      </c>
      <c r="I17" s="16">
        <f>LARGE(A17:G17,1)</f>
        <v>145</v>
      </c>
      <c r="J17" s="16">
        <f>I17-B17</f>
        <v>71</v>
      </c>
      <c r="K17" s="16">
        <f>F17-B17</f>
        <v>70</v>
      </c>
      <c r="L17" s="16" t="str">
        <f>IF(I17=C17,"15",IF(I17=D17,"30",IF(I17=E17,"45",IF(I17=F17,"60","120"))))</f>
        <v>30</v>
      </c>
      <c r="M17" s="16">
        <f>F17</f>
        <v>144</v>
      </c>
      <c r="N17" s="16">
        <f>G17</f>
        <v>89</v>
      </c>
      <c r="O17" s="18">
        <v>688</v>
      </c>
      <c r="P17" s="15">
        <v>603.5</v>
      </c>
      <c r="S17" s="15"/>
      <c r="T17" s="15"/>
      <c r="U17" s="15"/>
      <c r="V17" s="15"/>
      <c r="W17" s="15"/>
      <c r="X17" s="15"/>
    </row>
    <row r="18" spans="1:24" x14ac:dyDescent="0.2">
      <c r="A18">
        <v>2</v>
      </c>
      <c r="B18" s="15">
        <v>80</v>
      </c>
      <c r="C18" s="15">
        <v>118</v>
      </c>
      <c r="D18" s="15">
        <v>151</v>
      </c>
      <c r="E18" s="15">
        <v>150</v>
      </c>
      <c r="F18" s="15">
        <v>139</v>
      </c>
      <c r="G18" s="15">
        <v>112</v>
      </c>
      <c r="I18" s="16">
        <f t="shared" ref="I18:I24" si="11">LARGE(A18:G18,1)</f>
        <v>151</v>
      </c>
      <c r="J18" s="16">
        <f t="shared" ref="J18:J24" si="12">I18-B18</f>
        <v>71</v>
      </c>
      <c r="K18" s="16">
        <f t="shared" ref="K18:K21" si="13">F18-B18</f>
        <v>59</v>
      </c>
      <c r="L18" s="16" t="str">
        <f t="shared" ref="L18:L21" si="14">IF(I18=C18,"15",IF(I18=D18,"30",IF(I18=E18,"45",IF(I18=F18,"60","120"))))</f>
        <v>30</v>
      </c>
      <c r="M18" s="16">
        <f t="shared" ref="M18:M21" si="15">F18</f>
        <v>139</v>
      </c>
      <c r="N18" s="16">
        <f t="shared" ref="N18:N24" si="16">G18</f>
        <v>112</v>
      </c>
      <c r="O18" s="18">
        <v>1100</v>
      </c>
      <c r="P18" s="15">
        <v>654</v>
      </c>
      <c r="S18" s="15"/>
      <c r="T18" s="15"/>
      <c r="U18" s="15"/>
      <c r="V18" s="15"/>
      <c r="W18" s="15"/>
      <c r="X18" s="15"/>
    </row>
    <row r="19" spans="1:24" x14ac:dyDescent="0.2">
      <c r="A19">
        <v>3</v>
      </c>
      <c r="B19" s="15">
        <v>73</v>
      </c>
      <c r="C19" s="15">
        <v>79</v>
      </c>
      <c r="D19" s="15">
        <v>124</v>
      </c>
      <c r="E19" s="15">
        <v>124</v>
      </c>
      <c r="F19" s="15">
        <v>139</v>
      </c>
      <c r="G19" s="15">
        <v>105</v>
      </c>
      <c r="I19" s="16">
        <f t="shared" si="11"/>
        <v>139</v>
      </c>
      <c r="J19" s="16">
        <f t="shared" si="12"/>
        <v>66</v>
      </c>
      <c r="K19" s="16">
        <f t="shared" si="13"/>
        <v>66</v>
      </c>
      <c r="L19" s="16" t="str">
        <f t="shared" si="14"/>
        <v>60</v>
      </c>
      <c r="M19" s="16">
        <f t="shared" si="15"/>
        <v>139</v>
      </c>
      <c r="N19" s="16">
        <f t="shared" si="16"/>
        <v>105</v>
      </c>
      <c r="O19" s="18">
        <v>1255</v>
      </c>
      <c r="P19" s="15">
        <v>555</v>
      </c>
      <c r="S19" s="15"/>
      <c r="T19" s="15"/>
      <c r="U19" s="15"/>
      <c r="V19" s="15"/>
      <c r="W19" s="15"/>
      <c r="X19" s="15"/>
    </row>
    <row r="20" spans="1:24" x14ac:dyDescent="0.2">
      <c r="A20">
        <v>4</v>
      </c>
      <c r="B20" s="15">
        <v>79</v>
      </c>
      <c r="C20" s="15">
        <v>165</v>
      </c>
      <c r="D20" s="15">
        <v>142</v>
      </c>
      <c r="E20" s="15">
        <v>128</v>
      </c>
      <c r="F20" s="15">
        <v>119</v>
      </c>
      <c r="G20" s="15">
        <v>83</v>
      </c>
      <c r="I20" s="16">
        <f t="shared" si="11"/>
        <v>165</v>
      </c>
      <c r="J20" s="16">
        <f t="shared" si="12"/>
        <v>86</v>
      </c>
      <c r="K20" s="16">
        <f t="shared" si="13"/>
        <v>40</v>
      </c>
      <c r="L20" s="16" t="str">
        <f t="shared" si="14"/>
        <v>15</v>
      </c>
      <c r="M20" s="16">
        <f t="shared" si="15"/>
        <v>119</v>
      </c>
      <c r="N20" s="16">
        <f t="shared" si="16"/>
        <v>83</v>
      </c>
      <c r="O20" s="18">
        <v>1242</v>
      </c>
      <c r="P20" s="15">
        <v>635</v>
      </c>
      <c r="S20" s="15"/>
      <c r="T20" s="15"/>
      <c r="U20" s="15"/>
      <c r="V20" s="15"/>
      <c r="W20" s="15"/>
      <c r="X20" s="15"/>
    </row>
    <row r="21" spans="1:24" x14ac:dyDescent="0.2">
      <c r="A21">
        <v>5</v>
      </c>
      <c r="B21" s="15">
        <v>94</v>
      </c>
      <c r="C21" s="15">
        <v>136</v>
      </c>
      <c r="D21" s="15">
        <v>187</v>
      </c>
      <c r="E21" s="15">
        <v>161</v>
      </c>
      <c r="F21" s="15">
        <v>148</v>
      </c>
      <c r="G21" s="15">
        <v>103</v>
      </c>
      <c r="I21" s="16">
        <f t="shared" si="11"/>
        <v>187</v>
      </c>
      <c r="J21" s="16">
        <f t="shared" si="12"/>
        <v>93</v>
      </c>
      <c r="K21" s="16">
        <f t="shared" si="13"/>
        <v>54</v>
      </c>
      <c r="L21" s="16" t="str">
        <f t="shared" si="14"/>
        <v>30</v>
      </c>
      <c r="M21" s="16">
        <f t="shared" si="15"/>
        <v>148</v>
      </c>
      <c r="N21" s="16">
        <f t="shared" si="16"/>
        <v>103</v>
      </c>
      <c r="O21" s="18">
        <v>1076</v>
      </c>
      <c r="P21" s="15">
        <v>730.5</v>
      </c>
      <c r="S21" s="15"/>
      <c r="T21" s="15"/>
      <c r="U21" s="15"/>
      <c r="V21" s="15"/>
      <c r="W21" s="15"/>
      <c r="X21" s="15"/>
    </row>
    <row r="22" spans="1:24" x14ac:dyDescent="0.2">
      <c r="A22">
        <v>6</v>
      </c>
      <c r="B22" s="15">
        <v>91</v>
      </c>
      <c r="C22" s="15">
        <v>213</v>
      </c>
      <c r="D22" s="15">
        <v>186</v>
      </c>
      <c r="E22" s="15">
        <v>222</v>
      </c>
      <c r="F22" s="15">
        <v>129</v>
      </c>
      <c r="G22" s="15">
        <v>140</v>
      </c>
      <c r="I22" s="16">
        <f t="shared" si="11"/>
        <v>222</v>
      </c>
      <c r="J22" s="16">
        <f t="shared" si="12"/>
        <v>131</v>
      </c>
      <c r="K22" s="16">
        <f>F22-B22</f>
        <v>38</v>
      </c>
      <c r="L22" s="16" t="str">
        <f>IF(I22=C22,"15",IF(I22=D22,"30",IF(I22=E22,"45",IF(I22=F22,"60","120"))))</f>
        <v>45</v>
      </c>
      <c r="M22" s="16">
        <f>F22</f>
        <v>129</v>
      </c>
      <c r="N22" s="16">
        <f t="shared" si="16"/>
        <v>140</v>
      </c>
      <c r="O22" s="18">
        <v>850</v>
      </c>
      <c r="P22" s="15">
        <v>865.5</v>
      </c>
      <c r="S22" s="15"/>
      <c r="T22" s="15"/>
      <c r="U22" s="15"/>
      <c r="V22" s="15"/>
      <c r="W22" s="15"/>
      <c r="X22" s="15"/>
    </row>
    <row r="23" spans="1:24" x14ac:dyDescent="0.2">
      <c r="A23">
        <v>7</v>
      </c>
      <c r="B23" s="15">
        <v>96</v>
      </c>
      <c r="C23" s="15">
        <v>187</v>
      </c>
      <c r="D23" s="15">
        <v>210</v>
      </c>
      <c r="E23" s="15">
        <v>204</v>
      </c>
      <c r="F23" s="15">
        <v>132</v>
      </c>
      <c r="G23" s="15">
        <v>124</v>
      </c>
      <c r="I23" s="16">
        <f t="shared" si="11"/>
        <v>210</v>
      </c>
      <c r="J23" s="16">
        <f t="shared" si="12"/>
        <v>114</v>
      </c>
      <c r="K23" s="16">
        <f t="shared" ref="K23:K24" si="17">F23-B23</f>
        <v>36</v>
      </c>
      <c r="L23" s="16" t="str">
        <f t="shared" ref="L23:L24" si="18">IF(I23=C23,"15",IF(I23=D23,"30",IF(I23=E23,"45",IF(I23=F23,"60","120"))))</f>
        <v>30</v>
      </c>
      <c r="M23" s="16">
        <f t="shared" ref="M23:M24" si="19">F23</f>
        <v>132</v>
      </c>
      <c r="N23" s="16">
        <f t="shared" si="16"/>
        <v>124</v>
      </c>
      <c r="O23" s="18"/>
      <c r="P23" s="15">
        <v>843</v>
      </c>
      <c r="S23" s="15"/>
      <c r="T23" s="15"/>
      <c r="U23" s="15"/>
      <c r="V23" s="15"/>
      <c r="W23" s="15"/>
      <c r="X23" s="15"/>
    </row>
    <row r="24" spans="1:24" x14ac:dyDescent="0.2">
      <c r="A24">
        <v>8</v>
      </c>
      <c r="B24" s="15">
        <v>101</v>
      </c>
      <c r="C24" s="15">
        <v>98</v>
      </c>
      <c r="D24" s="15">
        <v>110</v>
      </c>
      <c r="E24" s="15">
        <v>124</v>
      </c>
      <c r="F24" s="15">
        <v>126</v>
      </c>
      <c r="G24" s="15">
        <v>94</v>
      </c>
      <c r="I24" s="16">
        <f t="shared" si="11"/>
        <v>126</v>
      </c>
      <c r="J24" s="16">
        <f t="shared" si="12"/>
        <v>25</v>
      </c>
      <c r="K24" s="16">
        <f t="shared" si="17"/>
        <v>25</v>
      </c>
      <c r="L24" s="16" t="str">
        <f t="shared" si="18"/>
        <v>60</v>
      </c>
      <c r="M24" s="16">
        <f t="shared" si="19"/>
        <v>126</v>
      </c>
      <c r="N24" s="16">
        <f t="shared" si="16"/>
        <v>94</v>
      </c>
      <c r="O24" s="17"/>
      <c r="P24" s="15">
        <v>555.5</v>
      </c>
      <c r="S24" s="15"/>
      <c r="T24" s="15"/>
      <c r="U24" s="15"/>
      <c r="V24" s="15"/>
      <c r="W24" s="15"/>
      <c r="X24" s="15"/>
    </row>
    <row r="25" spans="1:24" x14ac:dyDescent="0.2">
      <c r="S25" s="15"/>
      <c r="T25" s="15"/>
      <c r="U25" s="15"/>
      <c r="V25" s="15"/>
      <c r="W25" s="15"/>
      <c r="X25" s="15"/>
    </row>
    <row r="26" spans="1:24" x14ac:dyDescent="0.2">
      <c r="A26" s="25" t="s">
        <v>2</v>
      </c>
      <c r="B26" s="25"/>
      <c r="C26" s="25"/>
      <c r="D26" s="25"/>
      <c r="E26" s="25"/>
      <c r="F26" s="25"/>
      <c r="G26" s="25"/>
      <c r="H26" s="25"/>
      <c r="S26" s="15"/>
      <c r="T26" s="15"/>
      <c r="U26" s="15"/>
      <c r="V26" s="15"/>
      <c r="W26" s="15"/>
      <c r="X26" s="15"/>
    </row>
    <row r="27" spans="1:24" x14ac:dyDescent="0.2">
      <c r="A27" s="12" t="s">
        <v>14</v>
      </c>
      <c r="B27" s="13">
        <v>0</v>
      </c>
      <c r="C27" s="13">
        <v>15</v>
      </c>
      <c r="D27" s="13">
        <v>30</v>
      </c>
      <c r="E27" s="13">
        <v>45</v>
      </c>
      <c r="F27" s="13">
        <v>60</v>
      </c>
      <c r="G27" s="14">
        <v>120</v>
      </c>
      <c r="I27" s="16" t="s">
        <v>15</v>
      </c>
      <c r="J27" s="16" t="s">
        <v>16</v>
      </c>
      <c r="K27" s="16" t="s">
        <v>17</v>
      </c>
      <c r="L27" s="16" t="s">
        <v>18</v>
      </c>
      <c r="M27" s="16" t="s">
        <v>19</v>
      </c>
      <c r="N27" s="16" t="s">
        <v>20</v>
      </c>
      <c r="O27" s="17" t="s">
        <v>60</v>
      </c>
      <c r="P27" s="16" t="s">
        <v>61</v>
      </c>
      <c r="S27" s="15"/>
      <c r="T27" s="15"/>
      <c r="U27" s="15"/>
      <c r="V27" s="15"/>
      <c r="W27" s="15"/>
      <c r="X27" s="15"/>
    </row>
    <row r="28" spans="1:24" x14ac:dyDescent="0.2">
      <c r="A28">
        <v>1</v>
      </c>
      <c r="B28" s="15">
        <v>90</v>
      </c>
      <c r="C28" s="15">
        <v>139</v>
      </c>
      <c r="D28" s="15">
        <v>183</v>
      </c>
      <c r="E28" s="15">
        <v>179</v>
      </c>
      <c r="F28" s="15">
        <v>143</v>
      </c>
      <c r="G28" s="15">
        <v>86</v>
      </c>
      <c r="I28" s="16">
        <f>LARGE(A28:G28,1)</f>
        <v>183</v>
      </c>
      <c r="J28" s="16">
        <f>I28-B28</f>
        <v>93</v>
      </c>
      <c r="K28" s="16">
        <f>F28-B28</f>
        <v>53</v>
      </c>
      <c r="L28" s="16" t="str">
        <f>IF(I28=C28,"15",IF(I28=D28,"30",IF(I28=E28,"45",IF(I28=F28,"60","120"))))</f>
        <v>30</v>
      </c>
      <c r="M28" s="16">
        <f>F28</f>
        <v>143</v>
      </c>
      <c r="N28" s="16">
        <f>G28</f>
        <v>86</v>
      </c>
      <c r="O28" s="18">
        <v>698</v>
      </c>
      <c r="P28" s="15">
        <v>732</v>
      </c>
      <c r="S28" s="15"/>
      <c r="T28" s="15"/>
      <c r="U28" s="15"/>
      <c r="V28" s="15"/>
      <c r="W28" s="15"/>
      <c r="X28" s="15"/>
    </row>
    <row r="29" spans="1:24" x14ac:dyDescent="0.2">
      <c r="A29">
        <v>2</v>
      </c>
      <c r="B29" s="15">
        <v>92</v>
      </c>
      <c r="C29" s="15">
        <v>89</v>
      </c>
      <c r="D29" s="15">
        <v>152</v>
      </c>
      <c r="E29" s="15">
        <v>152</v>
      </c>
      <c r="F29" s="15">
        <v>138</v>
      </c>
      <c r="G29" s="15">
        <v>104</v>
      </c>
      <c r="I29" s="16">
        <f t="shared" ref="I29:I35" si="20">LARGE(A29:G29,1)</f>
        <v>152</v>
      </c>
      <c r="J29" s="16">
        <f t="shared" ref="J29:J35" si="21">I29-B29</f>
        <v>60</v>
      </c>
      <c r="K29" s="16">
        <f t="shared" ref="K29:K32" si="22">F29-B29</f>
        <v>46</v>
      </c>
      <c r="L29" s="16" t="str">
        <f t="shared" ref="L29:L32" si="23">IF(I29=C29,"15",IF(I29=D29,"30",IF(I29=E29,"45",IF(I29=F29,"60","120"))))</f>
        <v>30</v>
      </c>
      <c r="M29" s="16">
        <f t="shared" ref="M29:M32" si="24">F29</f>
        <v>138</v>
      </c>
      <c r="N29" s="16">
        <f t="shared" ref="N29:N35" si="25">G29</f>
        <v>104</v>
      </c>
      <c r="O29" s="18">
        <v>1115</v>
      </c>
      <c r="P29" s="15">
        <v>629</v>
      </c>
    </row>
    <row r="30" spans="1:24" x14ac:dyDescent="0.2">
      <c r="A30">
        <v>3</v>
      </c>
      <c r="B30" s="15">
        <v>71</v>
      </c>
      <c r="C30" s="15">
        <v>118</v>
      </c>
      <c r="D30" s="15">
        <v>149</v>
      </c>
      <c r="E30" s="15">
        <v>145</v>
      </c>
      <c r="F30" s="15">
        <v>151</v>
      </c>
      <c r="G30" s="15">
        <v>112</v>
      </c>
      <c r="I30" s="16">
        <f t="shared" si="20"/>
        <v>151</v>
      </c>
      <c r="J30" s="16">
        <f t="shared" si="21"/>
        <v>80</v>
      </c>
      <c r="K30" s="16">
        <f t="shared" si="22"/>
        <v>80</v>
      </c>
      <c r="L30" s="16" t="str">
        <f t="shared" si="23"/>
        <v>60</v>
      </c>
      <c r="M30" s="16">
        <f t="shared" si="24"/>
        <v>151</v>
      </c>
      <c r="N30" s="16">
        <f t="shared" si="25"/>
        <v>112</v>
      </c>
      <c r="O30" s="18">
        <v>1368</v>
      </c>
      <c r="P30" s="15">
        <v>654.5</v>
      </c>
    </row>
    <row r="31" spans="1:24" x14ac:dyDescent="0.2">
      <c r="A31">
        <v>4</v>
      </c>
      <c r="B31" s="15">
        <v>84</v>
      </c>
      <c r="C31" s="15">
        <v>184</v>
      </c>
      <c r="D31" s="15">
        <v>213</v>
      </c>
      <c r="E31" s="15">
        <v>237</v>
      </c>
      <c r="F31" s="15">
        <v>171</v>
      </c>
      <c r="G31" s="15">
        <v>106</v>
      </c>
      <c r="I31" s="16">
        <f t="shared" si="20"/>
        <v>237</v>
      </c>
      <c r="J31" s="16">
        <f t="shared" si="21"/>
        <v>153</v>
      </c>
      <c r="K31" s="16">
        <f t="shared" si="22"/>
        <v>87</v>
      </c>
      <c r="L31" s="16" t="str">
        <f t="shared" si="23"/>
        <v>45</v>
      </c>
      <c r="M31" s="16">
        <f t="shared" si="24"/>
        <v>171</v>
      </c>
      <c r="N31" s="16">
        <f t="shared" si="25"/>
        <v>106</v>
      </c>
      <c r="O31" s="18">
        <v>1402</v>
      </c>
      <c r="P31" s="15">
        <v>900</v>
      </c>
    </row>
    <row r="32" spans="1:24" x14ac:dyDescent="0.2">
      <c r="A32">
        <v>5</v>
      </c>
      <c r="B32" s="15">
        <v>88</v>
      </c>
      <c r="C32" s="15">
        <v>157</v>
      </c>
      <c r="D32" s="15">
        <v>183</v>
      </c>
      <c r="E32" s="15">
        <v>191</v>
      </c>
      <c r="F32" s="15">
        <v>164</v>
      </c>
      <c r="G32" s="15">
        <v>95</v>
      </c>
      <c r="I32" s="16">
        <f t="shared" si="20"/>
        <v>191</v>
      </c>
      <c r="J32" s="16">
        <f t="shared" si="21"/>
        <v>103</v>
      </c>
      <c r="K32" s="16">
        <f t="shared" si="22"/>
        <v>76</v>
      </c>
      <c r="L32" s="16" t="str">
        <f t="shared" si="23"/>
        <v>45</v>
      </c>
      <c r="M32" s="16">
        <f t="shared" si="24"/>
        <v>164</v>
      </c>
      <c r="N32" s="16">
        <f t="shared" si="25"/>
        <v>95</v>
      </c>
      <c r="O32" s="18">
        <v>1234</v>
      </c>
      <c r="P32" s="15">
        <v>786.5</v>
      </c>
    </row>
    <row r="33" spans="1:16" x14ac:dyDescent="0.2">
      <c r="A33">
        <v>6</v>
      </c>
      <c r="B33" s="15">
        <v>93</v>
      </c>
      <c r="C33" s="15">
        <v>155</v>
      </c>
      <c r="D33" s="15">
        <v>198</v>
      </c>
      <c r="E33" s="15">
        <v>185</v>
      </c>
      <c r="F33" s="15">
        <v>162</v>
      </c>
      <c r="G33" s="15">
        <v>110</v>
      </c>
      <c r="I33" s="16">
        <f t="shared" si="20"/>
        <v>198</v>
      </c>
      <c r="J33" s="16">
        <f t="shared" si="21"/>
        <v>105</v>
      </c>
      <c r="K33" s="16">
        <f>F33-B33</f>
        <v>69</v>
      </c>
      <c r="L33" s="16" t="str">
        <f>IF(I33=C33,"15",IF(I33=D33,"30",IF(I33=E33,"45",IF(I33=F33,"60","120"))))</f>
        <v>30</v>
      </c>
      <c r="M33" s="16">
        <f>F33</f>
        <v>162</v>
      </c>
      <c r="N33" s="16">
        <f t="shared" si="25"/>
        <v>110</v>
      </c>
      <c r="O33" s="18">
        <v>838</v>
      </c>
      <c r="P33" s="15">
        <v>801.5</v>
      </c>
    </row>
    <row r="34" spans="1:16" x14ac:dyDescent="0.2">
      <c r="A34">
        <v>7</v>
      </c>
      <c r="B34" s="15">
        <v>92</v>
      </c>
      <c r="C34" s="15">
        <v>128</v>
      </c>
      <c r="D34" s="15">
        <v>155</v>
      </c>
      <c r="E34" s="15">
        <v>172</v>
      </c>
      <c r="F34" s="15">
        <v>158</v>
      </c>
      <c r="G34" s="15">
        <v>129</v>
      </c>
      <c r="I34" s="16">
        <f t="shared" si="20"/>
        <v>172</v>
      </c>
      <c r="J34" s="16">
        <f t="shared" si="21"/>
        <v>80</v>
      </c>
      <c r="K34" s="16">
        <f t="shared" ref="K34:K35" si="26">F34-B34</f>
        <v>66</v>
      </c>
      <c r="L34" s="16" t="str">
        <f t="shared" ref="L34:L35" si="27">IF(I34=C34,"15",IF(I34=D34,"30",IF(I34=E34,"45",IF(I34=F34,"60","120"))))</f>
        <v>45</v>
      </c>
      <c r="M34" s="16">
        <f t="shared" ref="M34:M35" si="28">F34</f>
        <v>158</v>
      </c>
      <c r="N34" s="16">
        <f t="shared" si="25"/>
        <v>129</v>
      </c>
      <c r="O34" s="18"/>
      <c r="P34" s="15">
        <v>723.5</v>
      </c>
    </row>
    <row r="35" spans="1:16" x14ac:dyDescent="0.2">
      <c r="A35">
        <v>8</v>
      </c>
      <c r="B35" s="15">
        <v>88</v>
      </c>
      <c r="C35" s="15">
        <v>145</v>
      </c>
      <c r="D35" s="15">
        <v>135</v>
      </c>
      <c r="E35" s="15">
        <v>141</v>
      </c>
      <c r="F35" s="15">
        <v>147</v>
      </c>
      <c r="G35" s="15">
        <v>96</v>
      </c>
      <c r="I35" s="16">
        <f t="shared" si="20"/>
        <v>147</v>
      </c>
      <c r="J35" s="16">
        <f t="shared" si="21"/>
        <v>59</v>
      </c>
      <c r="K35" s="16">
        <f t="shared" si="26"/>
        <v>59</v>
      </c>
      <c r="L35" s="16" t="str">
        <f t="shared" si="27"/>
        <v>60</v>
      </c>
      <c r="M35" s="16">
        <f t="shared" si="28"/>
        <v>147</v>
      </c>
      <c r="N35" s="16">
        <f t="shared" si="25"/>
        <v>96</v>
      </c>
      <c r="O35" s="17"/>
      <c r="P35" s="15">
        <v>660</v>
      </c>
    </row>
    <row r="38" spans="1:16" x14ac:dyDescent="0.2">
      <c r="A38" t="s">
        <v>54</v>
      </c>
    </row>
    <row r="40" spans="1:16" x14ac:dyDescent="0.2">
      <c r="A40" s="23" t="s">
        <v>0</v>
      </c>
      <c r="B40" s="23"/>
      <c r="C40" s="23"/>
      <c r="D40" s="23"/>
      <c r="E40" s="23"/>
      <c r="F40" s="23"/>
      <c r="G40" s="23"/>
      <c r="H40" s="23"/>
    </row>
    <row r="41" spans="1:16" x14ac:dyDescent="0.2">
      <c r="A41" s="12" t="s">
        <v>14</v>
      </c>
      <c r="B41" s="13">
        <v>0</v>
      </c>
      <c r="C41" s="13">
        <v>15</v>
      </c>
      <c r="D41" s="13">
        <v>30</v>
      </c>
      <c r="E41" s="13">
        <v>45</v>
      </c>
      <c r="F41" s="13">
        <v>60</v>
      </c>
      <c r="G41" s="14">
        <v>120</v>
      </c>
      <c r="I41" s="16" t="s">
        <v>15</v>
      </c>
      <c r="J41" s="16" t="s">
        <v>16</v>
      </c>
      <c r="K41" s="16" t="s">
        <v>17</v>
      </c>
      <c r="L41" s="16" t="s">
        <v>18</v>
      </c>
      <c r="M41" s="17" t="s">
        <v>21</v>
      </c>
      <c r="N41" s="16" t="s">
        <v>61</v>
      </c>
    </row>
    <row r="42" spans="1:16" x14ac:dyDescent="0.2">
      <c r="A42">
        <v>1</v>
      </c>
      <c r="B42" s="15">
        <v>0.6</v>
      </c>
      <c r="C42" s="15">
        <v>3.5</v>
      </c>
      <c r="D42" s="15">
        <v>0.7</v>
      </c>
      <c r="E42" s="15">
        <v>5</v>
      </c>
      <c r="F42" s="15">
        <v>4.3</v>
      </c>
      <c r="G42" s="15">
        <v>1.2</v>
      </c>
      <c r="I42" s="16">
        <f>LARGE(B42:G42,1)</f>
        <v>5</v>
      </c>
      <c r="J42" s="16">
        <f>I42-B42</f>
        <v>4.4000000000000004</v>
      </c>
      <c r="K42" s="16">
        <f>F42-B42</f>
        <v>3.6999999999999997</v>
      </c>
      <c r="L42" s="16" t="str">
        <f>IF(I42=C42,"15",IF(I42=D42,"30",IF(I42=E42,"45",IF(I42=F42,"60","120"))))</f>
        <v>45</v>
      </c>
      <c r="N42" s="15">
        <v>14.4</v>
      </c>
      <c r="O42" s="18"/>
    </row>
    <row r="43" spans="1:16" x14ac:dyDescent="0.2">
      <c r="A43">
        <v>2</v>
      </c>
      <c r="B43" s="15">
        <v>0.68</v>
      </c>
      <c r="C43" s="15">
        <v>8.1199999999999992</v>
      </c>
      <c r="D43" s="15">
        <v>2.41</v>
      </c>
      <c r="E43" s="15">
        <v>5.2</v>
      </c>
      <c r="F43" s="15">
        <v>2.65</v>
      </c>
      <c r="G43" s="15">
        <v>2.04</v>
      </c>
      <c r="I43" s="16">
        <f t="shared" ref="I43:I45" si="29">LARGE(B43:G43,1)</f>
        <v>8.1199999999999992</v>
      </c>
      <c r="J43" s="16">
        <f t="shared" ref="J43:J45" si="30">I43-B43</f>
        <v>7.4399999999999995</v>
      </c>
      <c r="K43" s="16">
        <f t="shared" ref="K43:K45" si="31">F43-B43</f>
        <v>1.9699999999999998</v>
      </c>
      <c r="L43" s="16" t="str">
        <f t="shared" ref="L43:L45" si="32">IF(I43=C43,"15",IF(I43=D43,"30",IF(I43=E43,"45",IF(I43=F43,"60","120"))))</f>
        <v>15</v>
      </c>
      <c r="N43" s="15">
        <v>19.739999999999998</v>
      </c>
      <c r="O43" s="18"/>
    </row>
    <row r="44" spans="1:16" x14ac:dyDescent="0.2">
      <c r="A44">
        <v>3</v>
      </c>
      <c r="B44" s="15">
        <v>0.56499999999999995</v>
      </c>
      <c r="C44" s="15">
        <v>5.835</v>
      </c>
      <c r="D44" s="15">
        <v>1.17</v>
      </c>
      <c r="E44" s="15">
        <v>1.345</v>
      </c>
      <c r="F44" s="15">
        <v>6.0949999999999998</v>
      </c>
      <c r="G44" s="20" t="s">
        <v>56</v>
      </c>
      <c r="I44" s="16">
        <f t="shared" si="29"/>
        <v>6.0949999999999998</v>
      </c>
      <c r="J44" s="16">
        <f t="shared" si="30"/>
        <v>5.5299999999999994</v>
      </c>
      <c r="K44" s="16">
        <f t="shared" si="31"/>
        <v>5.5299999999999994</v>
      </c>
      <c r="L44" s="16" t="str">
        <f t="shared" si="32"/>
        <v>60</v>
      </c>
      <c r="N44" s="15">
        <v>11.68</v>
      </c>
      <c r="O44" s="18"/>
    </row>
    <row r="45" spans="1:16" x14ac:dyDescent="0.2">
      <c r="A45">
        <v>4</v>
      </c>
      <c r="B45" s="15">
        <v>0.84</v>
      </c>
      <c r="C45" s="15">
        <v>0.57999999999999996</v>
      </c>
      <c r="D45" s="15">
        <v>0.62</v>
      </c>
      <c r="E45" s="15">
        <v>0.54</v>
      </c>
      <c r="F45" s="15">
        <v>1.63</v>
      </c>
      <c r="G45" s="15">
        <v>1.64</v>
      </c>
      <c r="I45" s="16">
        <f t="shared" si="29"/>
        <v>1.64</v>
      </c>
      <c r="J45" s="16">
        <f t="shared" si="30"/>
        <v>0.79999999999999993</v>
      </c>
      <c r="K45" s="16">
        <f t="shared" si="31"/>
        <v>0.78999999999999992</v>
      </c>
      <c r="L45" s="16" t="str">
        <f t="shared" si="32"/>
        <v>120</v>
      </c>
      <c r="N45" s="15">
        <v>4.6100000000000003</v>
      </c>
      <c r="O45" s="18"/>
    </row>
    <row r="47" spans="1:16" x14ac:dyDescent="0.2">
      <c r="A47" s="24" t="s">
        <v>1</v>
      </c>
      <c r="B47" s="24"/>
      <c r="C47" s="24"/>
      <c r="D47" s="24"/>
      <c r="E47" s="24"/>
      <c r="F47" s="24"/>
      <c r="G47" s="24"/>
      <c r="H47" s="24"/>
    </row>
    <row r="48" spans="1:16" x14ac:dyDescent="0.2">
      <c r="A48" s="12" t="s">
        <v>14</v>
      </c>
      <c r="B48" s="13">
        <v>0</v>
      </c>
      <c r="C48" s="13">
        <v>15</v>
      </c>
      <c r="D48" s="13">
        <v>30</v>
      </c>
      <c r="E48" s="13">
        <v>45</v>
      </c>
      <c r="F48" s="13">
        <v>60</v>
      </c>
      <c r="G48" s="14">
        <v>120</v>
      </c>
      <c r="I48" s="16" t="s">
        <v>15</v>
      </c>
      <c r="J48" s="16" t="s">
        <v>16</v>
      </c>
      <c r="K48" s="16" t="s">
        <v>17</v>
      </c>
      <c r="L48" s="16" t="s">
        <v>18</v>
      </c>
      <c r="M48" s="17" t="s">
        <v>21</v>
      </c>
      <c r="N48" s="16" t="s">
        <v>61</v>
      </c>
    </row>
    <row r="49" spans="1:15" x14ac:dyDescent="0.2">
      <c r="A49">
        <v>1</v>
      </c>
      <c r="B49" s="15">
        <v>1.0900000000000001</v>
      </c>
      <c r="C49" s="20" t="s">
        <v>58</v>
      </c>
      <c r="D49" s="15">
        <v>7.65</v>
      </c>
      <c r="E49" s="15">
        <v>2.2000000000000002</v>
      </c>
      <c r="F49" s="15">
        <v>1.38</v>
      </c>
      <c r="G49" s="15">
        <v>1.71</v>
      </c>
      <c r="I49" s="16">
        <f>LARGE(B49:G49,1)</f>
        <v>7.65</v>
      </c>
      <c r="J49" s="16">
        <f>I49-B49</f>
        <v>6.5600000000000005</v>
      </c>
      <c r="K49" s="16">
        <f>F49-B49</f>
        <v>0.28999999999999981</v>
      </c>
      <c r="L49" s="16" t="str">
        <f>IF(I49=C49,"15",IF(I49=D49,"30",IF(I49=E49,"45",IF(I49=F49,"60","120"))))</f>
        <v>30</v>
      </c>
      <c r="N49" s="15">
        <v>17</v>
      </c>
      <c r="O49" s="18"/>
    </row>
    <row r="50" spans="1:15" x14ac:dyDescent="0.2">
      <c r="A50">
        <v>2</v>
      </c>
      <c r="B50" s="15">
        <v>0.54</v>
      </c>
      <c r="C50" s="15">
        <v>4</v>
      </c>
      <c r="D50" s="15">
        <v>2.68</v>
      </c>
      <c r="E50" s="15">
        <v>3.08</v>
      </c>
      <c r="F50" s="15">
        <v>4.5</v>
      </c>
      <c r="G50" s="15">
        <v>4.5199999999999996</v>
      </c>
      <c r="I50" s="16">
        <f t="shared" ref="I50:I51" si="33">LARGE(B50:G50,1)</f>
        <v>4.5199999999999996</v>
      </c>
      <c r="J50" s="16">
        <f t="shared" ref="J50:J53" si="34">I50-B50</f>
        <v>3.9799999999999995</v>
      </c>
      <c r="K50" s="16">
        <f t="shared" ref="K50:K53" si="35">F50-B50</f>
        <v>3.96</v>
      </c>
      <c r="L50" s="16" t="str">
        <f t="shared" ref="L50:L53" si="36">IF(I50=C50,"15",IF(I50=D50,"30",IF(I50=E50,"45",IF(I50=F50,"60","120"))))</f>
        <v>120</v>
      </c>
      <c r="N50" s="15">
        <v>16.79</v>
      </c>
      <c r="O50" s="18"/>
    </row>
    <row r="51" spans="1:15" x14ac:dyDescent="0.2">
      <c r="A51">
        <v>3</v>
      </c>
      <c r="B51" s="15">
        <v>0.6</v>
      </c>
      <c r="C51" s="15">
        <v>3.76</v>
      </c>
      <c r="D51" s="15">
        <v>1.41</v>
      </c>
      <c r="E51" s="15">
        <v>5.74</v>
      </c>
      <c r="F51" s="15">
        <v>0.51</v>
      </c>
      <c r="G51" s="15">
        <v>0.46</v>
      </c>
      <c r="I51" s="16">
        <f t="shared" si="33"/>
        <v>5.74</v>
      </c>
      <c r="J51" s="16">
        <f t="shared" si="34"/>
        <v>5.1400000000000006</v>
      </c>
      <c r="K51" s="16">
        <f t="shared" si="35"/>
        <v>-8.9999999999999969E-2</v>
      </c>
      <c r="L51" s="16" t="str">
        <f t="shared" si="36"/>
        <v>45</v>
      </c>
      <c r="N51" s="15">
        <v>11.95</v>
      </c>
      <c r="O51" s="18"/>
    </row>
    <row r="52" spans="1:15" x14ac:dyDescent="0.2">
      <c r="A52">
        <v>4</v>
      </c>
      <c r="B52" s="15">
        <v>0.48</v>
      </c>
      <c r="C52" s="15">
        <v>0.64</v>
      </c>
      <c r="D52" s="15">
        <v>0.92</v>
      </c>
      <c r="E52" s="15">
        <v>1.07</v>
      </c>
      <c r="F52" s="15">
        <v>2.76</v>
      </c>
      <c r="G52" s="15">
        <v>0.56999999999999995</v>
      </c>
      <c r="I52" s="16">
        <f>LARGE(B52:G52,1)</f>
        <v>2.76</v>
      </c>
      <c r="J52" s="16">
        <f t="shared" si="34"/>
        <v>2.2799999999999998</v>
      </c>
      <c r="K52" s="16">
        <f t="shared" si="35"/>
        <v>2.2799999999999998</v>
      </c>
      <c r="L52" s="16" t="str">
        <f t="shared" si="36"/>
        <v>60</v>
      </c>
      <c r="N52" s="15">
        <v>5.915</v>
      </c>
      <c r="O52" s="18"/>
    </row>
    <row r="53" spans="1:15" x14ac:dyDescent="0.2">
      <c r="A53">
        <v>5</v>
      </c>
      <c r="B53" s="15">
        <v>0.74</v>
      </c>
      <c r="C53" s="15">
        <v>0.57999999999999996</v>
      </c>
      <c r="D53" s="15">
        <v>0.83</v>
      </c>
      <c r="E53" s="15">
        <v>0.73</v>
      </c>
      <c r="F53" s="15">
        <v>0.5</v>
      </c>
      <c r="G53" s="15">
        <v>2.4700000000000002</v>
      </c>
      <c r="I53" s="16">
        <f>LARGE(B53:G53,1)</f>
        <v>2.4700000000000002</v>
      </c>
      <c r="J53" s="16">
        <f t="shared" si="34"/>
        <v>1.7300000000000002</v>
      </c>
      <c r="K53" s="16">
        <f t="shared" si="35"/>
        <v>-0.24</v>
      </c>
      <c r="L53" s="16" t="str">
        <f t="shared" si="36"/>
        <v>120</v>
      </c>
      <c r="N53" s="15">
        <v>4.2450000000000001</v>
      </c>
      <c r="O53" s="18"/>
    </row>
    <row r="55" spans="1:15" x14ac:dyDescent="0.2">
      <c r="A55" s="25" t="s">
        <v>2</v>
      </c>
      <c r="B55" s="25"/>
      <c r="C55" s="25"/>
      <c r="D55" s="25"/>
      <c r="E55" s="25"/>
      <c r="F55" s="25"/>
      <c r="G55" s="25"/>
      <c r="H55" s="25"/>
    </row>
    <row r="56" spans="1:15" x14ac:dyDescent="0.2">
      <c r="A56" s="12" t="s">
        <v>14</v>
      </c>
      <c r="B56" s="13">
        <v>0</v>
      </c>
      <c r="C56" s="13">
        <v>15</v>
      </c>
      <c r="D56" s="13">
        <v>30</v>
      </c>
      <c r="E56" s="13">
        <v>45</v>
      </c>
      <c r="F56" s="13">
        <v>60</v>
      </c>
      <c r="G56" s="14">
        <v>120</v>
      </c>
      <c r="I56" s="16" t="s">
        <v>15</v>
      </c>
      <c r="J56" s="16" t="s">
        <v>16</v>
      </c>
      <c r="K56" s="16" t="s">
        <v>17</v>
      </c>
      <c r="L56" s="16" t="s">
        <v>18</v>
      </c>
      <c r="M56" s="17" t="s">
        <v>21</v>
      </c>
      <c r="N56" s="16" t="s">
        <v>61</v>
      </c>
    </row>
    <row r="57" spans="1:15" x14ac:dyDescent="0.2">
      <c r="A57">
        <v>1</v>
      </c>
      <c r="B57" s="15">
        <v>0.13</v>
      </c>
      <c r="C57" s="15">
        <v>3.48</v>
      </c>
      <c r="D57" s="15">
        <v>1.33</v>
      </c>
      <c r="E57" s="15">
        <v>0.74</v>
      </c>
      <c r="F57" s="15">
        <v>0.73</v>
      </c>
      <c r="G57" s="15">
        <v>1.23</v>
      </c>
      <c r="I57" s="16">
        <f>LARGE(B57:G57,1)</f>
        <v>3.48</v>
      </c>
      <c r="J57" s="16">
        <f>I57-B57</f>
        <v>3.35</v>
      </c>
      <c r="K57" s="16">
        <f>F57-B57</f>
        <v>0.6</v>
      </c>
      <c r="L57" s="16" t="str">
        <f>IF(I57=C57,"15",IF(I57=D57,"30",IF(I57=E57,"45",IF(I57=F57,"60","120"))))</f>
        <v>15</v>
      </c>
      <c r="N57" s="15">
        <v>6.96</v>
      </c>
      <c r="O57" s="18"/>
    </row>
    <row r="58" spans="1:15" x14ac:dyDescent="0.2">
      <c r="A58">
        <v>2</v>
      </c>
      <c r="B58" s="15">
        <v>1.18</v>
      </c>
      <c r="C58" s="20" t="s">
        <v>59</v>
      </c>
      <c r="D58" s="15">
        <v>1.91</v>
      </c>
      <c r="E58" s="15">
        <v>5.83</v>
      </c>
      <c r="F58" s="15">
        <v>0.92</v>
      </c>
      <c r="G58" s="15">
        <v>4.6500000000000004</v>
      </c>
      <c r="I58" s="16">
        <f t="shared" ref="I58:I59" si="37">LARGE(B58:G58,1)</f>
        <v>5.83</v>
      </c>
      <c r="J58" s="16">
        <f t="shared" ref="J58:J61" si="38">I58-B58</f>
        <v>4.6500000000000004</v>
      </c>
      <c r="K58" s="16">
        <f t="shared" ref="K58:K61" si="39">F58-B58</f>
        <v>-0.2599999999999999</v>
      </c>
      <c r="L58" s="16" t="str">
        <f t="shared" ref="L58:L61" si="40">IF(I58=C58,"15",IF(I58=D58,"30",IF(I58=E58,"45",IF(I58=F58,"60","120"))))</f>
        <v>45</v>
      </c>
      <c r="N58" s="15">
        <v>13.12</v>
      </c>
      <c r="O58" s="18"/>
    </row>
    <row r="59" spans="1:15" x14ac:dyDescent="0.2">
      <c r="A59">
        <v>3</v>
      </c>
      <c r="B59" s="15">
        <v>0.41</v>
      </c>
      <c r="C59" s="15">
        <v>0.56000000000000005</v>
      </c>
      <c r="D59" s="15">
        <v>0.75</v>
      </c>
      <c r="E59" s="15">
        <v>0.43</v>
      </c>
      <c r="F59" s="15">
        <v>0.59</v>
      </c>
      <c r="G59" s="15">
        <v>0.38</v>
      </c>
      <c r="I59" s="16">
        <f t="shared" si="37"/>
        <v>0.75</v>
      </c>
      <c r="J59" s="16">
        <f t="shared" si="38"/>
        <v>0.34</v>
      </c>
      <c r="K59" s="16">
        <f t="shared" si="39"/>
        <v>0.18</v>
      </c>
      <c r="L59" s="16" t="str">
        <f t="shared" si="40"/>
        <v>30</v>
      </c>
      <c r="N59" s="15">
        <v>2.7250000000000001</v>
      </c>
      <c r="O59" s="18"/>
    </row>
    <row r="60" spans="1:15" x14ac:dyDescent="0.2">
      <c r="A60">
        <v>4</v>
      </c>
      <c r="B60" s="15">
        <v>2.52</v>
      </c>
      <c r="C60" s="15">
        <v>0.67</v>
      </c>
      <c r="D60" s="15">
        <v>2.42</v>
      </c>
      <c r="E60" s="15">
        <v>1.19</v>
      </c>
      <c r="F60" s="15">
        <v>1.5</v>
      </c>
      <c r="G60" s="15">
        <v>1.1399999999999999</v>
      </c>
      <c r="I60" s="16">
        <f>LARGE(B60:G60,1)</f>
        <v>2.52</v>
      </c>
      <c r="J60" s="16">
        <f t="shared" si="38"/>
        <v>0</v>
      </c>
      <c r="K60" s="16">
        <f t="shared" si="39"/>
        <v>-1.02</v>
      </c>
      <c r="L60" s="16" t="str">
        <f t="shared" si="40"/>
        <v>120</v>
      </c>
      <c r="N60" s="15">
        <v>7.61</v>
      </c>
      <c r="O60" s="18"/>
    </row>
    <row r="61" spans="1:15" x14ac:dyDescent="0.2">
      <c r="A61">
        <v>5</v>
      </c>
      <c r="B61" s="15">
        <v>0.17</v>
      </c>
      <c r="C61" s="15"/>
      <c r="D61" s="15">
        <v>0.96</v>
      </c>
      <c r="E61" s="15">
        <v>0.87</v>
      </c>
      <c r="F61" s="15">
        <v>1.0900000000000001</v>
      </c>
      <c r="G61" s="15">
        <v>3.96</v>
      </c>
      <c r="I61" s="16">
        <f>LARGE(B61:G61,1)</f>
        <v>3.96</v>
      </c>
      <c r="J61" s="16">
        <f t="shared" si="38"/>
        <v>3.79</v>
      </c>
      <c r="K61" s="16">
        <f t="shared" si="39"/>
        <v>0.92</v>
      </c>
      <c r="L61" s="16" t="str">
        <f t="shared" si="40"/>
        <v>120</v>
      </c>
      <c r="N61" s="15">
        <v>5.55</v>
      </c>
      <c r="O61" s="18"/>
    </row>
  </sheetData>
  <mergeCells count="6">
    <mergeCell ref="A55:H55"/>
    <mergeCell ref="A4:H4"/>
    <mergeCell ref="A15:H15"/>
    <mergeCell ref="A26:H26"/>
    <mergeCell ref="A40:H40"/>
    <mergeCell ref="A47:H47"/>
  </mergeCells>
  <conditionalFormatting sqref="L6:L1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{D9108D0F-287D-6F45-AE8A-A213EA2248D7}</x14:id>
        </ext>
      </extLst>
    </cfRule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7:L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{DCD9FA6B-E52B-A044-A668-53B4483D3F41}</x14:id>
        </ext>
      </extLst>
    </cfRule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8:L3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{E7240FAF-D0CE-1A4E-B595-35F7CD5A9E2E}</x14:id>
        </ext>
      </extLst>
    </cfRule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42:L4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{1C30FCF3-3A31-0C45-A8D6-D9A86F1879E8}</x14:id>
        </ext>
      </extLst>
    </cfRule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49:L5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{59C4BEA8-F717-5F49-B0D7-EFF791E9792D}</x14:id>
        </ext>
      </extLst>
    </cfRule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57:L6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{058E5ED7-AE5B-6E49-9C83-8C8ECBB8D526}</x14:id>
        </ext>
      </extLst>
    </cfRule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108D0F-287D-6F45-AE8A-A213EA2248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L6:L13</xm:sqref>
        </x14:conditionalFormatting>
        <x14:conditionalFormatting xmlns:xm="http://schemas.microsoft.com/office/excel/2006/main">
          <x14:cfRule type="dataBar" id="{DCD9FA6B-E52B-A044-A668-53B4483D3F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L17:L24</xm:sqref>
        </x14:conditionalFormatting>
        <x14:conditionalFormatting xmlns:xm="http://schemas.microsoft.com/office/excel/2006/main">
          <x14:cfRule type="dataBar" id="{E7240FAF-D0CE-1A4E-B595-35F7CD5A9E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L28:L35</xm:sqref>
        </x14:conditionalFormatting>
        <x14:conditionalFormatting xmlns:xm="http://schemas.microsoft.com/office/excel/2006/main">
          <x14:cfRule type="dataBar" id="{1C30FCF3-3A31-0C45-A8D6-D9A86F1879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L42:L45</xm:sqref>
        </x14:conditionalFormatting>
        <x14:conditionalFormatting xmlns:xm="http://schemas.microsoft.com/office/excel/2006/main">
          <x14:cfRule type="dataBar" id="{59C4BEA8-F717-5F49-B0D7-EFF791E979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L49:L53</xm:sqref>
        </x14:conditionalFormatting>
        <x14:conditionalFormatting xmlns:xm="http://schemas.microsoft.com/office/excel/2006/main">
          <x14:cfRule type="dataBar" id="{058E5ED7-AE5B-6E49-9C83-8C8ECBB8D5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L57:L61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FF3B-C86F-D84A-867F-8B08BB8A13ED}">
  <dimension ref="A1:P68"/>
  <sheetViews>
    <sheetView workbookViewId="0">
      <selection activeCell="B1" sqref="B1"/>
    </sheetView>
  </sheetViews>
  <sheetFormatPr baseColWidth="10" defaultRowHeight="16" x14ac:dyDescent="0.2"/>
  <cols>
    <col min="16" max="16" width="6.83203125" customWidth="1"/>
  </cols>
  <sheetData>
    <row r="1" spans="1:16" x14ac:dyDescent="0.2">
      <c r="A1" t="s">
        <v>68</v>
      </c>
    </row>
    <row r="2" spans="1:16" x14ac:dyDescent="0.2">
      <c r="A2" s="27" t="s">
        <v>3</v>
      </c>
      <c r="B2" s="27"/>
      <c r="C2" s="27"/>
      <c r="D2" s="27"/>
      <c r="E2" s="27"/>
      <c r="F2" s="27"/>
      <c r="G2" s="27"/>
      <c r="H2" s="27"/>
    </row>
    <row r="3" spans="1:16" x14ac:dyDescent="0.2">
      <c r="A3" s="12" t="s">
        <v>14</v>
      </c>
      <c r="B3" s="13">
        <v>0</v>
      </c>
      <c r="C3" s="13">
        <v>15</v>
      </c>
      <c r="D3" s="13">
        <v>30</v>
      </c>
      <c r="E3" s="13">
        <v>45</v>
      </c>
      <c r="F3" s="13">
        <v>60</v>
      </c>
      <c r="G3" s="14">
        <v>120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7" t="s">
        <v>60</v>
      </c>
      <c r="P3" s="16" t="s">
        <v>61</v>
      </c>
    </row>
    <row r="4" spans="1:16" x14ac:dyDescent="0.2">
      <c r="A4">
        <v>1</v>
      </c>
      <c r="B4" s="15">
        <v>71</v>
      </c>
      <c r="C4" s="15">
        <v>102</v>
      </c>
      <c r="D4" s="15">
        <v>125</v>
      </c>
      <c r="E4" s="15">
        <v>116</v>
      </c>
      <c r="F4" s="15">
        <v>125</v>
      </c>
      <c r="G4" s="15">
        <v>128</v>
      </c>
      <c r="I4" s="16">
        <f>LARGE(A4:G4,1)</f>
        <v>128</v>
      </c>
      <c r="J4" s="16">
        <f>I4-B4</f>
        <v>57</v>
      </c>
      <c r="K4" s="16">
        <f>F4-B4</f>
        <v>54</v>
      </c>
      <c r="L4" s="16" t="str">
        <f>IF(I4=C4,"15",IF(I4=D4,"30",IF(I4=E4,"45",IF(I4=F4,"60","120"))))</f>
        <v>120</v>
      </c>
      <c r="M4" s="16">
        <f>F4</f>
        <v>125</v>
      </c>
      <c r="N4" s="16">
        <f>G4</f>
        <v>128</v>
      </c>
      <c r="O4" s="18">
        <v>621</v>
      </c>
      <c r="P4" s="15">
        <v>567.5</v>
      </c>
    </row>
    <row r="5" spans="1:16" x14ac:dyDescent="0.2">
      <c r="A5">
        <v>2</v>
      </c>
      <c r="B5" s="15">
        <v>68</v>
      </c>
      <c r="C5" s="15">
        <v>134</v>
      </c>
      <c r="D5" s="15">
        <v>142</v>
      </c>
      <c r="E5" s="15">
        <v>147</v>
      </c>
      <c r="F5" s="15">
        <v>148</v>
      </c>
      <c r="G5" s="15">
        <v>150</v>
      </c>
      <c r="I5" s="16">
        <f t="shared" ref="I5:I11" si="0">LARGE(A5:G5,1)</f>
        <v>150</v>
      </c>
      <c r="J5" s="16">
        <f t="shared" ref="J5:J11" si="1">I5-B5</f>
        <v>82</v>
      </c>
      <c r="K5" s="16">
        <f t="shared" ref="K5:K8" si="2">F5-B5</f>
        <v>80</v>
      </c>
      <c r="L5" s="16" t="str">
        <f t="shared" ref="L5:L8" si="3">IF(I5=C5,"15",IF(I5=D5,"30",IF(I5=E5,"45",IF(I5=F5,"60","120"))))</f>
        <v>120</v>
      </c>
      <c r="M5" s="16">
        <f t="shared" ref="M5:N11" si="4">F5</f>
        <v>148</v>
      </c>
      <c r="N5" s="16">
        <f t="shared" si="4"/>
        <v>150</v>
      </c>
      <c r="O5" s="18">
        <v>967</v>
      </c>
      <c r="P5" s="15">
        <v>680</v>
      </c>
    </row>
    <row r="6" spans="1:16" x14ac:dyDescent="0.2">
      <c r="A6">
        <v>3</v>
      </c>
      <c r="B6" s="15">
        <v>92</v>
      </c>
      <c r="C6" s="15">
        <v>167</v>
      </c>
      <c r="D6" s="15">
        <v>140</v>
      </c>
      <c r="E6" s="15">
        <v>128</v>
      </c>
      <c r="F6" s="15">
        <v>146</v>
      </c>
      <c r="G6" s="15">
        <v>145</v>
      </c>
      <c r="I6" s="16">
        <f t="shared" si="0"/>
        <v>167</v>
      </c>
      <c r="J6" s="16">
        <f t="shared" si="1"/>
        <v>75</v>
      </c>
      <c r="K6" s="16">
        <f t="shared" si="2"/>
        <v>54</v>
      </c>
      <c r="L6" s="16" t="str">
        <f t="shared" si="3"/>
        <v>15</v>
      </c>
      <c r="M6" s="16">
        <f t="shared" si="4"/>
        <v>146</v>
      </c>
      <c r="N6" s="16">
        <f t="shared" si="4"/>
        <v>145</v>
      </c>
      <c r="O6" s="18">
        <v>1091</v>
      </c>
      <c r="P6" s="15">
        <v>699.5</v>
      </c>
    </row>
    <row r="7" spans="1:16" x14ac:dyDescent="0.2">
      <c r="A7">
        <v>4</v>
      </c>
      <c r="B7" s="15">
        <v>68</v>
      </c>
      <c r="C7" s="15">
        <v>95</v>
      </c>
      <c r="D7" s="15">
        <v>110</v>
      </c>
      <c r="E7" s="15">
        <v>149</v>
      </c>
      <c r="F7" s="15">
        <v>169</v>
      </c>
      <c r="G7" s="15">
        <v>148</v>
      </c>
      <c r="I7" s="16">
        <f t="shared" si="0"/>
        <v>169</v>
      </c>
      <c r="J7" s="16">
        <f t="shared" si="1"/>
        <v>101</v>
      </c>
      <c r="K7" s="16">
        <f t="shared" si="2"/>
        <v>101</v>
      </c>
      <c r="L7" s="16" t="str">
        <f t="shared" si="3"/>
        <v>60</v>
      </c>
      <c r="M7" s="16">
        <f t="shared" si="4"/>
        <v>169</v>
      </c>
      <c r="N7" s="16">
        <f t="shared" si="4"/>
        <v>148</v>
      </c>
      <c r="O7" s="18">
        <v>1166</v>
      </c>
      <c r="P7" s="15">
        <v>631</v>
      </c>
    </row>
    <row r="8" spans="1:16" x14ac:dyDescent="0.2">
      <c r="A8">
        <v>5</v>
      </c>
      <c r="B8" s="15">
        <v>73</v>
      </c>
      <c r="C8" s="15">
        <v>120</v>
      </c>
      <c r="D8" s="15">
        <v>119</v>
      </c>
      <c r="E8" s="15">
        <v>140</v>
      </c>
      <c r="F8" s="15">
        <v>145</v>
      </c>
      <c r="G8" s="15">
        <v>137</v>
      </c>
      <c r="I8" s="16">
        <f t="shared" si="0"/>
        <v>145</v>
      </c>
      <c r="J8" s="16">
        <f t="shared" si="1"/>
        <v>72</v>
      </c>
      <c r="K8" s="16">
        <f t="shared" si="2"/>
        <v>72</v>
      </c>
      <c r="L8" s="16" t="str">
        <f t="shared" si="3"/>
        <v>60</v>
      </c>
      <c r="M8" s="16">
        <f t="shared" si="4"/>
        <v>145</v>
      </c>
      <c r="N8" s="16">
        <f t="shared" si="4"/>
        <v>137</v>
      </c>
      <c r="O8" s="18">
        <v>1274</v>
      </c>
      <c r="P8" s="15">
        <v>629</v>
      </c>
    </row>
    <row r="9" spans="1:16" x14ac:dyDescent="0.2">
      <c r="A9">
        <v>6</v>
      </c>
      <c r="B9" s="15">
        <v>94</v>
      </c>
      <c r="C9" s="15">
        <v>153</v>
      </c>
      <c r="D9" s="15">
        <v>175</v>
      </c>
      <c r="E9" s="15">
        <v>152</v>
      </c>
      <c r="F9" s="15">
        <v>165</v>
      </c>
      <c r="G9" s="15">
        <v>168</v>
      </c>
      <c r="I9" s="16">
        <f t="shared" si="0"/>
        <v>175</v>
      </c>
      <c r="J9" s="16">
        <f t="shared" si="1"/>
        <v>81</v>
      </c>
      <c r="K9" s="16">
        <f>F9-B9</f>
        <v>71</v>
      </c>
      <c r="L9" s="16" t="str">
        <f>IF(I9=C9,"15",IF(I9=D9,"30",IF(I9=E9,"45",IF(I9=F9,"60","120"))))</f>
        <v>30</v>
      </c>
      <c r="M9" s="16">
        <f>F9</f>
        <v>165</v>
      </c>
      <c r="N9" s="16">
        <f t="shared" si="4"/>
        <v>168</v>
      </c>
      <c r="O9" s="18">
        <v>1147</v>
      </c>
      <c r="P9" s="15">
        <v>776</v>
      </c>
    </row>
    <row r="10" spans="1:16" x14ac:dyDescent="0.2">
      <c r="A10">
        <v>7</v>
      </c>
      <c r="B10" s="15">
        <v>79</v>
      </c>
      <c r="C10" s="15">
        <v>123</v>
      </c>
      <c r="D10" s="15">
        <v>194</v>
      </c>
      <c r="E10" s="15">
        <v>172</v>
      </c>
      <c r="F10" s="15">
        <v>208</v>
      </c>
      <c r="G10" s="15">
        <v>150</v>
      </c>
      <c r="I10" s="16">
        <f t="shared" si="0"/>
        <v>208</v>
      </c>
      <c r="J10" s="16">
        <f t="shared" si="1"/>
        <v>129</v>
      </c>
      <c r="K10" s="16">
        <f t="shared" ref="K10:K11" si="5">F10-B10</f>
        <v>129</v>
      </c>
      <c r="L10" s="16" t="str">
        <f t="shared" ref="L10:L11" si="6">IF(I10=C10,"15",IF(I10=D10,"30",IF(I10=E10,"45",IF(I10=F10,"60","120"))))</f>
        <v>60</v>
      </c>
      <c r="M10" s="16">
        <f t="shared" ref="M10:M11" si="7">F10</f>
        <v>208</v>
      </c>
      <c r="N10" s="16">
        <f t="shared" si="4"/>
        <v>150</v>
      </c>
      <c r="O10" s="18"/>
      <c r="P10" s="15">
        <v>811.5</v>
      </c>
    </row>
    <row r="11" spans="1:16" x14ac:dyDescent="0.2">
      <c r="A11">
        <v>8</v>
      </c>
      <c r="B11" s="15">
        <v>76</v>
      </c>
      <c r="C11" s="15">
        <v>73</v>
      </c>
      <c r="D11" s="15">
        <v>86</v>
      </c>
      <c r="E11" s="15">
        <v>162</v>
      </c>
      <c r="F11" s="15">
        <v>168</v>
      </c>
      <c r="G11" s="15">
        <v>121</v>
      </c>
      <c r="I11" s="16">
        <f t="shared" si="0"/>
        <v>168</v>
      </c>
      <c r="J11" s="16">
        <f t="shared" si="1"/>
        <v>92</v>
      </c>
      <c r="K11" s="16">
        <f t="shared" si="5"/>
        <v>92</v>
      </c>
      <c r="L11" s="16" t="str">
        <f t="shared" si="6"/>
        <v>60</v>
      </c>
      <c r="M11" s="16">
        <f t="shared" si="7"/>
        <v>168</v>
      </c>
      <c r="N11" s="16">
        <f t="shared" si="4"/>
        <v>121</v>
      </c>
      <c r="O11" s="17"/>
      <c r="P11" s="15">
        <v>587.5</v>
      </c>
    </row>
    <row r="13" spans="1:16" x14ac:dyDescent="0.2">
      <c r="A13" s="24" t="s">
        <v>4</v>
      </c>
      <c r="B13" s="24"/>
      <c r="C13" s="24"/>
      <c r="D13" s="24"/>
      <c r="E13" s="24"/>
      <c r="F13" s="24"/>
      <c r="G13" s="24"/>
      <c r="H13" s="24"/>
    </row>
    <row r="14" spans="1:16" x14ac:dyDescent="0.2">
      <c r="A14" s="12" t="s">
        <v>14</v>
      </c>
      <c r="B14" s="13">
        <v>0</v>
      </c>
      <c r="C14" s="13">
        <v>15</v>
      </c>
      <c r="D14" s="13">
        <v>30</v>
      </c>
      <c r="E14" s="13">
        <v>45</v>
      </c>
      <c r="F14" s="13">
        <v>60</v>
      </c>
      <c r="G14" s="14">
        <v>120</v>
      </c>
      <c r="I14" s="16" t="s">
        <v>15</v>
      </c>
      <c r="J14" s="16" t="s">
        <v>16</v>
      </c>
      <c r="K14" s="16" t="s">
        <v>17</v>
      </c>
      <c r="L14" s="16" t="s">
        <v>18</v>
      </c>
      <c r="M14" s="16" t="s">
        <v>19</v>
      </c>
      <c r="N14" s="16" t="s">
        <v>20</v>
      </c>
      <c r="O14" s="17" t="s">
        <v>60</v>
      </c>
      <c r="P14" s="16" t="s">
        <v>61</v>
      </c>
    </row>
    <row r="15" spans="1:16" x14ac:dyDescent="0.2">
      <c r="A15">
        <v>1</v>
      </c>
      <c r="B15" s="15">
        <v>87</v>
      </c>
      <c r="C15" s="15">
        <v>116</v>
      </c>
      <c r="D15" s="15">
        <v>156</v>
      </c>
      <c r="E15" s="15">
        <v>154</v>
      </c>
      <c r="F15" s="15">
        <v>135</v>
      </c>
      <c r="G15" s="15">
        <v>114</v>
      </c>
      <c r="I15" s="16">
        <f>LARGE(A15:G15,1)</f>
        <v>156</v>
      </c>
      <c r="J15" s="16">
        <f>I15-B15</f>
        <v>69</v>
      </c>
      <c r="K15" s="16">
        <f>F15-B15</f>
        <v>48</v>
      </c>
      <c r="L15" s="16" t="str">
        <f>IF(I15=C15,"15",IF(I15=D15,"30",IF(I15=E15,"45",IF(I15=F15,"60","120"))))</f>
        <v>30</v>
      </c>
      <c r="M15" s="16">
        <f>F15</f>
        <v>135</v>
      </c>
      <c r="N15" s="16">
        <f>G15</f>
        <v>114</v>
      </c>
      <c r="O15" s="18">
        <v>662</v>
      </c>
      <c r="P15" s="15">
        <v>661.5</v>
      </c>
    </row>
    <row r="16" spans="1:16" x14ac:dyDescent="0.2">
      <c r="A16">
        <v>2</v>
      </c>
      <c r="B16" s="15">
        <v>66</v>
      </c>
      <c r="C16" s="15">
        <v>158</v>
      </c>
      <c r="D16" s="15">
        <v>149</v>
      </c>
      <c r="E16" s="15">
        <v>173</v>
      </c>
      <c r="F16" s="15">
        <v>146</v>
      </c>
      <c r="G16" s="15">
        <v>132</v>
      </c>
      <c r="I16" s="16">
        <f t="shared" ref="I16:I22" si="8">LARGE(A16:G16,1)</f>
        <v>173</v>
      </c>
      <c r="J16" s="16">
        <f t="shared" ref="J16:J22" si="9">I16-B16</f>
        <v>107</v>
      </c>
      <c r="K16" s="16">
        <f t="shared" ref="K16:K19" si="10">F16-B16</f>
        <v>80</v>
      </c>
      <c r="L16" s="16" t="str">
        <f t="shared" ref="L16:L19" si="11">IF(I16=C16,"15",IF(I16=D16,"30",IF(I16=E16,"45",IF(I16=F16,"60","120"))))</f>
        <v>45</v>
      </c>
      <c r="M16" s="16">
        <f t="shared" ref="M16:M19" si="12">F16</f>
        <v>146</v>
      </c>
      <c r="N16" s="16">
        <f t="shared" ref="N16:N22" si="13">G16</f>
        <v>132</v>
      </c>
      <c r="O16" s="18">
        <v>1250</v>
      </c>
      <c r="P16" s="15">
        <v>725</v>
      </c>
    </row>
    <row r="17" spans="1:16" x14ac:dyDescent="0.2">
      <c r="A17">
        <v>3</v>
      </c>
      <c r="B17" s="15">
        <v>76</v>
      </c>
      <c r="C17" s="15">
        <v>180</v>
      </c>
      <c r="D17" s="15">
        <v>188</v>
      </c>
      <c r="E17" s="15">
        <v>190</v>
      </c>
      <c r="F17" s="15">
        <v>176</v>
      </c>
      <c r="G17" s="15">
        <v>156</v>
      </c>
      <c r="I17" s="16">
        <f t="shared" si="8"/>
        <v>190</v>
      </c>
      <c r="J17" s="16">
        <f t="shared" si="9"/>
        <v>114</v>
      </c>
      <c r="K17" s="16">
        <f t="shared" si="10"/>
        <v>100</v>
      </c>
      <c r="L17" s="16" t="str">
        <f t="shared" si="11"/>
        <v>45</v>
      </c>
      <c r="M17" s="16">
        <f t="shared" si="12"/>
        <v>176</v>
      </c>
      <c r="N17" s="16">
        <f t="shared" si="13"/>
        <v>156</v>
      </c>
      <c r="O17" s="18">
        <v>1388</v>
      </c>
      <c r="P17" s="15">
        <v>850</v>
      </c>
    </row>
    <row r="18" spans="1:16" x14ac:dyDescent="0.2">
      <c r="A18">
        <v>4</v>
      </c>
      <c r="B18" s="15">
        <v>88</v>
      </c>
      <c r="C18" s="15">
        <v>165</v>
      </c>
      <c r="D18" s="15">
        <v>179</v>
      </c>
      <c r="E18" s="15">
        <v>182</v>
      </c>
      <c r="F18" s="15">
        <v>169</v>
      </c>
      <c r="G18" s="15">
        <v>129</v>
      </c>
      <c r="I18" s="16">
        <f t="shared" si="8"/>
        <v>182</v>
      </c>
      <c r="J18" s="16">
        <f t="shared" si="9"/>
        <v>94</v>
      </c>
      <c r="K18" s="16">
        <f t="shared" si="10"/>
        <v>81</v>
      </c>
      <c r="L18" s="16" t="str">
        <f t="shared" si="11"/>
        <v>45</v>
      </c>
      <c r="M18" s="16">
        <f t="shared" si="12"/>
        <v>169</v>
      </c>
      <c r="N18" s="16">
        <f t="shared" si="13"/>
        <v>129</v>
      </c>
      <c r="O18" s="18">
        <v>1464</v>
      </c>
      <c r="P18" s="15">
        <v>803.5</v>
      </c>
    </row>
    <row r="19" spans="1:16" x14ac:dyDescent="0.2">
      <c r="A19">
        <v>5</v>
      </c>
      <c r="B19" s="15">
        <v>73</v>
      </c>
      <c r="C19" s="15">
        <v>203</v>
      </c>
      <c r="D19" s="15">
        <v>197</v>
      </c>
      <c r="E19" s="15">
        <v>193</v>
      </c>
      <c r="F19" s="15">
        <v>198</v>
      </c>
      <c r="G19" s="15">
        <v>188</v>
      </c>
      <c r="I19" s="16">
        <f t="shared" si="8"/>
        <v>203</v>
      </c>
      <c r="J19" s="16">
        <f t="shared" si="9"/>
        <v>130</v>
      </c>
      <c r="K19" s="16">
        <f t="shared" si="10"/>
        <v>125</v>
      </c>
      <c r="L19" s="16" t="str">
        <f t="shared" si="11"/>
        <v>15</v>
      </c>
      <c r="M19" s="16">
        <f t="shared" si="12"/>
        <v>198</v>
      </c>
      <c r="N19" s="16">
        <f t="shared" si="13"/>
        <v>188</v>
      </c>
      <c r="O19" s="18">
        <v>1322</v>
      </c>
      <c r="P19" s="15">
        <v>921.5</v>
      </c>
    </row>
    <row r="20" spans="1:16" x14ac:dyDescent="0.2">
      <c r="A20">
        <v>6</v>
      </c>
      <c r="B20" s="15">
        <v>75</v>
      </c>
      <c r="C20" s="15">
        <v>146</v>
      </c>
      <c r="D20" s="15">
        <v>197</v>
      </c>
      <c r="E20" s="15">
        <v>202</v>
      </c>
      <c r="F20" s="15">
        <v>197</v>
      </c>
      <c r="G20" s="15">
        <v>141</v>
      </c>
      <c r="I20" s="16">
        <f t="shared" si="8"/>
        <v>202</v>
      </c>
      <c r="J20" s="16">
        <f t="shared" si="9"/>
        <v>127</v>
      </c>
      <c r="K20" s="16">
        <f>F20-B20</f>
        <v>122</v>
      </c>
      <c r="L20" s="16" t="str">
        <f>IF(I20=C20,"15",IF(I20=D20,"30",IF(I20=E20,"45",IF(I20=F20,"60","120"))))</f>
        <v>45</v>
      </c>
      <c r="M20" s="16">
        <f>F20</f>
        <v>197</v>
      </c>
      <c r="N20" s="16">
        <f t="shared" si="13"/>
        <v>141</v>
      </c>
      <c r="O20" s="18">
        <v>1090</v>
      </c>
      <c r="P20" s="15">
        <v>850</v>
      </c>
    </row>
    <row r="21" spans="1:16" x14ac:dyDescent="0.2">
      <c r="A21">
        <v>7</v>
      </c>
      <c r="B21" s="15">
        <v>106</v>
      </c>
      <c r="C21" s="15">
        <v>133</v>
      </c>
      <c r="D21" s="15">
        <v>156</v>
      </c>
      <c r="E21" s="15">
        <v>232</v>
      </c>
      <c r="F21" s="15">
        <v>194</v>
      </c>
      <c r="G21" s="15">
        <v>101</v>
      </c>
      <c r="I21" s="16">
        <f t="shared" si="8"/>
        <v>232</v>
      </c>
      <c r="J21" s="16">
        <f t="shared" si="9"/>
        <v>126</v>
      </c>
      <c r="K21" s="16">
        <f t="shared" ref="K21:K22" si="14">F21-B21</f>
        <v>88</v>
      </c>
      <c r="L21" s="16" t="str">
        <f t="shared" ref="L21:L22" si="15">IF(I21=C21,"15",IF(I21=D21,"30",IF(I21=E21,"45",IF(I21=F21,"60","120"))))</f>
        <v>45</v>
      </c>
      <c r="M21" s="16">
        <f t="shared" ref="M21:M22" si="16">F21</f>
        <v>194</v>
      </c>
      <c r="N21" s="16">
        <f t="shared" si="13"/>
        <v>101</v>
      </c>
      <c r="O21" s="18"/>
      <c r="P21" s="15">
        <v>818.5</v>
      </c>
    </row>
    <row r="22" spans="1:16" x14ac:dyDescent="0.2">
      <c r="A22">
        <v>8</v>
      </c>
      <c r="B22" s="15">
        <v>91</v>
      </c>
      <c r="C22" s="15">
        <v>149</v>
      </c>
      <c r="D22" s="15">
        <v>166</v>
      </c>
      <c r="E22" s="15">
        <v>138</v>
      </c>
      <c r="F22" s="15">
        <v>107</v>
      </c>
      <c r="G22" s="15">
        <v>129</v>
      </c>
      <c r="I22" s="16">
        <f t="shared" si="8"/>
        <v>166</v>
      </c>
      <c r="J22" s="16">
        <f t="shared" si="9"/>
        <v>75</v>
      </c>
      <c r="K22" s="16">
        <f t="shared" si="14"/>
        <v>16</v>
      </c>
      <c r="L22" s="16" t="str">
        <f t="shared" si="15"/>
        <v>30</v>
      </c>
      <c r="M22" s="16">
        <f t="shared" si="16"/>
        <v>107</v>
      </c>
      <c r="N22" s="16">
        <f t="shared" si="13"/>
        <v>129</v>
      </c>
      <c r="O22" s="17"/>
      <c r="P22" s="15">
        <v>670</v>
      </c>
    </row>
    <row r="24" spans="1:16" x14ac:dyDescent="0.2">
      <c r="A24" s="25" t="s">
        <v>5</v>
      </c>
      <c r="B24" s="25"/>
      <c r="C24" s="25"/>
      <c r="D24" s="25"/>
      <c r="E24" s="25"/>
      <c r="F24" s="25"/>
      <c r="G24" s="25"/>
      <c r="H24" s="25"/>
    </row>
    <row r="25" spans="1:16" x14ac:dyDescent="0.2">
      <c r="A25" s="12" t="s">
        <v>14</v>
      </c>
      <c r="B25" s="13">
        <v>0</v>
      </c>
      <c r="C25" s="13">
        <v>15</v>
      </c>
      <c r="D25" s="13">
        <v>30</v>
      </c>
      <c r="E25" s="13">
        <v>45</v>
      </c>
      <c r="F25" s="13">
        <v>60</v>
      </c>
      <c r="G25" s="14">
        <v>120</v>
      </c>
      <c r="I25" s="16" t="s">
        <v>15</v>
      </c>
      <c r="J25" s="16" t="s">
        <v>16</v>
      </c>
      <c r="K25" s="16" t="s">
        <v>17</v>
      </c>
      <c r="L25" s="16" t="s">
        <v>18</v>
      </c>
      <c r="M25" s="16" t="s">
        <v>19</v>
      </c>
      <c r="N25" s="16" t="s">
        <v>20</v>
      </c>
      <c r="O25" s="17" t="s">
        <v>60</v>
      </c>
      <c r="P25" s="16" t="s">
        <v>61</v>
      </c>
    </row>
    <row r="26" spans="1:16" x14ac:dyDescent="0.2">
      <c r="A26">
        <v>1</v>
      </c>
      <c r="B26" s="15">
        <v>94</v>
      </c>
      <c r="C26" s="15">
        <v>147</v>
      </c>
      <c r="D26" s="15">
        <v>183</v>
      </c>
      <c r="E26" s="15">
        <v>176</v>
      </c>
      <c r="F26" s="15">
        <v>127</v>
      </c>
      <c r="G26" s="15">
        <v>124</v>
      </c>
      <c r="I26" s="16">
        <f>LARGE(A26:G26,1)</f>
        <v>183</v>
      </c>
      <c r="J26" s="16">
        <f>I26-B26</f>
        <v>89</v>
      </c>
      <c r="K26" s="16">
        <f>F26-B26</f>
        <v>33</v>
      </c>
      <c r="L26" s="16" t="str">
        <f>IF(I26=C26,"15",IF(I26=D26,"30",IF(I26=E26,"45",IF(I26=F26,"60","120"))))</f>
        <v>30</v>
      </c>
      <c r="M26" s="16">
        <f>F26</f>
        <v>127</v>
      </c>
      <c r="N26" s="16">
        <f>G26</f>
        <v>124</v>
      </c>
      <c r="O26" s="18">
        <v>702</v>
      </c>
      <c r="P26" s="15">
        <v>742</v>
      </c>
    </row>
    <row r="27" spans="1:16" x14ac:dyDescent="0.2">
      <c r="A27">
        <v>2</v>
      </c>
      <c r="B27" s="15">
        <v>82</v>
      </c>
      <c r="C27" s="15">
        <v>119</v>
      </c>
      <c r="D27" s="15">
        <v>129</v>
      </c>
      <c r="E27" s="15">
        <v>119</v>
      </c>
      <c r="F27" s="15">
        <v>167</v>
      </c>
      <c r="G27" s="15">
        <v>131</v>
      </c>
      <c r="I27" s="16">
        <f t="shared" ref="I27:I33" si="17">LARGE(A27:G27,1)</f>
        <v>167</v>
      </c>
      <c r="J27" s="16">
        <f t="shared" ref="J27:J33" si="18">I27-B27</f>
        <v>85</v>
      </c>
      <c r="K27" s="16">
        <f t="shared" ref="K27:K30" si="19">F27-B27</f>
        <v>85</v>
      </c>
      <c r="L27" s="16" t="str">
        <f t="shared" ref="L27:L30" si="20">IF(I27=C27,"15",IF(I27=D27,"30",IF(I27=E27,"45",IF(I27=F27,"60","120"))))</f>
        <v>60</v>
      </c>
      <c r="M27" s="16">
        <f t="shared" ref="M27:M30" si="21">F27</f>
        <v>167</v>
      </c>
      <c r="N27" s="16">
        <f t="shared" ref="N27:N33" si="22">G27</f>
        <v>131</v>
      </c>
      <c r="O27" s="18">
        <v>1232</v>
      </c>
      <c r="P27" s="15">
        <v>640.5</v>
      </c>
    </row>
    <row r="28" spans="1:16" x14ac:dyDescent="0.2">
      <c r="A28">
        <v>3</v>
      </c>
      <c r="B28" s="15">
        <v>81</v>
      </c>
      <c r="C28" s="15">
        <v>114</v>
      </c>
      <c r="D28" s="15">
        <v>179</v>
      </c>
      <c r="E28" s="15">
        <v>188</v>
      </c>
      <c r="F28" s="15">
        <v>161</v>
      </c>
      <c r="G28" s="15">
        <v>108</v>
      </c>
      <c r="I28" s="16">
        <f t="shared" si="17"/>
        <v>188</v>
      </c>
      <c r="J28" s="16">
        <f t="shared" si="18"/>
        <v>107</v>
      </c>
      <c r="K28" s="16">
        <f t="shared" si="19"/>
        <v>80</v>
      </c>
      <c r="L28" s="16" t="str">
        <f t="shared" si="20"/>
        <v>45</v>
      </c>
      <c r="M28" s="16">
        <f t="shared" si="21"/>
        <v>161</v>
      </c>
      <c r="N28" s="16">
        <f t="shared" si="22"/>
        <v>108</v>
      </c>
      <c r="O28" s="18">
        <v>1421</v>
      </c>
      <c r="P28" s="15">
        <v>736.5</v>
      </c>
    </row>
    <row r="29" spans="1:16" x14ac:dyDescent="0.2">
      <c r="A29">
        <v>4</v>
      </c>
      <c r="B29" s="15">
        <v>88</v>
      </c>
      <c r="C29" s="15">
        <v>108</v>
      </c>
      <c r="D29" s="15">
        <v>117</v>
      </c>
      <c r="E29" s="15">
        <v>184</v>
      </c>
      <c r="F29" s="15">
        <v>173</v>
      </c>
      <c r="G29" s="15">
        <v>113</v>
      </c>
      <c r="I29" s="16">
        <f t="shared" si="17"/>
        <v>184</v>
      </c>
      <c r="J29" s="16">
        <f t="shared" si="18"/>
        <v>96</v>
      </c>
      <c r="K29" s="16">
        <f t="shared" si="19"/>
        <v>85</v>
      </c>
      <c r="L29" s="16" t="str">
        <f t="shared" si="20"/>
        <v>45</v>
      </c>
      <c r="M29" s="16">
        <f t="shared" si="21"/>
        <v>173</v>
      </c>
      <c r="N29" s="16">
        <f t="shared" si="22"/>
        <v>113</v>
      </c>
      <c r="O29" s="18">
        <v>1497</v>
      </c>
      <c r="P29" s="15">
        <v>682.5</v>
      </c>
    </row>
    <row r="30" spans="1:16" x14ac:dyDescent="0.2">
      <c r="A30">
        <v>5</v>
      </c>
      <c r="B30" s="15">
        <v>108</v>
      </c>
      <c r="C30" s="15">
        <v>254</v>
      </c>
      <c r="D30" s="15">
        <v>223</v>
      </c>
      <c r="E30" s="15">
        <v>267</v>
      </c>
      <c r="F30" s="15">
        <v>189</v>
      </c>
      <c r="G30" s="15">
        <v>128</v>
      </c>
      <c r="I30" s="16">
        <f t="shared" si="17"/>
        <v>267</v>
      </c>
      <c r="J30" s="16">
        <f t="shared" si="18"/>
        <v>159</v>
      </c>
      <c r="K30" s="16">
        <f t="shared" si="19"/>
        <v>81</v>
      </c>
      <c r="L30" s="16" t="str">
        <f t="shared" si="20"/>
        <v>45</v>
      </c>
      <c r="M30" s="16">
        <f t="shared" si="21"/>
        <v>189</v>
      </c>
      <c r="N30" s="16">
        <f t="shared" si="22"/>
        <v>128</v>
      </c>
      <c r="O30" s="18">
        <v>1336</v>
      </c>
      <c r="P30" s="15">
        <v>1051</v>
      </c>
    </row>
    <row r="31" spans="1:16" x14ac:dyDescent="0.2">
      <c r="A31">
        <v>6</v>
      </c>
      <c r="B31" s="15">
        <v>66</v>
      </c>
      <c r="C31" s="15">
        <v>114</v>
      </c>
      <c r="D31" s="15">
        <v>122</v>
      </c>
      <c r="E31" s="15">
        <v>150</v>
      </c>
      <c r="F31" s="15">
        <v>162</v>
      </c>
      <c r="G31" s="15">
        <v>128</v>
      </c>
      <c r="I31" s="16">
        <f t="shared" si="17"/>
        <v>162</v>
      </c>
      <c r="J31" s="16">
        <f t="shared" si="18"/>
        <v>96</v>
      </c>
      <c r="K31" s="16">
        <f>F31-B31</f>
        <v>96</v>
      </c>
      <c r="L31" s="16" t="str">
        <f>IF(I31=C31,"15",IF(I31=D31,"30",IF(I31=E31,"45",IF(I31=F31,"60","120"))))</f>
        <v>60</v>
      </c>
      <c r="M31" s="16">
        <f>F31</f>
        <v>162</v>
      </c>
      <c r="N31" s="16">
        <f t="shared" si="22"/>
        <v>128</v>
      </c>
      <c r="O31" s="18">
        <v>966</v>
      </c>
      <c r="P31" s="15">
        <v>645</v>
      </c>
    </row>
    <row r="32" spans="1:16" x14ac:dyDescent="0.2">
      <c r="A32">
        <v>7</v>
      </c>
      <c r="B32" s="15">
        <v>105</v>
      </c>
      <c r="C32" s="15">
        <v>211</v>
      </c>
      <c r="D32" s="15">
        <v>237</v>
      </c>
      <c r="E32" s="15">
        <v>228</v>
      </c>
      <c r="F32" s="15">
        <v>177</v>
      </c>
      <c r="G32" s="15">
        <v>96</v>
      </c>
      <c r="I32" s="16">
        <f t="shared" si="17"/>
        <v>237</v>
      </c>
      <c r="J32" s="16">
        <f t="shared" si="18"/>
        <v>132</v>
      </c>
      <c r="K32" s="16">
        <f t="shared" ref="K32:K33" si="23">F32-B32</f>
        <v>72</v>
      </c>
      <c r="L32" s="16" t="str">
        <f t="shared" ref="L32:L33" si="24">IF(I32=C32,"15",IF(I32=D32,"30",IF(I32=E32,"45",IF(I32=F32,"60","120"))))</f>
        <v>30</v>
      </c>
      <c r="M32" s="16">
        <f t="shared" ref="M32:M33" si="25">F32</f>
        <v>177</v>
      </c>
      <c r="N32" s="16">
        <f t="shared" si="22"/>
        <v>96</v>
      </c>
      <c r="O32" s="18"/>
      <c r="P32" s="15">
        <v>953.5</v>
      </c>
    </row>
    <row r="33" spans="1:16" x14ac:dyDescent="0.2">
      <c r="A33">
        <v>8</v>
      </c>
      <c r="B33" s="15">
        <v>78</v>
      </c>
      <c r="C33" s="15">
        <v>165</v>
      </c>
      <c r="D33" s="15">
        <v>231</v>
      </c>
      <c r="E33" s="15">
        <v>185</v>
      </c>
      <c r="F33" s="15">
        <v>180</v>
      </c>
      <c r="G33" s="15">
        <v>138</v>
      </c>
      <c r="I33" s="16">
        <f t="shared" si="17"/>
        <v>231</v>
      </c>
      <c r="J33" s="16">
        <f t="shared" si="18"/>
        <v>153</v>
      </c>
      <c r="K33" s="16">
        <f t="shared" si="23"/>
        <v>102</v>
      </c>
      <c r="L33" s="16" t="str">
        <f t="shared" si="24"/>
        <v>30</v>
      </c>
      <c r="M33" s="16">
        <f t="shared" si="25"/>
        <v>180</v>
      </c>
      <c r="N33" s="16">
        <f t="shared" si="22"/>
        <v>138</v>
      </c>
      <c r="O33" s="17"/>
      <c r="P33" s="15">
        <v>869</v>
      </c>
    </row>
    <row r="36" spans="1:16" x14ac:dyDescent="0.2">
      <c r="A36" s="21" t="s">
        <v>57</v>
      </c>
    </row>
    <row r="37" spans="1:16" x14ac:dyDescent="0.2">
      <c r="I37" s="21"/>
    </row>
    <row r="38" spans="1:16" x14ac:dyDescent="0.2">
      <c r="A38" s="27" t="s">
        <v>3</v>
      </c>
      <c r="B38" s="27"/>
      <c r="C38" s="27"/>
      <c r="D38" s="27"/>
      <c r="E38" s="27"/>
      <c r="F38" s="27"/>
      <c r="G38" s="27"/>
      <c r="H38" s="27"/>
    </row>
    <row r="39" spans="1:16" x14ac:dyDescent="0.2">
      <c r="A39" s="12" t="s">
        <v>14</v>
      </c>
      <c r="B39" s="13">
        <v>0</v>
      </c>
      <c r="C39" s="13">
        <v>15</v>
      </c>
      <c r="D39" s="13">
        <v>30</v>
      </c>
      <c r="E39" s="13">
        <v>45</v>
      </c>
      <c r="F39" s="13">
        <v>60</v>
      </c>
      <c r="G39" s="14">
        <v>120</v>
      </c>
      <c r="I39" s="16" t="s">
        <v>15</v>
      </c>
      <c r="J39" s="16" t="s">
        <v>16</v>
      </c>
      <c r="K39" s="16" t="s">
        <v>17</v>
      </c>
      <c r="L39" s="16" t="s">
        <v>18</v>
      </c>
      <c r="M39" s="17" t="s">
        <v>21</v>
      </c>
      <c r="N39" s="16" t="s">
        <v>61</v>
      </c>
    </row>
    <row r="40" spans="1:16" x14ac:dyDescent="0.2">
      <c r="A40">
        <v>1</v>
      </c>
      <c r="B40" s="15">
        <v>0.2</v>
      </c>
      <c r="C40" s="15">
        <v>0.2</v>
      </c>
      <c r="D40" s="15">
        <v>0.9</v>
      </c>
      <c r="E40" s="15">
        <v>0.6</v>
      </c>
      <c r="F40" s="15">
        <v>0.6</v>
      </c>
      <c r="G40" s="15">
        <v>8.4</v>
      </c>
      <c r="I40" s="16">
        <f>LARGE(B40:G40,1)</f>
        <v>8.4</v>
      </c>
      <c r="J40" s="16">
        <f>I40-B40</f>
        <v>8.2000000000000011</v>
      </c>
      <c r="K40" s="16">
        <f>F40-B40</f>
        <v>0.39999999999999997</v>
      </c>
      <c r="L40" s="16" t="str">
        <f>IF(I40=C40,"15",IF(I40=D40,"30",IF(I40=E40,"45",IF(I40=F40,"60","120"))))</f>
        <v>120</v>
      </c>
      <c r="M40" s="18"/>
      <c r="N40" s="15">
        <v>2.06</v>
      </c>
    </row>
    <row r="41" spans="1:16" x14ac:dyDescent="0.2">
      <c r="A41">
        <v>2</v>
      </c>
      <c r="B41" s="15">
        <v>1.4</v>
      </c>
      <c r="C41" s="15">
        <v>0.34</v>
      </c>
      <c r="D41" s="15">
        <v>0.59</v>
      </c>
      <c r="E41" s="15">
        <v>0.24</v>
      </c>
      <c r="F41" s="15">
        <v>1.07</v>
      </c>
      <c r="G41" s="15">
        <v>0.71</v>
      </c>
      <c r="I41" s="16">
        <f t="shared" ref="I41:I46" si="26">LARGE(B41:G41,1)</f>
        <v>1.4</v>
      </c>
      <c r="J41" s="16">
        <f t="shared" ref="J41:J46" si="27">I41-B41</f>
        <v>0</v>
      </c>
      <c r="K41" s="16">
        <f t="shared" ref="K41:K44" si="28">F41-B41</f>
        <v>-0.32999999999999985</v>
      </c>
      <c r="L41" s="16" t="str">
        <f t="shared" ref="L41:L44" si="29">IF(I41=C41,"15",IF(I41=D41,"30",IF(I41=E41,"45",IF(I41=F41,"60","120"))))</f>
        <v>120</v>
      </c>
      <c r="M41" s="18"/>
      <c r="N41" s="15">
        <v>3.2949999999999999</v>
      </c>
    </row>
    <row r="42" spans="1:16" x14ac:dyDescent="0.2">
      <c r="A42">
        <v>3</v>
      </c>
      <c r="B42" s="15">
        <v>1.85</v>
      </c>
      <c r="C42" s="15">
        <v>0.18</v>
      </c>
      <c r="D42" s="15">
        <v>1.9550000000000001</v>
      </c>
      <c r="E42" s="15">
        <v>1.73</v>
      </c>
      <c r="F42" s="15">
        <v>0.21</v>
      </c>
      <c r="G42" s="15">
        <v>0.91500000000000004</v>
      </c>
      <c r="I42" s="16">
        <f t="shared" si="26"/>
        <v>1.9550000000000001</v>
      </c>
      <c r="J42" s="16">
        <f t="shared" si="27"/>
        <v>0.10499999999999998</v>
      </c>
      <c r="K42" s="16">
        <f t="shared" si="28"/>
        <v>-1.6400000000000001</v>
      </c>
      <c r="L42" s="16" t="str">
        <f t="shared" si="29"/>
        <v>30</v>
      </c>
      <c r="M42" s="18"/>
      <c r="N42" s="15">
        <v>5.4580000000000002</v>
      </c>
    </row>
    <row r="43" spans="1:16" x14ac:dyDescent="0.2">
      <c r="A43">
        <v>4</v>
      </c>
      <c r="B43" s="15">
        <v>0.49</v>
      </c>
      <c r="C43" s="15">
        <v>0.42</v>
      </c>
      <c r="D43" s="15">
        <v>0.54</v>
      </c>
      <c r="E43" s="15">
        <v>0.8</v>
      </c>
      <c r="F43" s="15">
        <v>0.43</v>
      </c>
      <c r="G43" s="15">
        <v>0.56999999999999995</v>
      </c>
      <c r="I43" s="16">
        <f t="shared" si="26"/>
        <v>0.8</v>
      </c>
      <c r="J43" s="16">
        <f t="shared" si="27"/>
        <v>0.31000000000000005</v>
      </c>
      <c r="K43" s="16">
        <f t="shared" si="28"/>
        <v>-0.06</v>
      </c>
      <c r="L43" s="16" t="str">
        <f t="shared" si="29"/>
        <v>45</v>
      </c>
      <c r="M43" s="18"/>
      <c r="N43" s="15">
        <v>2.72</v>
      </c>
    </row>
    <row r="44" spans="1:16" x14ac:dyDescent="0.2">
      <c r="A44">
        <v>5</v>
      </c>
      <c r="B44" s="15">
        <v>10.8</v>
      </c>
      <c r="C44" s="15">
        <v>3.31</v>
      </c>
      <c r="D44" s="15">
        <v>1.44</v>
      </c>
      <c r="E44" s="15">
        <v>0.77</v>
      </c>
      <c r="F44" s="15">
        <v>0.83</v>
      </c>
      <c r="G44" s="15">
        <v>2.08</v>
      </c>
      <c r="I44" s="16">
        <f t="shared" si="26"/>
        <v>10.8</v>
      </c>
      <c r="J44" s="16">
        <f t="shared" si="27"/>
        <v>0</v>
      </c>
      <c r="K44" s="16">
        <f t="shared" si="28"/>
        <v>-9.9700000000000006</v>
      </c>
      <c r="L44" s="16" t="str">
        <f t="shared" si="29"/>
        <v>120</v>
      </c>
      <c r="M44" s="18"/>
      <c r="N44" s="15">
        <v>5.7350000000000003</v>
      </c>
    </row>
    <row r="45" spans="1:16" x14ac:dyDescent="0.2">
      <c r="A45">
        <v>6</v>
      </c>
      <c r="B45" s="15">
        <v>0.85</v>
      </c>
      <c r="C45" s="15">
        <v>0.59</v>
      </c>
      <c r="D45" s="15">
        <v>0.77</v>
      </c>
      <c r="E45" s="15">
        <v>0.61</v>
      </c>
      <c r="F45" s="15">
        <v>0.97</v>
      </c>
      <c r="G45" s="15">
        <v>0.69</v>
      </c>
      <c r="I45" s="16">
        <f t="shared" si="26"/>
        <v>0.97</v>
      </c>
      <c r="J45" s="16">
        <f t="shared" si="27"/>
        <v>0.12</v>
      </c>
      <c r="K45" s="16">
        <f>F45-B45</f>
        <v>0.12</v>
      </c>
      <c r="L45" s="16" t="str">
        <f>IF(I45=C45,"15",IF(I45=D45,"30",IF(I45=E45,"45",IF(I45=F45,"60","120"))))</f>
        <v>60</v>
      </c>
      <c r="M45" s="18"/>
      <c r="N45" s="15">
        <v>3.71</v>
      </c>
    </row>
    <row r="46" spans="1:16" x14ac:dyDescent="0.2">
      <c r="A46">
        <v>7</v>
      </c>
      <c r="B46" s="15">
        <v>1.55</v>
      </c>
      <c r="C46" s="15">
        <v>1.78</v>
      </c>
      <c r="D46" s="15">
        <v>2.97</v>
      </c>
      <c r="E46" s="15">
        <v>1.77</v>
      </c>
      <c r="F46" s="15">
        <v>1.42</v>
      </c>
      <c r="G46" s="15">
        <v>2.15</v>
      </c>
      <c r="I46" s="16">
        <f t="shared" si="26"/>
        <v>2.97</v>
      </c>
      <c r="J46" s="16">
        <f t="shared" si="27"/>
        <v>1.4200000000000002</v>
      </c>
      <c r="K46" s="16">
        <f t="shared" ref="K46" si="30">F46-B46</f>
        <v>-0.13000000000000012</v>
      </c>
      <c r="L46" s="16" t="str">
        <f t="shared" ref="L46" si="31">IF(I46=C46,"15",IF(I46=D46,"30",IF(I46=E46,"45",IF(I46=F46,"60","120"))))</f>
        <v>30</v>
      </c>
      <c r="M46" s="18"/>
      <c r="N46" s="15">
        <v>9.7899999999999991</v>
      </c>
    </row>
    <row r="48" spans="1:16" x14ac:dyDescent="0.2">
      <c r="A48" s="24" t="s">
        <v>4</v>
      </c>
      <c r="B48" s="24"/>
      <c r="C48" s="24"/>
      <c r="D48" s="24"/>
      <c r="E48" s="24"/>
      <c r="F48" s="24"/>
      <c r="G48" s="24"/>
      <c r="H48" s="24"/>
    </row>
    <row r="49" spans="1:15" x14ac:dyDescent="0.2">
      <c r="A49" s="12" t="s">
        <v>14</v>
      </c>
      <c r="B49" s="13">
        <v>0</v>
      </c>
      <c r="C49" s="13">
        <v>15</v>
      </c>
      <c r="D49" s="13">
        <v>30</v>
      </c>
      <c r="E49" s="13">
        <v>45</v>
      </c>
      <c r="F49" s="13">
        <v>60</v>
      </c>
      <c r="G49" s="14">
        <v>120</v>
      </c>
      <c r="I49" s="16" t="s">
        <v>15</v>
      </c>
      <c r="J49" s="16" t="s">
        <v>16</v>
      </c>
      <c r="K49" s="16" t="s">
        <v>17</v>
      </c>
      <c r="L49" s="16" t="s">
        <v>18</v>
      </c>
      <c r="M49" s="17" t="s">
        <v>21</v>
      </c>
      <c r="N49" s="16" t="s">
        <v>61</v>
      </c>
    </row>
    <row r="50" spans="1:15" x14ac:dyDescent="0.2">
      <c r="A50">
        <v>1</v>
      </c>
      <c r="B50" s="15">
        <v>0.49</v>
      </c>
      <c r="C50" s="15">
        <v>0.39</v>
      </c>
      <c r="D50" s="15">
        <v>1.05</v>
      </c>
      <c r="E50" s="15">
        <v>6.23</v>
      </c>
      <c r="F50" s="15">
        <v>1.53</v>
      </c>
      <c r="G50" s="15">
        <v>2.84</v>
      </c>
      <c r="I50" s="16">
        <f>LARGE(B50:G50,1)</f>
        <v>6.23</v>
      </c>
      <c r="J50" s="16">
        <f>I50-B50</f>
        <v>5.74</v>
      </c>
      <c r="K50" s="16">
        <f>F50-B50</f>
        <v>1.04</v>
      </c>
      <c r="L50" s="16" t="str">
        <f>IF(I50=C50,"15",IF(I50=D50,"30",IF(I50=E50,"45",IF(I50=F50,"60","120"))))</f>
        <v>45</v>
      </c>
      <c r="M50" s="18"/>
      <c r="N50" s="22">
        <v>10.87</v>
      </c>
    </row>
    <row r="51" spans="1:15" x14ac:dyDescent="0.2">
      <c r="A51">
        <v>2</v>
      </c>
      <c r="B51" s="15">
        <v>0.4</v>
      </c>
      <c r="C51" s="15">
        <v>0.45</v>
      </c>
      <c r="D51" s="15">
        <v>0.39</v>
      </c>
      <c r="E51" s="15">
        <v>1.6</v>
      </c>
      <c r="F51" s="15">
        <v>0.39</v>
      </c>
      <c r="G51" s="15">
        <v>1.18</v>
      </c>
      <c r="I51" s="16">
        <f t="shared" ref="I51:I57" si="32">LARGE(B51:G51,1)</f>
        <v>1.6</v>
      </c>
      <c r="J51" s="16">
        <f t="shared" ref="J51:J57" si="33">I51-B51</f>
        <v>1.2000000000000002</v>
      </c>
      <c r="K51" s="16">
        <f t="shared" ref="K51:K54" si="34">F51-B51</f>
        <v>-1.0000000000000009E-2</v>
      </c>
      <c r="L51" s="16" t="str">
        <f t="shared" ref="L51:L54" si="35">IF(I51=C51,"15",IF(I51=D51,"30",IF(I51=E51,"45",IF(I51=F51,"60","120"))))</f>
        <v>45</v>
      </c>
      <c r="M51" s="18"/>
      <c r="N51" s="22">
        <v>3.62</v>
      </c>
    </row>
    <row r="52" spans="1:15" x14ac:dyDescent="0.2">
      <c r="A52">
        <v>3</v>
      </c>
      <c r="B52" s="15">
        <v>0.97</v>
      </c>
      <c r="C52" s="15">
        <v>0.34</v>
      </c>
      <c r="D52" s="15">
        <v>1.01</v>
      </c>
      <c r="E52" s="15">
        <v>0.53</v>
      </c>
      <c r="F52" s="15">
        <v>0.22</v>
      </c>
      <c r="G52" s="15">
        <v>0.87</v>
      </c>
      <c r="I52" s="16">
        <f t="shared" si="32"/>
        <v>1.01</v>
      </c>
      <c r="J52" s="16">
        <f t="shared" si="33"/>
        <v>4.0000000000000036E-2</v>
      </c>
      <c r="K52" s="16">
        <f t="shared" si="34"/>
        <v>-0.75</v>
      </c>
      <c r="L52" s="16" t="str">
        <f t="shared" si="35"/>
        <v>30</v>
      </c>
      <c r="M52" s="18"/>
      <c r="N52" s="22">
        <v>3.02</v>
      </c>
    </row>
    <row r="53" spans="1:15" x14ac:dyDescent="0.2">
      <c r="A53">
        <v>4</v>
      </c>
      <c r="B53" s="15">
        <v>0.5</v>
      </c>
      <c r="C53" s="15">
        <v>1.44</v>
      </c>
      <c r="D53" s="15">
        <v>1.86</v>
      </c>
      <c r="E53" s="15">
        <v>1.59</v>
      </c>
      <c r="F53" s="15">
        <v>1.06</v>
      </c>
      <c r="G53" s="15">
        <v>0.47</v>
      </c>
      <c r="I53" s="16">
        <f t="shared" si="32"/>
        <v>1.86</v>
      </c>
      <c r="J53" s="16">
        <f t="shared" si="33"/>
        <v>1.36</v>
      </c>
      <c r="K53" s="16">
        <f t="shared" si="34"/>
        <v>0.56000000000000005</v>
      </c>
      <c r="L53" s="16" t="str">
        <f t="shared" si="35"/>
        <v>30</v>
      </c>
      <c r="M53" s="18"/>
      <c r="N53" s="22">
        <v>6.4349999999999996</v>
      </c>
    </row>
    <row r="54" spans="1:15" x14ac:dyDescent="0.2">
      <c r="A54">
        <v>5</v>
      </c>
      <c r="B54" s="15">
        <v>1.1100000000000001</v>
      </c>
      <c r="C54" s="15">
        <v>6.38</v>
      </c>
      <c r="D54" s="15">
        <v>1.42</v>
      </c>
      <c r="E54" s="15">
        <v>1.8</v>
      </c>
      <c r="F54" s="15">
        <v>1.29</v>
      </c>
      <c r="G54" s="15">
        <v>1.73</v>
      </c>
      <c r="I54" s="16">
        <f t="shared" si="32"/>
        <v>6.38</v>
      </c>
      <c r="J54" s="16">
        <f t="shared" si="33"/>
        <v>5.27</v>
      </c>
      <c r="K54" s="16">
        <f t="shared" si="34"/>
        <v>0.17999999999999994</v>
      </c>
      <c r="L54" s="16" t="str">
        <f t="shared" si="35"/>
        <v>15</v>
      </c>
      <c r="M54" s="18"/>
      <c r="N54" s="22">
        <v>12.31</v>
      </c>
    </row>
    <row r="55" spans="1:15" x14ac:dyDescent="0.2">
      <c r="A55">
        <v>6</v>
      </c>
      <c r="B55" s="15">
        <v>1.81</v>
      </c>
      <c r="C55" s="15">
        <v>0.83</v>
      </c>
      <c r="D55" s="15">
        <v>0.92</v>
      </c>
      <c r="E55" s="15">
        <v>2.19</v>
      </c>
      <c r="F55" s="15">
        <v>0.99</v>
      </c>
      <c r="G55" s="15">
        <v>2.73</v>
      </c>
      <c r="I55" s="16">
        <f t="shared" si="32"/>
        <v>2.73</v>
      </c>
      <c r="J55" s="16">
        <f t="shared" si="33"/>
        <v>0.91999999999999993</v>
      </c>
      <c r="K55" s="16">
        <f>F55-B55</f>
        <v>-0.82000000000000006</v>
      </c>
      <c r="L55" s="16" t="str">
        <f>IF(I55=C55,"15",IF(I55=D55,"30",IF(I55=E55,"45",IF(I55=F55,"60","120"))))</f>
        <v>120</v>
      </c>
      <c r="M55" s="18"/>
      <c r="N55" s="22">
        <v>7.2</v>
      </c>
    </row>
    <row r="56" spans="1:15" x14ac:dyDescent="0.2">
      <c r="A56">
        <v>7</v>
      </c>
      <c r="B56" s="15">
        <v>1.31</v>
      </c>
      <c r="C56" s="15">
        <v>0.49</v>
      </c>
      <c r="D56" s="15">
        <v>1.66</v>
      </c>
      <c r="E56" s="15">
        <v>2.29</v>
      </c>
      <c r="F56" s="15">
        <v>2.19</v>
      </c>
      <c r="G56" s="15">
        <v>1.1100000000000001</v>
      </c>
      <c r="I56" s="16">
        <f t="shared" si="32"/>
        <v>2.29</v>
      </c>
      <c r="J56" s="16">
        <f t="shared" si="33"/>
        <v>0.98</v>
      </c>
      <c r="K56" s="16">
        <f t="shared" ref="K56:K57" si="36">F56-B56</f>
        <v>0.87999999999999989</v>
      </c>
      <c r="L56" s="16" t="str">
        <f t="shared" ref="L56:L57" si="37">IF(I56=C56,"15",IF(I56=D56,"30",IF(I56=E56,"45",IF(I56=F56,"60","120"))))</f>
        <v>45</v>
      </c>
      <c r="M56" s="18"/>
      <c r="N56" s="22">
        <v>7.84</v>
      </c>
    </row>
    <row r="57" spans="1:15" x14ac:dyDescent="0.2">
      <c r="A57">
        <v>8</v>
      </c>
      <c r="B57" s="15">
        <v>0.49</v>
      </c>
      <c r="C57" s="15">
        <v>0.83</v>
      </c>
      <c r="D57" s="15">
        <v>1.29</v>
      </c>
      <c r="E57" s="15">
        <v>2.2999999999999998</v>
      </c>
      <c r="F57" s="15">
        <v>1.06</v>
      </c>
      <c r="G57" s="15">
        <v>0.99</v>
      </c>
      <c r="I57" s="16">
        <f t="shared" si="32"/>
        <v>2.2999999999999998</v>
      </c>
      <c r="J57" s="16">
        <f t="shared" si="33"/>
        <v>1.8099999999999998</v>
      </c>
      <c r="K57" s="16">
        <f t="shared" si="36"/>
        <v>0.57000000000000006</v>
      </c>
      <c r="L57" s="16" t="str">
        <f t="shared" si="37"/>
        <v>45</v>
      </c>
      <c r="M57" s="17"/>
      <c r="N57" s="22">
        <v>6.22</v>
      </c>
    </row>
    <row r="59" spans="1:15" x14ac:dyDescent="0.2">
      <c r="A59" s="25" t="s">
        <v>5</v>
      </c>
      <c r="B59" s="25"/>
      <c r="C59" s="25"/>
      <c r="D59" s="25"/>
      <c r="E59" s="25"/>
      <c r="F59" s="25"/>
      <c r="G59" s="25"/>
      <c r="H59" s="25"/>
    </row>
    <row r="60" spans="1:15" x14ac:dyDescent="0.2">
      <c r="A60" s="12" t="s">
        <v>14</v>
      </c>
      <c r="B60" s="13">
        <v>0</v>
      </c>
      <c r="C60" s="13">
        <v>15</v>
      </c>
      <c r="D60" s="13">
        <v>30</v>
      </c>
      <c r="E60" s="13">
        <v>45</v>
      </c>
      <c r="F60" s="13">
        <v>60</v>
      </c>
      <c r="G60" s="14">
        <v>120</v>
      </c>
      <c r="I60" s="16" t="s">
        <v>15</v>
      </c>
      <c r="J60" s="16" t="s">
        <v>16</v>
      </c>
      <c r="K60" s="16" t="s">
        <v>17</v>
      </c>
      <c r="L60" s="16" t="s">
        <v>18</v>
      </c>
      <c r="M60" s="17" t="s">
        <v>21</v>
      </c>
      <c r="N60" s="16" t="s">
        <v>61</v>
      </c>
    </row>
    <row r="61" spans="1:15" x14ac:dyDescent="0.2">
      <c r="A61">
        <v>1</v>
      </c>
      <c r="B61" s="15">
        <v>8.1</v>
      </c>
      <c r="C61" s="15">
        <v>1.8</v>
      </c>
      <c r="D61" s="15">
        <v>6.68</v>
      </c>
      <c r="E61" s="15">
        <v>0.72</v>
      </c>
      <c r="F61" s="15">
        <v>0.6</v>
      </c>
      <c r="G61" s="15">
        <v>0.71</v>
      </c>
      <c r="I61" s="16">
        <f>LARGE(B61:G61,1)</f>
        <v>8.1</v>
      </c>
      <c r="J61" s="16">
        <f>I61-B61</f>
        <v>0</v>
      </c>
      <c r="K61" s="16">
        <f>F61-B61</f>
        <v>-7.5</v>
      </c>
      <c r="L61" s="16" t="str">
        <f>IF(I61=C61,"15",IF(I61=D61,"30",IF(I61=E61,"45",IF(I61=F61,"60","120"))))</f>
        <v>120</v>
      </c>
      <c r="M61" s="16"/>
      <c r="N61" s="22">
        <v>9.2550000000000008</v>
      </c>
      <c r="O61" s="18"/>
    </row>
    <row r="62" spans="1:15" x14ac:dyDescent="0.2">
      <c r="A62">
        <v>2</v>
      </c>
      <c r="B62" s="15">
        <v>0.71</v>
      </c>
      <c r="C62" s="15">
        <v>0.72</v>
      </c>
      <c r="D62" s="15">
        <v>0.62</v>
      </c>
      <c r="E62" s="15">
        <v>0.36</v>
      </c>
      <c r="F62" s="15">
        <v>0.64</v>
      </c>
      <c r="G62" s="15">
        <v>2.63</v>
      </c>
      <c r="I62" s="16">
        <f t="shared" ref="I62:I68" si="38">LARGE(B62:G62,1)</f>
        <v>2.63</v>
      </c>
      <c r="J62" s="16">
        <f t="shared" ref="J62:J68" si="39">I62-B62</f>
        <v>1.92</v>
      </c>
      <c r="K62" s="16">
        <f t="shared" ref="K62:K65" si="40">F62-B62</f>
        <v>-6.9999999999999951E-2</v>
      </c>
      <c r="L62" s="16" t="str">
        <f t="shared" ref="L62:L65" si="41">IF(I62=C62,"15",IF(I62=D62,"30",IF(I62=E62,"45",IF(I62=F62,"60","120"))))</f>
        <v>120</v>
      </c>
      <c r="M62" s="16"/>
      <c r="N62" s="22">
        <v>4.01</v>
      </c>
      <c r="O62" s="18"/>
    </row>
    <row r="63" spans="1:15" x14ac:dyDescent="0.2">
      <c r="A63">
        <v>3</v>
      </c>
      <c r="B63" s="15">
        <v>0.64</v>
      </c>
      <c r="C63" s="15">
        <v>0.17</v>
      </c>
      <c r="D63" s="15">
        <v>0.64</v>
      </c>
      <c r="E63" s="15">
        <v>0.02</v>
      </c>
      <c r="F63" s="15">
        <v>0.77</v>
      </c>
      <c r="G63" s="15">
        <v>0.63</v>
      </c>
      <c r="I63" s="16">
        <f t="shared" si="38"/>
        <v>0.77</v>
      </c>
      <c r="J63" s="16">
        <f t="shared" si="39"/>
        <v>0.13</v>
      </c>
      <c r="K63" s="16">
        <f t="shared" si="40"/>
        <v>0.13</v>
      </c>
      <c r="L63" s="16" t="str">
        <f t="shared" si="41"/>
        <v>60</v>
      </c>
      <c r="M63" s="16"/>
      <c r="N63" s="22">
        <v>2.2349999999999999</v>
      </c>
      <c r="O63" s="18"/>
    </row>
    <row r="64" spans="1:15" x14ac:dyDescent="0.2">
      <c r="A64">
        <v>4</v>
      </c>
      <c r="B64" s="15">
        <v>3.4</v>
      </c>
      <c r="C64" s="15">
        <v>2.0099999999999998</v>
      </c>
      <c r="D64" s="15">
        <v>0.53</v>
      </c>
      <c r="E64" s="15">
        <v>0.7</v>
      </c>
      <c r="F64" s="15">
        <v>0.69</v>
      </c>
      <c r="G64" s="15">
        <v>1.78</v>
      </c>
      <c r="I64" s="16">
        <f t="shared" si="38"/>
        <v>3.4</v>
      </c>
      <c r="J64" s="16">
        <f t="shared" si="39"/>
        <v>0</v>
      </c>
      <c r="K64" s="16">
        <f t="shared" si="40"/>
        <v>-2.71</v>
      </c>
      <c r="L64" s="16" t="str">
        <f t="shared" si="41"/>
        <v>120</v>
      </c>
      <c r="M64" s="16"/>
      <c r="N64" s="22">
        <v>6.52</v>
      </c>
      <c r="O64" s="18"/>
    </row>
    <row r="65" spans="1:15" x14ac:dyDescent="0.2">
      <c r="A65">
        <v>5</v>
      </c>
      <c r="B65" s="15">
        <v>1.73</v>
      </c>
      <c r="C65" s="15">
        <v>1.1399999999999999</v>
      </c>
      <c r="D65" s="15">
        <v>1.74</v>
      </c>
      <c r="E65" s="15">
        <v>3.2</v>
      </c>
      <c r="F65" s="15">
        <v>7.45</v>
      </c>
      <c r="G65" s="15">
        <v>3.73</v>
      </c>
      <c r="I65" s="16">
        <f t="shared" si="38"/>
        <v>7.45</v>
      </c>
      <c r="J65" s="16">
        <f t="shared" si="39"/>
        <v>5.7200000000000006</v>
      </c>
      <c r="K65" s="16">
        <f t="shared" si="40"/>
        <v>5.7200000000000006</v>
      </c>
      <c r="L65" s="16" t="str">
        <f t="shared" si="41"/>
        <v>60</v>
      </c>
      <c r="M65" s="16"/>
      <c r="N65" s="22">
        <v>16.260000000000002</v>
      </c>
      <c r="O65" s="18"/>
    </row>
    <row r="66" spans="1:15" x14ac:dyDescent="0.2">
      <c r="A66">
        <v>6</v>
      </c>
      <c r="B66" s="15">
        <v>0.79</v>
      </c>
      <c r="C66" s="15">
        <v>1.05</v>
      </c>
      <c r="D66" s="15">
        <v>1.95</v>
      </c>
      <c r="E66" s="15">
        <v>1.02</v>
      </c>
      <c r="F66" s="15">
        <v>0.99</v>
      </c>
      <c r="G66" s="15">
        <v>0.87</v>
      </c>
      <c r="I66" s="16">
        <f t="shared" si="38"/>
        <v>1.95</v>
      </c>
      <c r="J66" s="16">
        <f t="shared" si="39"/>
        <v>1.1599999999999999</v>
      </c>
      <c r="K66" s="16">
        <f>F66-B66</f>
        <v>0.19999999999999996</v>
      </c>
      <c r="L66" s="16" t="str">
        <f>IF(I66=C66,"15",IF(I66=D66,"30",IF(I66=E66,"45",IF(I66=F66,"60","120"))))</f>
        <v>30</v>
      </c>
      <c r="M66" s="16"/>
      <c r="N66" s="22">
        <v>5.84</v>
      </c>
      <c r="O66" s="18"/>
    </row>
    <row r="67" spans="1:15" x14ac:dyDescent="0.2">
      <c r="A67">
        <v>7</v>
      </c>
      <c r="B67" s="15">
        <v>0.41</v>
      </c>
      <c r="C67" s="15">
        <v>2.4500000000000002</v>
      </c>
      <c r="D67" s="15">
        <v>2.29</v>
      </c>
      <c r="E67" s="15">
        <v>2.82</v>
      </c>
      <c r="F67" s="15">
        <v>1.78</v>
      </c>
      <c r="G67" s="15">
        <v>0.93</v>
      </c>
      <c r="I67" s="16">
        <f t="shared" si="38"/>
        <v>2.82</v>
      </c>
      <c r="J67" s="16">
        <f t="shared" si="39"/>
        <v>2.4099999999999997</v>
      </c>
      <c r="K67" s="16">
        <f t="shared" ref="K67:K68" si="42">F67-B67</f>
        <v>1.37</v>
      </c>
      <c r="L67" s="16" t="str">
        <f t="shared" ref="L67:L68" si="43">IF(I67=C67,"15",IF(I67=D67,"30",IF(I67=E67,"45",IF(I67=F67,"60","120"))))</f>
        <v>45</v>
      </c>
      <c r="M67" s="16"/>
      <c r="N67" s="22">
        <v>10.01</v>
      </c>
      <c r="O67" s="18"/>
    </row>
    <row r="68" spans="1:15" x14ac:dyDescent="0.2">
      <c r="A68">
        <v>8</v>
      </c>
      <c r="B68" s="15">
        <v>1.34</v>
      </c>
      <c r="C68" s="15">
        <v>0.91</v>
      </c>
      <c r="D68" s="15">
        <v>0.79</v>
      </c>
      <c r="E68" s="15">
        <v>2.81</v>
      </c>
      <c r="F68" s="15">
        <v>1.56</v>
      </c>
      <c r="G68" s="15">
        <v>1.98</v>
      </c>
      <c r="I68" s="16">
        <f t="shared" si="38"/>
        <v>2.81</v>
      </c>
      <c r="J68" s="16">
        <f t="shared" si="39"/>
        <v>1.47</v>
      </c>
      <c r="K68" s="16">
        <f t="shared" si="42"/>
        <v>0.21999999999999997</v>
      </c>
      <c r="L68" s="16" t="str">
        <f t="shared" si="43"/>
        <v>45</v>
      </c>
      <c r="M68" s="16"/>
      <c r="N68" s="22">
        <v>7.73</v>
      </c>
      <c r="O68" s="17"/>
    </row>
  </sheetData>
  <mergeCells count="6">
    <mergeCell ref="A59:H59"/>
    <mergeCell ref="A2:H2"/>
    <mergeCell ref="A13:H13"/>
    <mergeCell ref="A24:H24"/>
    <mergeCell ref="A38:H38"/>
    <mergeCell ref="A48:H48"/>
  </mergeCells>
  <conditionalFormatting sqref="L4:L11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{CD486C78-A50B-0D49-975C-E67D4CC7C600}</x14:id>
        </ext>
      </extLst>
    </cfRule>
  </conditionalFormatting>
  <conditionalFormatting sqref="L15:L2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{A2F8A549-F85E-4941-99C8-E6BCF9E68543}</x14:id>
        </ext>
      </extLst>
    </cfRule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6:L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{75BFCB52-4A63-9A48-BC14-C3021F3B1379}</x14:id>
        </ext>
      </extLst>
    </cfRule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40:L46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{5F57AD40-E83E-044A-B346-FBA410B38CDF}</x14:id>
        </ext>
      </extLst>
    </cfRule>
  </conditionalFormatting>
  <conditionalFormatting sqref="L50:L5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{2AF6DDD6-E7CC-5D41-9C96-2EEED003903F}</x14:id>
        </ext>
      </extLst>
    </cfRule>
  </conditionalFormatting>
  <conditionalFormatting sqref="L61:L6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{2421983E-D5DC-0040-8B89-06E1ABBD0BDE}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486C78-A50B-0D49-975C-E67D4CC7C6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L4:L11</xm:sqref>
        </x14:conditionalFormatting>
        <x14:conditionalFormatting xmlns:xm="http://schemas.microsoft.com/office/excel/2006/main">
          <x14:cfRule type="dataBar" id="{A2F8A549-F85E-4941-99C8-E6BCF9E685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L15:L22</xm:sqref>
        </x14:conditionalFormatting>
        <x14:conditionalFormatting xmlns:xm="http://schemas.microsoft.com/office/excel/2006/main">
          <x14:cfRule type="dataBar" id="{75BFCB52-4A63-9A48-BC14-C3021F3B13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L26:L33</xm:sqref>
        </x14:conditionalFormatting>
        <x14:conditionalFormatting xmlns:xm="http://schemas.microsoft.com/office/excel/2006/main">
          <x14:cfRule type="dataBar" id="{5F57AD40-E83E-044A-B346-FBA410B38C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L40:L46</xm:sqref>
        </x14:conditionalFormatting>
        <x14:conditionalFormatting xmlns:xm="http://schemas.microsoft.com/office/excel/2006/main">
          <x14:cfRule type="dataBar" id="{2AF6DDD6-E7CC-5D41-9C96-2EEED00390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L50:L57</xm:sqref>
        </x14:conditionalFormatting>
        <x14:conditionalFormatting xmlns:xm="http://schemas.microsoft.com/office/excel/2006/main">
          <x14:cfRule type="dataBar" id="{2421983E-D5DC-0040-8B89-06E1ABBD0B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L61:L68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Glicose e Insulina OGTT</vt:lpstr>
      <vt:lpstr>Controle analise</vt:lpstr>
      <vt:lpstr>Msg 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Aegis</dc:creator>
  <cp:lastModifiedBy>Bruna Schumaker Siqueira</cp:lastModifiedBy>
  <dcterms:created xsi:type="dcterms:W3CDTF">2023-03-16T19:33:03Z</dcterms:created>
  <dcterms:modified xsi:type="dcterms:W3CDTF">2023-12-14T20:28:49Z</dcterms:modified>
</cp:coreProperties>
</file>