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44124b9ff5bd0553/Área de Trabalho/senac/Logica e Estatística/Estatística/"/>
    </mc:Choice>
  </mc:AlternateContent>
  <xr:revisionPtr revIDLastSave="242" documentId="11_F25DC773A252ABDACC1048A9599E44A85ADE58E8" xr6:coauthVersionLast="47" xr6:coauthVersionMax="47" xr10:uidLastSave="{22C76002-6508-4042-BD79-26D46310C571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G35" i="1"/>
  <c r="G36" i="1" s="1"/>
  <c r="G37" i="1" s="1"/>
  <c r="G34" i="1"/>
  <c r="G33" i="1"/>
  <c r="G32" i="1"/>
  <c r="K27" i="1"/>
  <c r="K28" i="1"/>
  <c r="K29" i="1"/>
  <c r="K30" i="1"/>
  <c r="K26" i="1"/>
  <c r="L26" i="1" s="1"/>
  <c r="L27" i="1" s="1"/>
  <c r="G30" i="1"/>
  <c r="G29" i="1"/>
  <c r="G14" i="1"/>
  <c r="G15" i="1" s="1"/>
  <c r="G13" i="1"/>
  <c r="G11" i="1"/>
  <c r="G12" i="1"/>
  <c r="L22" i="1"/>
  <c r="K22" i="1"/>
  <c r="K4" i="1"/>
  <c r="K5" i="1"/>
  <c r="K6" i="1"/>
  <c r="K7" i="1"/>
  <c r="K8" i="1"/>
  <c r="K9" i="1"/>
  <c r="K10" i="1"/>
  <c r="K3" i="1"/>
  <c r="G7" i="1"/>
  <c r="G8" i="1" s="1"/>
  <c r="G16" i="1" l="1"/>
  <c r="K31" i="1"/>
  <c r="L28" i="1"/>
  <c r="L29" i="1" s="1"/>
  <c r="L30" i="1" s="1"/>
  <c r="K11" i="1"/>
  <c r="M11" i="1" s="1"/>
  <c r="L3" i="1"/>
  <c r="L6" i="1" s="1"/>
  <c r="L7" i="1" s="1"/>
  <c r="L8" i="1" s="1"/>
  <c r="L9" i="1" s="1"/>
  <c r="L10" i="1" s="1"/>
  <c r="M31" i="1" l="1"/>
  <c r="M27" i="1"/>
  <c r="M29" i="1"/>
  <c r="M30" i="1"/>
  <c r="M26" i="1"/>
  <c r="N26" i="1" s="1"/>
  <c r="M28" i="1"/>
  <c r="M5" i="1"/>
  <c r="M8" i="1"/>
  <c r="M9" i="1"/>
  <c r="M4" i="1"/>
  <c r="M10" i="1"/>
  <c r="M7" i="1"/>
  <c r="M3" i="1"/>
  <c r="N3" i="1" s="1"/>
  <c r="M6" i="1"/>
  <c r="N27" i="1" l="1"/>
  <c r="N28" i="1" s="1"/>
  <c r="N29" i="1"/>
  <c r="N30" i="1" s="1"/>
  <c r="N4" i="1"/>
  <c r="N5" i="1" s="1"/>
  <c r="N6" i="1" s="1"/>
  <c r="N7" i="1" s="1"/>
  <c r="N8" i="1" s="1"/>
  <c r="N9" i="1" s="1"/>
  <c r="N10" i="1" s="1"/>
</calcChain>
</file>

<file path=xl/sharedStrings.xml><?xml version="1.0" encoding="utf-8"?>
<sst xmlns="http://schemas.openxmlformats.org/spreadsheetml/2006/main" count="103" uniqueCount="50">
  <si>
    <t>H</t>
  </si>
  <si>
    <t>M</t>
  </si>
  <si>
    <t>Nota</t>
  </si>
  <si>
    <t>Sex</t>
  </si>
  <si>
    <t>Idade</t>
  </si>
  <si>
    <t>Amplitude</t>
  </si>
  <si>
    <t>Amplitude do intervalo</t>
  </si>
  <si>
    <t>limite inferior</t>
  </si>
  <si>
    <t>limite superior</t>
  </si>
  <si>
    <t>intervalor</t>
  </si>
  <si>
    <t>Notas</t>
  </si>
  <si>
    <t>Freq Absoluta</t>
  </si>
  <si>
    <t>Freq Absoluta Acumulada</t>
  </si>
  <si>
    <t>Freq Relativa</t>
  </si>
  <si>
    <t>Freq Relativa Acumulada</t>
  </si>
  <si>
    <t>&gt;=60</t>
  </si>
  <si>
    <t>&lt;65</t>
  </si>
  <si>
    <t>&gt;=65</t>
  </si>
  <si>
    <t>&lt;70</t>
  </si>
  <si>
    <t>&gt;=70</t>
  </si>
  <si>
    <t>&gt;=75</t>
  </si>
  <si>
    <t>&gt;=80</t>
  </si>
  <si>
    <t>&gt;=85</t>
  </si>
  <si>
    <t>&gt;=90</t>
  </si>
  <si>
    <t>&gt;=95</t>
  </si>
  <si>
    <t>&lt;75</t>
  </si>
  <si>
    <t>&lt;80</t>
  </si>
  <si>
    <t>&lt;85</t>
  </si>
  <si>
    <t>&lt;90</t>
  </si>
  <si>
    <t>&lt;95</t>
  </si>
  <si>
    <t>&lt;100</t>
  </si>
  <si>
    <t>TOTAL</t>
  </si>
  <si>
    <t>Homem</t>
  </si>
  <si>
    <t>Mulher</t>
  </si>
  <si>
    <t>Media</t>
  </si>
  <si>
    <t>Mediana</t>
  </si>
  <si>
    <t>Moda</t>
  </si>
  <si>
    <t>Variância</t>
  </si>
  <si>
    <t>Desvio Padrão</t>
  </si>
  <si>
    <t>Coeficiente de Variação</t>
  </si>
  <si>
    <t>&gt;=20</t>
  </si>
  <si>
    <t>&gt;=25</t>
  </si>
  <si>
    <t>&gt;=30</t>
  </si>
  <si>
    <t>&gt;=35</t>
  </si>
  <si>
    <t>&gt;=40</t>
  </si>
  <si>
    <t>&lt;25</t>
  </si>
  <si>
    <t>&lt;30</t>
  </si>
  <si>
    <t>&lt;35</t>
  </si>
  <si>
    <t>&lt;40</t>
  </si>
  <si>
    <t>&lt;45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</si>
</sst>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9" fontId="0" fillId="5" borderId="1" xfId="1" applyFont="1" applyFill="1" applyBorder="1"/>
    <xf numFmtId="9" fontId="0" fillId="5" borderId="1" xfId="0" applyNumberFormat="1" applyFill="1" applyBorder="1"/>
    <xf numFmtId="0" fontId="0" fillId="5" borderId="0" xfId="0" applyFill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8" borderId="0" xfId="0" applyFill="1"/>
    <xf numFmtId="9" fontId="0" fillId="8" borderId="1" xfId="1" applyFont="1" applyFill="1" applyBorder="1"/>
    <xf numFmtId="9" fontId="0" fillId="8" borderId="1" xfId="0" applyNumberFormat="1" applyFill="1" applyBorder="1"/>
    <xf numFmtId="0" fontId="0" fillId="8" borderId="0" xfId="0" applyFill="1" applyAlignment="1">
      <alignment horizontal="center"/>
    </xf>
    <xf numFmtId="9" fontId="0" fillId="8" borderId="1" xfId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598474-B54E-429D-B78C-DFCB4750DF68}" name="Table3" displayName="Table3" ref="B2:D22" totalsRowShown="0">
  <autoFilter ref="B2:D22" xr:uid="{08598474-B54E-429D-B78C-DFCB4750DF68}"/>
  <sortState xmlns:xlrd2="http://schemas.microsoft.com/office/spreadsheetml/2017/richdata2" ref="B3:D22">
    <sortCondition ref="B2:B22"/>
  </sortState>
  <tableColumns count="3">
    <tableColumn id="1" xr3:uid="{24220953-EF8C-4B7E-AFBE-9F3B0C0CDC07}" name="Nota"/>
    <tableColumn id="2" xr3:uid="{9252A136-B615-48B9-B066-D528873FBB21}" name="Sex" dataDxfId="0"/>
    <tableColumn id="3" xr3:uid="{FDDD6FF3-3FBB-4D6D-9BAC-FFDDE22A560F}" name="Ida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tabSelected="1" workbookViewId="0">
      <selection activeCell="F17" sqref="F17"/>
    </sheetView>
  </sheetViews>
  <sheetFormatPr defaultRowHeight="15" x14ac:dyDescent="0.25"/>
  <cols>
    <col min="6" max="6" width="22" bestFit="1" customWidth="1"/>
    <col min="7" max="7" width="11" style="1" bestFit="1" customWidth="1"/>
    <col min="11" max="11" width="9.28515625" customWidth="1"/>
    <col min="12" max="12" width="24" bestFit="1" customWidth="1"/>
    <col min="13" max="13" width="12.5703125" bestFit="1" customWidth="1"/>
    <col min="14" max="14" width="23.28515625" bestFit="1" customWidth="1"/>
  </cols>
  <sheetData>
    <row r="1" spans="2:14" x14ac:dyDescent="0.25">
      <c r="I1" s="26">
        <v>1</v>
      </c>
      <c r="J1" s="26"/>
      <c r="K1" s="26"/>
      <c r="L1" s="26"/>
      <c r="M1" s="26"/>
      <c r="N1" s="26"/>
    </row>
    <row r="2" spans="2:14" x14ac:dyDescent="0.25">
      <c r="B2" t="s">
        <v>2</v>
      </c>
      <c r="C2" t="s">
        <v>3</v>
      </c>
      <c r="D2" t="s">
        <v>4</v>
      </c>
      <c r="F2" s="8" t="s">
        <v>7</v>
      </c>
      <c r="G2" s="9">
        <v>60</v>
      </c>
      <c r="H2" s="10"/>
      <c r="I2" s="30" t="s">
        <v>10</v>
      </c>
      <c r="J2" s="30"/>
      <c r="K2" s="8" t="s">
        <v>11</v>
      </c>
      <c r="L2" s="8" t="s">
        <v>12</v>
      </c>
      <c r="M2" s="8" t="s">
        <v>13</v>
      </c>
      <c r="N2" s="8" t="s">
        <v>14</v>
      </c>
    </row>
    <row r="3" spans="2:14" x14ac:dyDescent="0.25">
      <c r="B3" s="6">
        <v>62</v>
      </c>
      <c r="C3" s="3" t="s">
        <v>1</v>
      </c>
      <c r="D3" s="2">
        <v>20</v>
      </c>
      <c r="F3" s="8" t="s">
        <v>8</v>
      </c>
      <c r="G3" s="9">
        <v>100</v>
      </c>
      <c r="H3" s="10"/>
      <c r="I3" s="8" t="s">
        <v>15</v>
      </c>
      <c r="J3" s="8" t="s">
        <v>16</v>
      </c>
      <c r="K3" s="8">
        <f>COUNTIFS(Table3[Nota],J3,Table3[Nota],I3)</f>
        <v>1</v>
      </c>
      <c r="L3" s="8">
        <f>K3</f>
        <v>1</v>
      </c>
      <c r="M3" s="11">
        <f>K3/$K$11</f>
        <v>0.05</v>
      </c>
      <c r="N3" s="12">
        <f>M3</f>
        <v>0.05</v>
      </c>
    </row>
    <row r="4" spans="2:14" x14ac:dyDescent="0.25">
      <c r="B4" s="7">
        <v>66</v>
      </c>
      <c r="C4" s="5" t="s">
        <v>0</v>
      </c>
      <c r="D4" s="4">
        <v>20</v>
      </c>
      <c r="F4" s="8" t="s">
        <v>9</v>
      </c>
      <c r="G4" s="9">
        <v>8</v>
      </c>
      <c r="H4" s="10"/>
      <c r="I4" s="8" t="s">
        <v>17</v>
      </c>
      <c r="J4" s="8" t="s">
        <v>18</v>
      </c>
      <c r="K4" s="8">
        <f>COUNTIFS(Table3[Nota],J4,Table3[Nota],I4)</f>
        <v>2</v>
      </c>
      <c r="L4" s="8">
        <f>L3+K4</f>
        <v>3</v>
      </c>
      <c r="M4" s="11">
        <f t="shared" ref="M4:M10" si="0">K4/$K$11</f>
        <v>0.1</v>
      </c>
      <c r="N4" s="12">
        <f>N3+M4</f>
        <v>0.15000000000000002</v>
      </c>
    </row>
    <row r="5" spans="2:14" x14ac:dyDescent="0.25">
      <c r="B5" s="6">
        <v>68</v>
      </c>
      <c r="C5" s="3" t="s">
        <v>1</v>
      </c>
      <c r="D5" s="2">
        <v>25</v>
      </c>
      <c r="F5" s="10"/>
      <c r="G5" s="13"/>
      <c r="H5" s="10"/>
      <c r="I5" s="8" t="s">
        <v>19</v>
      </c>
      <c r="J5" s="8" t="s">
        <v>25</v>
      </c>
      <c r="K5" s="8">
        <f>COUNTIFS(Table3[Nota],J5,Table3[Nota],I5)</f>
        <v>4</v>
      </c>
      <c r="L5" s="8">
        <f>L4+K5</f>
        <v>7</v>
      </c>
      <c r="M5" s="11">
        <f t="shared" si="0"/>
        <v>0.2</v>
      </c>
      <c r="N5" s="12">
        <f>N4+M5</f>
        <v>0.35000000000000003</v>
      </c>
    </row>
    <row r="6" spans="2:14" x14ac:dyDescent="0.25">
      <c r="B6" s="7">
        <v>70</v>
      </c>
      <c r="C6" s="5" t="s">
        <v>1</v>
      </c>
      <c r="D6" s="4">
        <v>20</v>
      </c>
      <c r="F6" s="10"/>
      <c r="G6" s="13"/>
      <c r="H6" s="10"/>
      <c r="I6" s="8" t="s">
        <v>20</v>
      </c>
      <c r="J6" s="8" t="s">
        <v>26</v>
      </c>
      <c r="K6" s="8">
        <f>COUNTIFS(Table3[Nota],J6,Table3[Nota],I6)</f>
        <v>5</v>
      </c>
      <c r="L6" s="8">
        <f t="shared" ref="L6:L10" si="1">L5+K6</f>
        <v>12</v>
      </c>
      <c r="M6" s="11">
        <f t="shared" si="0"/>
        <v>0.25</v>
      </c>
      <c r="N6" s="12">
        <f t="shared" ref="N6:N10" si="2">N5+M6</f>
        <v>0.60000000000000009</v>
      </c>
    </row>
    <row r="7" spans="2:14" x14ac:dyDescent="0.25">
      <c r="B7" s="2">
        <v>70</v>
      </c>
      <c r="C7" s="3" t="s">
        <v>1</v>
      </c>
      <c r="D7" s="2">
        <v>30</v>
      </c>
      <c r="F7" s="8" t="s">
        <v>5</v>
      </c>
      <c r="G7" s="9">
        <f>G3-G2</f>
        <v>40</v>
      </c>
      <c r="H7" s="10"/>
      <c r="I7" s="8" t="s">
        <v>21</v>
      </c>
      <c r="J7" s="8" t="s">
        <v>27</v>
      </c>
      <c r="K7" s="8">
        <f>COUNTIFS(Table3[Nota],J7,Table3[Nota],I7)</f>
        <v>4</v>
      </c>
      <c r="L7" s="8">
        <f t="shared" si="1"/>
        <v>16</v>
      </c>
      <c r="M7" s="11">
        <f t="shared" si="0"/>
        <v>0.2</v>
      </c>
      <c r="N7" s="12">
        <f t="shared" si="2"/>
        <v>0.8</v>
      </c>
    </row>
    <row r="8" spans="2:14" x14ac:dyDescent="0.25">
      <c r="B8" s="7">
        <v>71</v>
      </c>
      <c r="C8" s="5" t="s">
        <v>1</v>
      </c>
      <c r="D8" s="4">
        <v>25</v>
      </c>
      <c r="F8" s="8" t="s">
        <v>6</v>
      </c>
      <c r="G8" s="9">
        <f>G7/G4</f>
        <v>5</v>
      </c>
      <c r="H8" s="10"/>
      <c r="I8" s="8" t="s">
        <v>22</v>
      </c>
      <c r="J8" s="8" t="s">
        <v>28</v>
      </c>
      <c r="K8" s="8">
        <f>COUNTIFS(Table3[Nota],J8,Table3[Nota],I8)</f>
        <v>3</v>
      </c>
      <c r="L8" s="8">
        <f t="shared" si="1"/>
        <v>19</v>
      </c>
      <c r="M8" s="11">
        <f t="shared" si="0"/>
        <v>0.15</v>
      </c>
      <c r="N8" s="12">
        <f t="shared" si="2"/>
        <v>0.95000000000000007</v>
      </c>
    </row>
    <row r="9" spans="2:14" x14ac:dyDescent="0.25">
      <c r="B9" s="6">
        <v>74</v>
      </c>
      <c r="C9" s="3" t="s">
        <v>0</v>
      </c>
      <c r="D9" s="2">
        <v>25</v>
      </c>
      <c r="F9" s="10"/>
      <c r="G9" s="13"/>
      <c r="H9" s="10"/>
      <c r="I9" s="8" t="s">
        <v>23</v>
      </c>
      <c r="J9" s="8" t="s">
        <v>29</v>
      </c>
      <c r="K9" s="8">
        <f>COUNTIFS(Table3[Nota],J9,Table3[Nota],I9)</f>
        <v>0</v>
      </c>
      <c r="L9" s="8">
        <f t="shared" si="1"/>
        <v>19</v>
      </c>
      <c r="M9" s="11">
        <f t="shared" si="0"/>
        <v>0</v>
      </c>
      <c r="N9" s="12">
        <f t="shared" si="2"/>
        <v>0.95000000000000007</v>
      </c>
    </row>
    <row r="10" spans="2:14" x14ac:dyDescent="0.25">
      <c r="B10" s="7">
        <v>76</v>
      </c>
      <c r="C10" s="5" t="s">
        <v>0</v>
      </c>
      <c r="D10" s="4">
        <v>20</v>
      </c>
      <c r="F10" s="26">
        <v>3</v>
      </c>
      <c r="G10" s="26"/>
      <c r="I10" s="8" t="s">
        <v>24</v>
      </c>
      <c r="J10" s="8" t="s">
        <v>30</v>
      </c>
      <c r="K10" s="8">
        <f>COUNTIFS(Table3[Nota],J10,Table3[Nota],I10)</f>
        <v>1</v>
      </c>
      <c r="L10" s="8">
        <f t="shared" si="1"/>
        <v>20</v>
      </c>
      <c r="M10" s="11">
        <f t="shared" si="0"/>
        <v>0.05</v>
      </c>
      <c r="N10" s="12">
        <f t="shared" si="2"/>
        <v>1</v>
      </c>
    </row>
    <row r="11" spans="2:14" x14ac:dyDescent="0.25">
      <c r="B11" s="2">
        <v>76</v>
      </c>
      <c r="C11" s="3" t="s">
        <v>0</v>
      </c>
      <c r="D11" s="2">
        <v>30</v>
      </c>
      <c r="F11" s="14" t="s">
        <v>34</v>
      </c>
      <c r="G11" s="15">
        <f>AVERAGE(Table3[Nota])</f>
        <v>77.55</v>
      </c>
      <c r="I11" s="31" t="s">
        <v>31</v>
      </c>
      <c r="J11" s="31"/>
      <c r="K11" s="8">
        <f>SUM(K3:K10)</f>
        <v>20</v>
      </c>
      <c r="L11" s="8"/>
      <c r="M11" s="11">
        <f>K11/$K$11</f>
        <v>1</v>
      </c>
      <c r="N11" s="8"/>
    </row>
    <row r="12" spans="2:14" x14ac:dyDescent="0.25">
      <c r="B12" s="4">
        <v>76</v>
      </c>
      <c r="C12" s="5" t="s">
        <v>1</v>
      </c>
      <c r="D12" s="4">
        <v>35</v>
      </c>
      <c r="F12" s="14" t="s">
        <v>35</v>
      </c>
      <c r="G12" s="15">
        <f>MEDIAN(Table3[Nota])</f>
        <v>77</v>
      </c>
      <c r="I12" s="27">
        <v>2</v>
      </c>
      <c r="J12" s="27"/>
      <c r="K12" s="27"/>
      <c r="L12" s="27"/>
    </row>
    <row r="13" spans="2:14" x14ac:dyDescent="0.25">
      <c r="B13" s="6">
        <v>78</v>
      </c>
      <c r="C13" s="3" t="s">
        <v>0</v>
      </c>
      <c r="D13" s="2">
        <v>35</v>
      </c>
      <c r="F13" s="14" t="s">
        <v>36</v>
      </c>
      <c r="G13" s="15">
        <f>MODE(Table3[Nota])</f>
        <v>76</v>
      </c>
      <c r="I13" s="32" t="s">
        <v>10</v>
      </c>
      <c r="J13" s="32"/>
      <c r="K13" s="17" t="s">
        <v>32</v>
      </c>
      <c r="L13" s="17" t="s">
        <v>33</v>
      </c>
    </row>
    <row r="14" spans="2:14" x14ac:dyDescent="0.25">
      <c r="B14" s="7">
        <v>79</v>
      </c>
      <c r="C14" s="5" t="s">
        <v>0</v>
      </c>
      <c r="D14" s="4">
        <v>30</v>
      </c>
      <c r="F14" s="14" t="s">
        <v>37</v>
      </c>
      <c r="G14" s="15">
        <f>_xlfn.VAR.P(Table3[Nota])</f>
        <v>68.447500000000005</v>
      </c>
      <c r="I14" s="18" t="s">
        <v>15</v>
      </c>
      <c r="J14" s="18" t="s">
        <v>16</v>
      </c>
      <c r="K14" s="17">
        <v>0</v>
      </c>
      <c r="L14" s="17">
        <v>1</v>
      </c>
    </row>
    <row r="15" spans="2:14" x14ac:dyDescent="0.25">
      <c r="B15" s="6">
        <v>80</v>
      </c>
      <c r="C15" s="3" t="s">
        <v>0</v>
      </c>
      <c r="D15" s="2">
        <v>25</v>
      </c>
      <c r="F15" s="14" t="s">
        <v>38</v>
      </c>
      <c r="G15" s="15">
        <f>SQRT(G14)</f>
        <v>8.2733004296955155</v>
      </c>
      <c r="I15" s="18" t="s">
        <v>17</v>
      </c>
      <c r="J15" s="18" t="s">
        <v>18</v>
      </c>
      <c r="K15" s="17">
        <v>1</v>
      </c>
      <c r="L15" s="17">
        <v>1</v>
      </c>
    </row>
    <row r="16" spans="2:14" x14ac:dyDescent="0.25">
      <c r="B16" s="7">
        <v>82</v>
      </c>
      <c r="C16" s="5" t="s">
        <v>1</v>
      </c>
      <c r="D16" s="4">
        <v>35</v>
      </c>
      <c r="F16" s="14" t="s">
        <v>39</v>
      </c>
      <c r="G16" s="16">
        <f>G15/G11</f>
        <v>0.10668343558601567</v>
      </c>
      <c r="I16" s="18" t="s">
        <v>19</v>
      </c>
      <c r="J16" s="18" t="s">
        <v>25</v>
      </c>
      <c r="K16" s="17">
        <v>1</v>
      </c>
      <c r="L16" s="17">
        <v>3</v>
      </c>
    </row>
    <row r="17" spans="2:14" x14ac:dyDescent="0.25">
      <c r="B17" s="2">
        <v>82</v>
      </c>
      <c r="C17" s="3" t="s">
        <v>1</v>
      </c>
      <c r="D17" s="2">
        <v>40</v>
      </c>
      <c r="I17" s="18" t="s">
        <v>20</v>
      </c>
      <c r="J17" s="18" t="s">
        <v>26</v>
      </c>
      <c r="K17" s="17">
        <v>4</v>
      </c>
      <c r="L17" s="17">
        <v>1</v>
      </c>
    </row>
    <row r="18" spans="2:14" x14ac:dyDescent="0.25">
      <c r="B18" s="7">
        <v>83</v>
      </c>
      <c r="C18" s="5" t="s">
        <v>1</v>
      </c>
      <c r="D18" s="4">
        <v>40</v>
      </c>
      <c r="I18" s="18" t="s">
        <v>21</v>
      </c>
      <c r="J18" s="18" t="s">
        <v>27</v>
      </c>
      <c r="K18" s="17">
        <v>1</v>
      </c>
      <c r="L18" s="17">
        <v>3</v>
      </c>
    </row>
    <row r="19" spans="2:14" x14ac:dyDescent="0.25">
      <c r="B19" s="6">
        <v>86</v>
      </c>
      <c r="C19" s="3" t="s">
        <v>1</v>
      </c>
      <c r="D19" s="2">
        <v>30</v>
      </c>
      <c r="I19" s="18" t="s">
        <v>22</v>
      </c>
      <c r="J19" s="18" t="s">
        <v>28</v>
      </c>
      <c r="K19" s="17">
        <v>2</v>
      </c>
      <c r="L19" s="17">
        <v>1</v>
      </c>
    </row>
    <row r="20" spans="2:14" x14ac:dyDescent="0.25">
      <c r="B20" s="7">
        <v>87</v>
      </c>
      <c r="C20" s="5" t="s">
        <v>0</v>
      </c>
      <c r="D20" s="4">
        <v>40</v>
      </c>
      <c r="I20" s="18" t="s">
        <v>23</v>
      </c>
      <c r="J20" s="18" t="s">
        <v>29</v>
      </c>
      <c r="K20" s="17">
        <v>0</v>
      </c>
      <c r="L20" s="17">
        <v>0</v>
      </c>
    </row>
    <row r="21" spans="2:14" x14ac:dyDescent="0.25">
      <c r="B21" s="6">
        <v>88</v>
      </c>
      <c r="C21" s="3" t="s">
        <v>0</v>
      </c>
      <c r="D21" s="2">
        <v>35</v>
      </c>
      <c r="I21" s="18" t="s">
        <v>24</v>
      </c>
      <c r="J21" s="18" t="s">
        <v>30</v>
      </c>
      <c r="K21" s="17">
        <v>1</v>
      </c>
      <c r="L21" s="17">
        <v>0</v>
      </c>
    </row>
    <row r="22" spans="2:14" x14ac:dyDescent="0.25">
      <c r="B22" s="7">
        <v>97</v>
      </c>
      <c r="C22" s="5" t="s">
        <v>0</v>
      </c>
      <c r="D22" s="4">
        <v>40</v>
      </c>
      <c r="I22" s="33" t="s">
        <v>31</v>
      </c>
      <c r="J22" s="33"/>
      <c r="K22" s="17">
        <f>SUM(K14:K21)</f>
        <v>10</v>
      </c>
      <c r="L22" s="17">
        <f>SUM(L14:L21)</f>
        <v>10</v>
      </c>
    </row>
    <row r="24" spans="2:14" x14ac:dyDescent="0.25">
      <c r="I24" s="26">
        <v>4</v>
      </c>
      <c r="J24" s="26"/>
      <c r="K24" s="26"/>
      <c r="L24" s="26"/>
      <c r="M24" s="26"/>
      <c r="N24" s="26"/>
    </row>
    <row r="25" spans="2:14" x14ac:dyDescent="0.25">
      <c r="F25" s="19" t="s">
        <v>7</v>
      </c>
      <c r="G25" s="20">
        <v>20</v>
      </c>
      <c r="H25" s="21"/>
      <c r="I25" s="28" t="s">
        <v>10</v>
      </c>
      <c r="J25" s="28"/>
      <c r="K25" s="19" t="s">
        <v>11</v>
      </c>
      <c r="L25" s="19" t="s">
        <v>12</v>
      </c>
      <c r="M25" s="19" t="s">
        <v>13</v>
      </c>
      <c r="N25" s="19" t="s">
        <v>14</v>
      </c>
    </row>
    <row r="26" spans="2:14" x14ac:dyDescent="0.25">
      <c r="F26" s="19" t="s">
        <v>8</v>
      </c>
      <c r="G26" s="20">
        <v>45</v>
      </c>
      <c r="H26" s="21"/>
      <c r="I26" s="19" t="s">
        <v>40</v>
      </c>
      <c r="J26" s="19" t="s">
        <v>45</v>
      </c>
      <c r="K26" s="19">
        <f>COUNTIFS(Table3[Idade],I26,Table3[Idade],J26)</f>
        <v>4</v>
      </c>
      <c r="L26" s="19">
        <f>K26</f>
        <v>4</v>
      </c>
      <c r="M26" s="22">
        <f>K26/$K$11</f>
        <v>0.2</v>
      </c>
      <c r="N26" s="23">
        <f>M26</f>
        <v>0.2</v>
      </c>
    </row>
    <row r="27" spans="2:14" x14ac:dyDescent="0.25">
      <c r="F27" s="19" t="s">
        <v>9</v>
      </c>
      <c r="G27" s="20">
        <v>5</v>
      </c>
      <c r="H27" s="21"/>
      <c r="I27" s="19" t="s">
        <v>41</v>
      </c>
      <c r="J27" s="19" t="s">
        <v>46</v>
      </c>
      <c r="K27" s="19">
        <f>COUNTIFS(Table3[Idade],I27,Table3[Idade],J27)</f>
        <v>4</v>
      </c>
      <c r="L27" s="19">
        <f>L26+K27</f>
        <v>8</v>
      </c>
      <c r="M27" s="22">
        <f t="shared" ref="M27:M31" si="3">K27/$K$11</f>
        <v>0.2</v>
      </c>
      <c r="N27" s="23">
        <f>N26+M27</f>
        <v>0.4</v>
      </c>
    </row>
    <row r="28" spans="2:14" x14ac:dyDescent="0.25">
      <c r="F28" s="21"/>
      <c r="G28" s="24"/>
      <c r="H28" s="21"/>
      <c r="I28" s="19" t="s">
        <v>42</v>
      </c>
      <c r="J28" s="19" t="s">
        <v>47</v>
      </c>
      <c r="K28" s="19">
        <f>COUNTIFS(Table3[Idade],I28,Table3[Idade],J28)</f>
        <v>4</v>
      </c>
      <c r="L28" s="19">
        <f>L27+K28</f>
        <v>12</v>
      </c>
      <c r="M28" s="22">
        <f t="shared" si="3"/>
        <v>0.2</v>
      </c>
      <c r="N28" s="23">
        <f>N27+M28</f>
        <v>0.60000000000000009</v>
      </c>
    </row>
    <row r="29" spans="2:14" x14ac:dyDescent="0.25">
      <c r="F29" s="19" t="s">
        <v>5</v>
      </c>
      <c r="G29" s="20">
        <f>G26-G25</f>
        <v>25</v>
      </c>
      <c r="H29" s="21"/>
      <c r="I29" s="19" t="s">
        <v>43</v>
      </c>
      <c r="J29" s="19" t="s">
        <v>48</v>
      </c>
      <c r="K29" s="19">
        <f>COUNTIFS(Table3[Idade],I29,Table3[Idade],J29)</f>
        <v>4</v>
      </c>
      <c r="L29" s="19">
        <f t="shared" ref="L29:L30" si="4">L28+K29</f>
        <v>16</v>
      </c>
      <c r="M29" s="22">
        <f t="shared" si="3"/>
        <v>0.2</v>
      </c>
      <c r="N29" s="23">
        <f t="shared" ref="N29:N30" si="5">N28+M29</f>
        <v>0.8</v>
      </c>
    </row>
    <row r="30" spans="2:14" x14ac:dyDescent="0.25">
      <c r="F30" s="19" t="s">
        <v>6</v>
      </c>
      <c r="G30" s="20">
        <f>G29/G27</f>
        <v>5</v>
      </c>
      <c r="H30" s="21"/>
      <c r="I30" s="19" t="s">
        <v>44</v>
      </c>
      <c r="J30" s="19" t="s">
        <v>49</v>
      </c>
      <c r="K30" s="19">
        <f>COUNTIFS(Table3[Idade],I30,Table3[Idade],J30)</f>
        <v>4</v>
      </c>
      <c r="L30" s="19">
        <f t="shared" si="4"/>
        <v>20</v>
      </c>
      <c r="M30" s="22">
        <f t="shared" si="3"/>
        <v>0.2</v>
      </c>
      <c r="N30" s="23">
        <f t="shared" si="5"/>
        <v>1</v>
      </c>
    </row>
    <row r="31" spans="2:14" x14ac:dyDescent="0.25">
      <c r="F31" s="21"/>
      <c r="G31" s="24"/>
      <c r="H31" s="21"/>
      <c r="I31" s="29" t="s">
        <v>31</v>
      </c>
      <c r="J31" s="29"/>
      <c r="K31" s="19">
        <f>SUM(K26:K30)</f>
        <v>20</v>
      </c>
      <c r="L31" s="19"/>
      <c r="M31" s="22">
        <f t="shared" si="3"/>
        <v>1</v>
      </c>
      <c r="N31" s="23"/>
    </row>
    <row r="32" spans="2:14" x14ac:dyDescent="0.25">
      <c r="F32" s="19" t="s">
        <v>34</v>
      </c>
      <c r="G32" s="20">
        <f>AVERAGE(Table3[Idade])</f>
        <v>30</v>
      </c>
    </row>
    <row r="33" spans="6:7" x14ac:dyDescent="0.25">
      <c r="F33" s="19" t="s">
        <v>35</v>
      </c>
      <c r="G33" s="20">
        <f>MEDIAN(Table3[Idade])</f>
        <v>30</v>
      </c>
    </row>
    <row r="34" spans="6:7" x14ac:dyDescent="0.25">
      <c r="F34" s="19" t="s">
        <v>36</v>
      </c>
      <c r="G34" s="20">
        <f>MODE(Table3[Idade])</f>
        <v>20</v>
      </c>
    </row>
    <row r="35" spans="6:7" x14ac:dyDescent="0.25">
      <c r="F35" s="19" t="s">
        <v>37</v>
      </c>
      <c r="G35" s="20">
        <f>_xlfn.VAR.P(Table3[Idade])</f>
        <v>50</v>
      </c>
    </row>
    <row r="36" spans="6:7" x14ac:dyDescent="0.25">
      <c r="F36" s="19" t="s">
        <v>38</v>
      </c>
      <c r="G36" s="20">
        <f>SQRT(G35)</f>
        <v>7.0710678118654755</v>
      </c>
    </row>
    <row r="37" spans="6:7" x14ac:dyDescent="0.25">
      <c r="F37" s="19" t="s">
        <v>39</v>
      </c>
      <c r="G37" s="25">
        <f>G36/G32</f>
        <v>0.23570226039551584</v>
      </c>
    </row>
  </sheetData>
  <mergeCells count="10">
    <mergeCell ref="I1:N1"/>
    <mergeCell ref="I12:L12"/>
    <mergeCell ref="I25:J25"/>
    <mergeCell ref="I31:J31"/>
    <mergeCell ref="F10:G10"/>
    <mergeCell ref="I24:N24"/>
    <mergeCell ref="I2:J2"/>
    <mergeCell ref="I11:J11"/>
    <mergeCell ref="I13:J13"/>
    <mergeCell ref="I22:J22"/>
  </mergeCells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BDZ Gamer11</dc:creator>
  <cp:lastModifiedBy>BDZ Gamer11</cp:lastModifiedBy>
  <dcterms:created xsi:type="dcterms:W3CDTF">2015-06-05T18:17:20Z</dcterms:created>
  <dcterms:modified xsi:type="dcterms:W3CDTF">2023-10-28T02:20:56Z</dcterms:modified>
</cp:coreProperties>
</file>