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i\Dropbox\My PC (LAPTOP-QVGOS4OQ)\Documents\PÓS GRADUAÇÃO\2023\UNIOESTE 25 mar 15 e 29 abril 2023 ANÁLISE DE GESTÃO DE RISCOS EM PROJETOS\"/>
    </mc:Choice>
  </mc:AlternateContent>
  <xr:revisionPtr revIDLastSave="0" documentId="13_ncr:1_{49A733CC-798D-4D2D-9531-A063F7303C24}" xr6:coauthVersionLast="47" xr6:coauthVersionMax="47" xr10:uidLastSave="{00000000-0000-0000-0000-000000000000}"/>
  <bookViews>
    <workbookView xWindow="-120" yWindow="-120" windowWidth="19440" windowHeight="11160" activeTab="3" xr2:uid="{36954CF6-6C1C-4554-ACB0-EB2BD69A03D4}"/>
  </bookViews>
  <sheets>
    <sheet name="CAPA" sheetId="1" r:id="rId1"/>
    <sheet name="ÍNDICE PREÇO LUCRO" sheetId="2" r:id="rId2"/>
    <sheet name="MODELO DE GORDON E SHAPIRO" sheetId="3" r:id="rId3"/>
    <sheet name="MODELO CAP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I16" i="3"/>
  <c r="I17" i="3"/>
  <c r="I18" i="3"/>
  <c r="I19" i="3"/>
  <c r="I20" i="3"/>
  <c r="I21" i="3"/>
  <c r="I22" i="3"/>
  <c r="I14" i="3"/>
  <c r="D20" i="3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13" i="3"/>
  <c r="D13" i="3" s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10" i="2"/>
  <c r="I12" i="3" l="1"/>
  <c r="A13" i="3" s="1"/>
</calcChain>
</file>

<file path=xl/sharedStrings.xml><?xml version="1.0" encoding="utf-8"?>
<sst xmlns="http://schemas.openxmlformats.org/spreadsheetml/2006/main" count="89" uniqueCount="60">
  <si>
    <t>ÍNDICE PREÇO LUCRO</t>
  </si>
  <si>
    <t>O índice Preço/Lucro é um índice muito utilizado no mercado. Representa o número de anos que são necessários para recuperar o investimento.</t>
  </si>
  <si>
    <t>Assim, poderia ser entendido como o Payback Simples ou Tradicional.  Todavia, ele tem aspectos interessantes.</t>
  </si>
  <si>
    <t xml:space="preserve">1-Normalmente varia entre 5 e 20. Mas pode ser  menor que 5 ou maior que 20.  </t>
  </si>
  <si>
    <t>2-Quanto menor o Índice Preço/Lucro, maior o risco atribuído. Ou seja, o investidor "exige" um retorno mais rápido para assumir o investimento.</t>
  </si>
  <si>
    <t>4-O investidor, ao ter confiança na Administração da empresa, ao ver a empresa como sendo de baixo risco, aceita retornos (LPA) menores.</t>
  </si>
  <si>
    <t>PREÇO/LUCRO</t>
  </si>
  <si>
    <t>Tempo de Retorno (anos)</t>
  </si>
  <si>
    <t>Raros</t>
  </si>
  <si>
    <t>Risco Muito Baixo</t>
  </si>
  <si>
    <t>Risco  Médio</t>
  </si>
  <si>
    <t>Risco Alto</t>
  </si>
  <si>
    <t>Risco Muito Alto</t>
  </si>
  <si>
    <t>5-A seguir apresenta-se uma escala de Índice P/L de 1 a 33. Os mais comuns estão entre 5 e 20.  Índices P/L são apresentados com 1 ou 2 casas decimais.</t>
  </si>
  <si>
    <t>Classificação</t>
  </si>
  <si>
    <t>Exemplos.</t>
  </si>
  <si>
    <t>https://fundamentus.com.br/detalhes.php?papel=PETR4</t>
  </si>
  <si>
    <t>https://fundamentus.com.br/detalhes.php?papel=ITUB4</t>
  </si>
  <si>
    <t>https://fundamentus.com.br/detalhes.php?papel=BBDC4</t>
  </si>
  <si>
    <t>https://fundamentus.com.br/detalhes.php?papel=BBAS3</t>
  </si>
  <si>
    <t>https://fundamentus.com.br/detalhes.php?papel=VALE3</t>
  </si>
  <si>
    <t>Risco Baixo</t>
  </si>
  <si>
    <t>https://fundamentus.com.br/detalhes.php?papel=CPLE6</t>
  </si>
  <si>
    <t>https://fundamentus.com.br/detalhes.php?papel=CMIG4</t>
  </si>
  <si>
    <t>https://fundamentus.com.br/detalhes.php?papel=AESB3</t>
  </si>
  <si>
    <t>Limitações: Volátil como os lucros e os preços das ações. Não funciona com prejuízos.</t>
  </si>
  <si>
    <t>O Modelo de Gordonn e Shapiro</t>
  </si>
  <si>
    <t>Dividendo</t>
  </si>
  <si>
    <t>Do</t>
  </si>
  <si>
    <t>D1</t>
  </si>
  <si>
    <t xml:space="preserve">Taxa de Desconto </t>
  </si>
  <si>
    <t>Taxa de Crescimento=g</t>
  </si>
  <si>
    <t>PREÇO DA AÇÃO</t>
  </si>
  <si>
    <t>Esperado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</si>
  <si>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</si>
  <si>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</si>
  <si>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</si>
  <si>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</si>
  <si>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</si>
  <si>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</si>
  <si>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</si>
  <si>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</si>
  <si>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</si>
  <si>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</si>
  <si>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sequência</t>
  </si>
  <si>
    <t>ano</t>
  </si>
  <si>
    <t>Limitação 1: a Taxa de Desconto deve ser maior que a taxa de crescimento dos dividendos.</t>
  </si>
  <si>
    <t>Limitação 2: Só funciona com empresas com distribuição regular de dividendos.</t>
  </si>
  <si>
    <t>Se o preço no mercado for maior que</t>
  </si>
  <si>
    <t>o esperado, os investidores vendem</t>
  </si>
  <si>
    <t>a ação e o preço cai.</t>
  </si>
  <si>
    <t>Se o preço de mercado for menor, os</t>
  </si>
  <si>
    <t>investidores compram, aumentando</t>
  </si>
  <si>
    <t>o preço, em direção ao esperado.</t>
  </si>
  <si>
    <t>Suposição: a taxa de crescimento futura</t>
  </si>
  <si>
    <t>será igual à taxa passada????</t>
  </si>
  <si>
    <t>MODELO DE GORDO SHAPIRO</t>
  </si>
  <si>
    <t>MODELO CAPM</t>
  </si>
  <si>
    <t>BETA COMO MEDIDA DE RISCO</t>
  </si>
  <si>
    <t>3-A forma de cálculo é dada por: Preço da Ação/LPA anual.   Ou seja, o Preço Atual da Ação dividido pelo LPA ( LL/número de ações).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</si>
</sst>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0" xfId="0" applyFont="1" applyFill="1"/>
    <xf numFmtId="0" fontId="2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2" fillId="4" borderId="10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0" fillId="2" borderId="13" xfId="0" applyFill="1" applyBorder="1"/>
    <xf numFmtId="0" fontId="1" fillId="2" borderId="13" xfId="0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164" fontId="2" fillId="2" borderId="15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0" fontId="0" fillId="2" borderId="14" xfId="0" applyFill="1" applyBorder="1"/>
    <xf numFmtId="0" fontId="0" fillId="3" borderId="21" xfId="0" applyFill="1" applyBorder="1"/>
    <xf numFmtId="0" fontId="1" fillId="3" borderId="22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3" fillId="5" borderId="10" xfId="0" applyFont="1" applyFill="1" applyBorder="1"/>
    <xf numFmtId="0" fontId="3" fillId="9" borderId="10" xfId="0" applyFont="1" applyFill="1" applyBorder="1"/>
    <xf numFmtId="0" fontId="1" fillId="9" borderId="11" xfId="0" applyFont="1" applyFill="1" applyBorder="1"/>
    <xf numFmtId="0" fontId="1" fillId="9" borderId="12" xfId="0" applyFont="1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4" fillId="2" borderId="0" xfId="0" applyFont="1" applyFill="1"/>
    <xf numFmtId="0" fontId="4" fillId="2" borderId="10" xfId="0" applyFont="1" applyFill="1" applyBorder="1"/>
    <xf numFmtId="0" fontId="4" fillId="2" borderId="12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0" fillId="8" borderId="23" xfId="0" applyFill="1" applyBorder="1"/>
    <xf numFmtId="0" fontId="0" fillId="7" borderId="23" xfId="0" applyFill="1" applyBorder="1"/>
    <xf numFmtId="0" fontId="0" fillId="3" borderId="23" xfId="0" applyFill="1" applyBorder="1"/>
    <xf numFmtId="0" fontId="0" fillId="4" borderId="23" xfId="0" applyFill="1" applyBorder="1"/>
    <xf numFmtId="0" fontId="0" fillId="7" borderId="25" xfId="0" applyFill="1" applyBorder="1"/>
    <xf numFmtId="165" fontId="1" fillId="2" borderId="13" xfId="0" applyNumberFormat="1" applyFont="1" applyFill="1" applyBorder="1"/>
    <xf numFmtId="165" fontId="2" fillId="2" borderId="13" xfId="0" applyNumberFormat="1" applyFont="1" applyFill="1" applyBorder="1"/>
    <xf numFmtId="165" fontId="3" fillId="2" borderId="13" xfId="0" applyNumberFormat="1" applyFont="1" applyFill="1" applyBorder="1"/>
    <xf numFmtId="0" fontId="1" fillId="2" borderId="26" xfId="0" applyFont="1" applyFill="1" applyBorder="1" applyAlignment="1">
      <alignment horizontal="center"/>
    </xf>
    <xf numFmtId="0" fontId="5" fillId="2" borderId="27" xfId="0" applyFont="1" applyFill="1" applyBorder="1"/>
    <xf numFmtId="9" fontId="5" fillId="3" borderId="28" xfId="0" applyNumberFormat="1" applyFont="1" applyFill="1" applyBorder="1" applyAlignment="1">
      <alignment horizontal="center"/>
    </xf>
    <xf numFmtId="0" fontId="1" fillId="2" borderId="13" xfId="0" applyFont="1" applyFill="1" applyBorder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0" fillId="11" borderId="13" xfId="0" applyFill="1" applyBorder="1"/>
    <xf numFmtId="165" fontId="1" fillId="2" borderId="26" xfId="0" applyNumberFormat="1" applyFont="1" applyFill="1" applyBorder="1"/>
    <xf numFmtId="10" fontId="1" fillId="6" borderId="1" xfId="0" applyNumberFormat="1" applyFont="1" applyFill="1" applyBorder="1" applyAlignment="1">
      <alignment horizontal="center"/>
    </xf>
    <xf numFmtId="10" fontId="5" fillId="3" borderId="28" xfId="0" applyNumberFormat="1" applyFont="1" applyFill="1" applyBorder="1" applyAlignment="1">
      <alignment horizontal="center"/>
    </xf>
    <xf numFmtId="0" fontId="1" fillId="2" borderId="14" xfId="0" applyFont="1" applyFill="1" applyBorder="1"/>
    <xf numFmtId="165" fontId="2" fillId="3" borderId="13" xfId="0" applyNumberFormat="1" applyFont="1" applyFill="1" applyBorder="1"/>
    <xf numFmtId="165" fontId="3" fillId="3" borderId="13" xfId="0" applyNumberFormat="1" applyFont="1" applyFill="1" applyBorder="1"/>
    <xf numFmtId="165" fontId="1" fillId="3" borderId="13" xfId="0" applyNumberFormat="1" applyFont="1" applyFill="1" applyBorder="1"/>
    <xf numFmtId="0" fontId="1" fillId="2" borderId="2" xfId="0" applyFont="1" applyFill="1" applyBorder="1"/>
    <xf numFmtId="0" fontId="7" fillId="3" borderId="22" xfId="0" applyFont="1" applyFill="1" applyBorder="1"/>
    <xf numFmtId="164" fontId="7" fillId="2" borderId="13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164" fontId="7" fillId="5" borderId="17" xfId="0" applyNumberFormat="1" applyFont="1" applyFill="1" applyBorder="1" applyAlignment="1">
      <alignment horizontal="center"/>
    </xf>
    <xf numFmtId="164" fontId="7" fillId="5" borderId="13" xfId="0" applyNumberFormat="1" applyFont="1" applyFill="1" applyBorder="1" applyAlignment="1">
      <alignment horizontal="center"/>
    </xf>
    <xf numFmtId="164" fontId="7" fillId="5" borderId="20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64" fontId="2" fillId="5" borderId="16" xfId="0" applyNumberFormat="1" applyFont="1" applyFill="1" applyBorder="1" applyAlignment="1">
      <alignment horizontal="center"/>
    </xf>
    <xf numFmtId="164" fontId="2" fillId="5" borderId="18" xfId="0" applyNumberFormat="1" applyFont="1" applyFill="1" applyBorder="1" applyAlignment="1">
      <alignment horizontal="center"/>
    </xf>
    <xf numFmtId="164" fontId="2" fillId="5" borderId="1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228600</xdr:colOff>
      <xdr:row>6</xdr:row>
      <xdr:rowOff>161925</xdr:rowOff>
    </xdr:to>
    <xdr:pic>
      <xdr:nvPicPr>
        <xdr:cNvPr id="2" name="Imagem 1" descr="Modelo de Gordon, perpetuidade e seu impacto no Valuation">
          <a:extLst>
            <a:ext uri="{FF2B5EF4-FFF2-40B4-BE49-F238E27FC236}">
              <a16:creationId xmlns:a16="http://schemas.microsoft.com/office/drawing/2014/main" id="{811B8ADB-B25A-FEE3-1285-A3D83BAC5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224790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9</xdr:col>
      <xdr:colOff>247650</xdr:colOff>
      <xdr:row>8</xdr:row>
      <xdr:rowOff>123825</xdr:rowOff>
    </xdr:to>
    <xdr:pic>
      <xdr:nvPicPr>
        <xdr:cNvPr id="3" name="Imagem 2" descr="Modelo de Gordon | TC">
          <a:extLst>
            <a:ext uri="{FF2B5EF4-FFF2-40B4-BE49-F238E27FC236}">
              <a16:creationId xmlns:a16="http://schemas.microsoft.com/office/drawing/2014/main" id="{B634A951-22BF-C9F5-B87B-B961DB528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3124200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5139-289D-47E7-92B0-033A074DEC67}">
  <dimension ref="B2:L6"/>
  <sheetViews>
    <sheetView workbookViewId="0">
      <selection activeCell="E15" sqref="E15"/>
    </sheetView>
  </sheetViews>
  <sheetFormatPr defaultRowHeight="15" x14ac:dyDescent="0.25"/>
  <cols>
    <col min="1" max="16384" width="9.140625" style="1"/>
  </cols>
  <sheetData>
    <row r="2" spans="2:12" ht="15.75" thickBot="1" x14ac:dyDescent="0.3"/>
    <row r="3" spans="2:12" x14ac:dyDescent="0.25">
      <c r="B3" s="63" t="s">
        <v>0</v>
      </c>
      <c r="C3" s="3"/>
      <c r="D3" s="4"/>
      <c r="F3" s="63" t="s">
        <v>56</v>
      </c>
      <c r="G3" s="3"/>
      <c r="H3" s="4"/>
      <c r="J3" s="63" t="s">
        <v>57</v>
      </c>
      <c r="K3" s="3"/>
      <c r="L3" s="4"/>
    </row>
    <row r="4" spans="2:12" x14ac:dyDescent="0.25">
      <c r="B4" s="5"/>
      <c r="C4" s="6"/>
      <c r="D4" s="7"/>
      <c r="F4" s="5"/>
      <c r="G4" s="6"/>
      <c r="H4" s="7"/>
      <c r="J4" s="5" t="s">
        <v>58</v>
      </c>
      <c r="K4" s="6"/>
      <c r="L4" s="7"/>
    </row>
    <row r="5" spans="2:12" x14ac:dyDescent="0.25">
      <c r="B5" s="5"/>
      <c r="C5" s="6"/>
      <c r="D5" s="7"/>
      <c r="F5" s="5"/>
      <c r="G5" s="6"/>
      <c r="H5" s="7"/>
      <c r="J5" s="5"/>
      <c r="K5" s="6"/>
      <c r="L5" s="7"/>
    </row>
    <row r="6" spans="2:12" ht="15.75" thickBot="1" x14ac:dyDescent="0.3">
      <c r="B6" s="8"/>
      <c r="C6" s="9"/>
      <c r="D6" s="10"/>
      <c r="F6" s="8"/>
      <c r="G6" s="9"/>
      <c r="H6" s="10"/>
      <c r="J6" s="8"/>
      <c r="K6" s="9"/>
      <c r="L6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D7B1-0140-4360-9720-629B6AE2B32C}">
  <dimension ref="A1:O42"/>
  <sheetViews>
    <sheetView topLeftCell="A5" workbookViewId="0">
      <selection activeCell="A20" sqref="A20"/>
    </sheetView>
  </sheetViews>
  <sheetFormatPr defaultRowHeight="15" x14ac:dyDescent="0.25"/>
  <cols>
    <col min="1" max="1" width="13.28515625" style="1" customWidth="1"/>
    <col min="2" max="2" width="25.28515625" style="1" customWidth="1"/>
    <col min="3" max="3" width="16.28515625" style="1" customWidth="1"/>
    <col min="4" max="16384" width="9.140625" style="1"/>
  </cols>
  <sheetData>
    <row r="1" spans="1:15" ht="18.75" x14ac:dyDescent="0.3">
      <c r="A1" s="11" t="s">
        <v>1</v>
      </c>
    </row>
    <row r="2" spans="1:15" ht="19.5" thickBot="1" x14ac:dyDescent="0.35">
      <c r="A2" s="11" t="s">
        <v>2</v>
      </c>
    </row>
    <row r="3" spans="1:15" ht="19.5" thickBot="1" x14ac:dyDescent="0.35">
      <c r="A3" s="15" t="s">
        <v>3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1:15" ht="19.5" thickBot="1" x14ac:dyDescent="0.35">
      <c r="A4" s="12" t="s">
        <v>4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</row>
    <row r="5" spans="1:15" ht="19.5" thickBot="1" x14ac:dyDescent="0.35">
      <c r="A5" s="15" t="s">
        <v>59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7"/>
    </row>
    <row r="6" spans="1:15" ht="19.5" thickBot="1" x14ac:dyDescent="0.35">
      <c r="A6" s="12" t="s">
        <v>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1:15" ht="16.5" thickBot="1" x14ac:dyDescent="0.3">
      <c r="A7" s="28" t="s">
        <v>13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1:15" ht="16.5" thickBot="1" x14ac:dyDescent="0.3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</row>
    <row r="9" spans="1:15" ht="15.75" thickBot="1" x14ac:dyDescent="0.3">
      <c r="A9" s="24" t="s">
        <v>6</v>
      </c>
      <c r="B9" s="64" t="s">
        <v>7</v>
      </c>
      <c r="C9" s="25" t="s">
        <v>14</v>
      </c>
      <c r="D9" s="36" t="s">
        <v>15</v>
      </c>
      <c r="E9" s="37"/>
      <c r="F9" s="32" t="s">
        <v>25</v>
      </c>
      <c r="G9" s="33"/>
      <c r="H9" s="33"/>
      <c r="I9" s="33"/>
      <c r="J9" s="33"/>
      <c r="K9" s="33"/>
      <c r="L9" s="33"/>
      <c r="M9" s="33"/>
      <c r="N9" s="33"/>
      <c r="O9" s="34"/>
    </row>
    <row r="10" spans="1:15" ht="18.75" x14ac:dyDescent="0.3">
      <c r="A10" s="20">
        <v>1</v>
      </c>
      <c r="B10" s="65">
        <f>100/A10</f>
        <v>100</v>
      </c>
      <c r="C10" s="38" t="s">
        <v>8</v>
      </c>
      <c r="D10" s="2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ht="18.75" x14ac:dyDescent="0.3">
      <c r="A11" s="20">
        <v>2</v>
      </c>
      <c r="B11" s="65">
        <f t="shared" ref="B11:B42" si="0">100/A11</f>
        <v>50</v>
      </c>
      <c r="C11" s="38" t="s">
        <v>8</v>
      </c>
      <c r="D11" s="5" t="s">
        <v>16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</row>
    <row r="12" spans="1:15" ht="18.75" x14ac:dyDescent="0.3">
      <c r="A12" s="20">
        <v>3</v>
      </c>
      <c r="B12" s="65">
        <f t="shared" si="0"/>
        <v>33.333333333333336</v>
      </c>
      <c r="C12" s="38" t="s">
        <v>8</v>
      </c>
      <c r="D12" s="5" t="s">
        <v>19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</row>
    <row r="13" spans="1:15" ht="19.5" thickBot="1" x14ac:dyDescent="0.35">
      <c r="A13" s="21">
        <v>4</v>
      </c>
      <c r="B13" s="66">
        <f t="shared" si="0"/>
        <v>25</v>
      </c>
      <c r="C13" s="39" t="s">
        <v>8</v>
      </c>
      <c r="D13" s="5" t="s">
        <v>20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1:15" ht="18.75" x14ac:dyDescent="0.3">
      <c r="A14" s="71">
        <v>5</v>
      </c>
      <c r="B14" s="67">
        <f t="shared" si="0"/>
        <v>20</v>
      </c>
      <c r="C14" s="40" t="s">
        <v>12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</row>
    <row r="15" spans="1:15" ht="18.75" x14ac:dyDescent="0.3">
      <c r="A15" s="72">
        <v>6</v>
      </c>
      <c r="B15" s="68">
        <f t="shared" si="0"/>
        <v>16.666666666666668</v>
      </c>
      <c r="C15" s="40" t="s">
        <v>12</v>
      </c>
      <c r="D15" s="5" t="s">
        <v>23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spans="1:15" ht="18.75" x14ac:dyDescent="0.3">
      <c r="A16" s="72">
        <v>7</v>
      </c>
      <c r="B16" s="68">
        <f t="shared" si="0"/>
        <v>14.285714285714286</v>
      </c>
      <c r="C16" s="40" t="s">
        <v>12</v>
      </c>
      <c r="D16" s="5" t="s">
        <v>18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spans="1:15" ht="18.75" x14ac:dyDescent="0.3">
      <c r="A17" s="72">
        <v>8</v>
      </c>
      <c r="B17" s="68">
        <f t="shared" si="0"/>
        <v>12.5</v>
      </c>
      <c r="C17" s="41" t="s">
        <v>11</v>
      </c>
      <c r="D17" s="5" t="s">
        <v>17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</row>
    <row r="18" spans="1:15" ht="18.75" x14ac:dyDescent="0.3">
      <c r="A18" s="72">
        <v>9</v>
      </c>
      <c r="B18" s="68">
        <f t="shared" si="0"/>
        <v>11.111111111111111</v>
      </c>
      <c r="C18" s="41" t="s">
        <v>11</v>
      </c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spans="1:15" ht="18.75" x14ac:dyDescent="0.3">
      <c r="A19" s="72">
        <v>10</v>
      </c>
      <c r="B19" s="68">
        <f t="shared" si="0"/>
        <v>10</v>
      </c>
      <c r="C19" s="41" t="s">
        <v>11</v>
      </c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1:15" ht="18.75" x14ac:dyDescent="0.3">
      <c r="A20" s="72">
        <v>11</v>
      </c>
      <c r="B20" s="68">
        <f t="shared" si="0"/>
        <v>9.0909090909090917</v>
      </c>
      <c r="C20" s="42" t="s">
        <v>10</v>
      </c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</row>
    <row r="21" spans="1:15" ht="18.75" x14ac:dyDescent="0.3">
      <c r="A21" s="72">
        <v>12</v>
      </c>
      <c r="B21" s="68">
        <f t="shared" si="0"/>
        <v>8.3333333333333339</v>
      </c>
      <c r="C21" s="42" t="s">
        <v>10</v>
      </c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</row>
    <row r="22" spans="1:15" ht="18.75" x14ac:dyDescent="0.3">
      <c r="A22" s="72">
        <v>13</v>
      </c>
      <c r="B22" s="68">
        <f t="shared" si="0"/>
        <v>7.6923076923076925</v>
      </c>
      <c r="C22" s="42" t="s">
        <v>10</v>
      </c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</row>
    <row r="23" spans="1:15" ht="18.75" x14ac:dyDescent="0.3">
      <c r="A23" s="72">
        <v>14</v>
      </c>
      <c r="B23" s="68">
        <f t="shared" si="0"/>
        <v>7.1428571428571432</v>
      </c>
      <c r="C23" s="43" t="s">
        <v>21</v>
      </c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</row>
    <row r="24" spans="1:15" ht="18.75" x14ac:dyDescent="0.3">
      <c r="A24" s="72">
        <v>15</v>
      </c>
      <c r="B24" s="68">
        <f t="shared" si="0"/>
        <v>6.666666666666667</v>
      </c>
      <c r="C24" s="43" t="s">
        <v>21</v>
      </c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</row>
    <row r="25" spans="1:15" ht="19.5" thickBot="1" x14ac:dyDescent="0.35">
      <c r="A25" s="72">
        <v>16</v>
      </c>
      <c r="B25" s="68">
        <f t="shared" si="0"/>
        <v>6.25</v>
      </c>
      <c r="C25" s="43" t="s">
        <v>21</v>
      </c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</row>
    <row r="26" spans="1:15" ht="18.75" x14ac:dyDescent="0.3">
      <c r="A26" s="72">
        <v>17</v>
      </c>
      <c r="B26" s="68">
        <f t="shared" si="0"/>
        <v>5.882352941176471</v>
      </c>
      <c r="C26" s="44" t="s">
        <v>9</v>
      </c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</row>
    <row r="27" spans="1:15" ht="18.75" x14ac:dyDescent="0.3">
      <c r="A27" s="72">
        <v>18</v>
      </c>
      <c r="B27" s="68">
        <f t="shared" si="0"/>
        <v>5.5555555555555554</v>
      </c>
      <c r="C27" s="41" t="s">
        <v>9</v>
      </c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</row>
    <row r="28" spans="1:15" ht="18.75" x14ac:dyDescent="0.3">
      <c r="A28" s="72">
        <v>19</v>
      </c>
      <c r="B28" s="68">
        <f t="shared" si="0"/>
        <v>5.2631578947368425</v>
      </c>
      <c r="C28" s="41" t="s">
        <v>9</v>
      </c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</row>
    <row r="29" spans="1:15" ht="19.5" thickBot="1" x14ac:dyDescent="0.35">
      <c r="A29" s="73">
        <v>20</v>
      </c>
      <c r="B29" s="69">
        <f t="shared" si="0"/>
        <v>5</v>
      </c>
      <c r="C29" s="41" t="s">
        <v>9</v>
      </c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</row>
    <row r="30" spans="1:15" ht="18.75" x14ac:dyDescent="0.3">
      <c r="A30" s="22">
        <v>21</v>
      </c>
      <c r="B30" s="70">
        <f t="shared" si="0"/>
        <v>4.7619047619047619</v>
      </c>
      <c r="C30" s="38" t="s">
        <v>8</v>
      </c>
      <c r="D30" s="5" t="s">
        <v>22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</row>
    <row r="31" spans="1:15" ht="18.75" x14ac:dyDescent="0.3">
      <c r="A31" s="20">
        <v>22</v>
      </c>
      <c r="B31" s="65">
        <f t="shared" si="0"/>
        <v>4.5454545454545459</v>
      </c>
      <c r="C31" s="38" t="s">
        <v>8</v>
      </c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</row>
    <row r="32" spans="1:15" ht="18.75" x14ac:dyDescent="0.3">
      <c r="A32" s="20">
        <v>23</v>
      </c>
      <c r="B32" s="65">
        <f t="shared" si="0"/>
        <v>4.3478260869565215</v>
      </c>
      <c r="C32" s="38" t="s">
        <v>8</v>
      </c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</row>
    <row r="33" spans="1:15" ht="18.75" x14ac:dyDescent="0.3">
      <c r="A33" s="20">
        <v>24</v>
      </c>
      <c r="B33" s="65">
        <f t="shared" si="0"/>
        <v>4.166666666666667</v>
      </c>
      <c r="C33" s="39" t="s">
        <v>8</v>
      </c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</row>
    <row r="34" spans="1:15" ht="18.75" x14ac:dyDescent="0.3">
      <c r="A34" s="20">
        <v>25</v>
      </c>
      <c r="B34" s="65">
        <f t="shared" si="0"/>
        <v>4</v>
      </c>
      <c r="C34" s="38" t="s">
        <v>8</v>
      </c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</row>
    <row r="35" spans="1:15" ht="18.75" x14ac:dyDescent="0.3">
      <c r="A35" s="20">
        <v>26</v>
      </c>
      <c r="B35" s="65">
        <f t="shared" si="0"/>
        <v>3.8461538461538463</v>
      </c>
      <c r="C35" s="38" t="s">
        <v>8</v>
      </c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</row>
    <row r="36" spans="1:15" ht="18.75" x14ac:dyDescent="0.3">
      <c r="A36" s="20">
        <v>27</v>
      </c>
      <c r="B36" s="65">
        <f t="shared" si="0"/>
        <v>3.7037037037037037</v>
      </c>
      <c r="C36" s="38" t="s">
        <v>8</v>
      </c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</row>
    <row r="37" spans="1:15" ht="18.75" x14ac:dyDescent="0.3">
      <c r="A37" s="20">
        <v>28</v>
      </c>
      <c r="B37" s="65">
        <f t="shared" si="0"/>
        <v>3.5714285714285716</v>
      </c>
      <c r="C37" s="38" t="s">
        <v>8</v>
      </c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7"/>
    </row>
    <row r="38" spans="1:15" ht="18.75" x14ac:dyDescent="0.3">
      <c r="A38" s="20">
        <v>29</v>
      </c>
      <c r="B38" s="65">
        <f t="shared" si="0"/>
        <v>3.4482758620689653</v>
      </c>
      <c r="C38" s="38" t="s">
        <v>8</v>
      </c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</row>
    <row r="39" spans="1:15" ht="18.75" x14ac:dyDescent="0.3">
      <c r="A39" s="20">
        <v>30</v>
      </c>
      <c r="B39" s="65">
        <f t="shared" si="0"/>
        <v>3.3333333333333335</v>
      </c>
      <c r="C39" s="38" t="s">
        <v>8</v>
      </c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</row>
    <row r="40" spans="1:15" ht="18.75" x14ac:dyDescent="0.3">
      <c r="A40" s="20">
        <v>31</v>
      </c>
      <c r="B40" s="65">
        <f t="shared" si="0"/>
        <v>3.225806451612903</v>
      </c>
      <c r="C40" s="38" t="s">
        <v>8</v>
      </c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</row>
    <row r="41" spans="1:15" ht="18.75" x14ac:dyDescent="0.3">
      <c r="A41" s="20">
        <v>32</v>
      </c>
      <c r="B41" s="65">
        <f t="shared" si="0"/>
        <v>3.125</v>
      </c>
      <c r="C41" s="38" t="s">
        <v>8</v>
      </c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</row>
    <row r="42" spans="1:15" ht="19.5" thickBot="1" x14ac:dyDescent="0.35">
      <c r="A42" s="20">
        <v>33</v>
      </c>
      <c r="B42" s="65">
        <f t="shared" si="0"/>
        <v>3.0303030303030303</v>
      </c>
      <c r="C42" s="38" t="s">
        <v>8</v>
      </c>
      <c r="D42" s="8" t="s">
        <v>24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326E-411C-47E0-8863-9961A5C7DCFF}">
  <dimension ref="A1:N32"/>
  <sheetViews>
    <sheetView workbookViewId="0">
      <selection activeCell="C15" sqref="C15"/>
    </sheetView>
  </sheetViews>
  <sheetFormatPr defaultRowHeight="15" x14ac:dyDescent="0.25"/>
  <cols>
    <col min="1" max="1" width="30.28515625" style="1" bestFit="1" customWidth="1"/>
    <col min="2" max="2" width="11.85546875" style="1" customWidth="1"/>
    <col min="3" max="3" width="13.140625" style="1" customWidth="1"/>
    <col min="4" max="4" width="17" style="1" customWidth="1"/>
    <col min="5" max="5" width="9.140625" style="1"/>
    <col min="6" max="6" width="11.85546875" style="1" customWidth="1"/>
    <col min="7" max="7" width="9.140625" style="1"/>
    <col min="8" max="8" width="13" style="1" customWidth="1"/>
    <col min="9" max="16384" width="9.140625" style="1"/>
  </cols>
  <sheetData>
    <row r="1" spans="1:14" x14ac:dyDescent="0.25">
      <c r="A1" s="35" t="s">
        <v>26</v>
      </c>
    </row>
    <row r="2" spans="1:14" x14ac:dyDescent="0.25">
      <c r="A2"/>
      <c r="F2"/>
    </row>
    <row r="9" spans="1:14" ht="15.75" thickBot="1" x14ac:dyDescent="0.3">
      <c r="A9" s="51" t="s">
        <v>30</v>
      </c>
      <c r="B9" s="50">
        <v>0.15</v>
      </c>
    </row>
    <row r="10" spans="1:14" ht="15.75" thickBot="1" x14ac:dyDescent="0.3">
      <c r="F10" s="52" t="s">
        <v>46</v>
      </c>
      <c r="G10" s="53"/>
      <c r="H10" s="53"/>
      <c r="I10" s="53"/>
      <c r="J10" s="53"/>
      <c r="K10" s="53"/>
      <c r="L10" s="53"/>
      <c r="M10" s="53"/>
      <c r="N10" s="54"/>
    </row>
    <row r="11" spans="1:14" ht="15.75" thickBot="1" x14ac:dyDescent="0.3">
      <c r="A11" s="49" t="s">
        <v>31</v>
      </c>
      <c r="B11" s="48" t="s">
        <v>28</v>
      </c>
      <c r="C11" s="19" t="s">
        <v>29</v>
      </c>
      <c r="D11" s="51" t="s">
        <v>32</v>
      </c>
      <c r="F11" s="52" t="s">
        <v>47</v>
      </c>
      <c r="G11" s="13"/>
      <c r="H11" s="13"/>
      <c r="I11" s="13"/>
      <c r="J11" s="13"/>
      <c r="K11" s="13"/>
      <c r="L11" s="13"/>
      <c r="M11" s="13"/>
      <c r="N11" s="14"/>
    </row>
    <row r="12" spans="1:14" ht="15.75" thickBot="1" x14ac:dyDescent="0.3">
      <c r="A12" s="58">
        <v>0.08</v>
      </c>
      <c r="B12" s="48" t="s">
        <v>27</v>
      </c>
      <c r="C12" s="19" t="s">
        <v>27</v>
      </c>
      <c r="D12" s="19" t="s">
        <v>33</v>
      </c>
      <c r="F12" s="23" t="s">
        <v>44</v>
      </c>
      <c r="G12" s="23" t="s">
        <v>45</v>
      </c>
      <c r="H12" s="23" t="s">
        <v>27</v>
      </c>
      <c r="I12" s="59">
        <f>AVERAGE(I14:I22)</f>
        <v>1.0809689907731248</v>
      </c>
      <c r="K12" s="2"/>
      <c r="L12" s="3"/>
      <c r="M12" s="3"/>
      <c r="N12" s="4"/>
    </row>
    <row r="13" spans="1:14" ht="19.5" thickBot="1" x14ac:dyDescent="0.35">
      <c r="A13" s="57">
        <f>I12-1</f>
        <v>8.0968990773124805E-2</v>
      </c>
      <c r="B13" s="56">
        <v>0.5</v>
      </c>
      <c r="C13" s="47">
        <f>B13*(1+$A$12)</f>
        <v>0.54</v>
      </c>
      <c r="D13" s="46">
        <f>C13/($B$9-$A$12)</f>
        <v>7.7142857142857153</v>
      </c>
      <c r="F13" s="18" t="s">
        <v>34</v>
      </c>
      <c r="G13" s="18">
        <v>2011</v>
      </c>
      <c r="H13" s="47">
        <v>3.5</v>
      </c>
      <c r="I13" s="55"/>
      <c r="K13" s="5" t="s">
        <v>48</v>
      </c>
      <c r="L13" s="6"/>
      <c r="M13" s="6"/>
      <c r="N13" s="7"/>
    </row>
    <row r="14" spans="1:14" ht="18.75" x14ac:dyDescent="0.3">
      <c r="B14" s="45">
        <v>1</v>
      </c>
      <c r="C14" s="47">
        <f t="shared" ref="C14:C32" si="0">B14*(1+$A$12)</f>
        <v>1.08</v>
      </c>
      <c r="D14" s="46">
        <f t="shared" ref="D14:D32" si="1">C14/($B$9-$A$12)</f>
        <v>15.428571428571431</v>
      </c>
      <c r="F14" s="18" t="s">
        <v>35</v>
      </c>
      <c r="G14" s="18">
        <v>2012</v>
      </c>
      <c r="H14" s="47">
        <v>4</v>
      </c>
      <c r="I14" s="18">
        <f>H14/H13</f>
        <v>1.1428571428571428</v>
      </c>
      <c r="K14" s="5" t="s">
        <v>49</v>
      </c>
      <c r="L14" s="6"/>
      <c r="M14" s="6"/>
      <c r="N14" s="7"/>
    </row>
    <row r="15" spans="1:14" ht="18.75" x14ac:dyDescent="0.3">
      <c r="B15" s="45">
        <v>1.5</v>
      </c>
      <c r="C15" s="47">
        <f t="shared" si="0"/>
        <v>1.62</v>
      </c>
      <c r="D15" s="46">
        <f t="shared" si="1"/>
        <v>23.142857142857146</v>
      </c>
      <c r="F15" s="18" t="s">
        <v>36</v>
      </c>
      <c r="G15" s="18">
        <v>2013</v>
      </c>
      <c r="H15" s="47">
        <v>4.3</v>
      </c>
      <c r="I15" s="18">
        <f t="shared" ref="I15:I22" si="2">H15/H14</f>
        <v>1.075</v>
      </c>
      <c r="K15" s="5" t="s">
        <v>50</v>
      </c>
      <c r="L15" s="6"/>
      <c r="M15" s="6"/>
      <c r="N15" s="7"/>
    </row>
    <row r="16" spans="1:14" ht="18.75" x14ac:dyDescent="0.3">
      <c r="B16" s="45">
        <v>2</v>
      </c>
      <c r="C16" s="47">
        <f t="shared" si="0"/>
        <v>2.16</v>
      </c>
      <c r="D16" s="46">
        <f t="shared" si="1"/>
        <v>30.857142857142861</v>
      </c>
      <c r="F16" s="18" t="s">
        <v>37</v>
      </c>
      <c r="G16" s="18">
        <v>2014</v>
      </c>
      <c r="H16" s="47">
        <v>4.7</v>
      </c>
      <c r="I16" s="18">
        <f t="shared" si="2"/>
        <v>1.0930232558139537</v>
      </c>
      <c r="K16" s="5" t="s">
        <v>51</v>
      </c>
      <c r="L16" s="6"/>
      <c r="M16" s="6"/>
      <c r="N16" s="7"/>
    </row>
    <row r="17" spans="2:14" ht="18.75" x14ac:dyDescent="0.3">
      <c r="B17" s="45">
        <v>2.5</v>
      </c>
      <c r="C17" s="47">
        <f t="shared" si="0"/>
        <v>2.7</v>
      </c>
      <c r="D17" s="46">
        <f t="shared" si="1"/>
        <v>38.571428571428577</v>
      </c>
      <c r="F17" s="18" t="s">
        <v>38</v>
      </c>
      <c r="G17" s="18">
        <v>2015</v>
      </c>
      <c r="H17" s="47">
        <v>5</v>
      </c>
      <c r="I17" s="18">
        <f t="shared" si="2"/>
        <v>1.0638297872340425</v>
      </c>
      <c r="K17" s="5" t="s">
        <v>52</v>
      </c>
      <c r="L17" s="6"/>
      <c r="M17" s="6"/>
      <c r="N17" s="7"/>
    </row>
    <row r="18" spans="2:14" ht="18.75" x14ac:dyDescent="0.3">
      <c r="B18" s="45">
        <v>3</v>
      </c>
      <c r="C18" s="47">
        <f t="shared" si="0"/>
        <v>3.24</v>
      </c>
      <c r="D18" s="46">
        <f t="shared" si="1"/>
        <v>46.285714285714292</v>
      </c>
      <c r="F18" s="18" t="s">
        <v>39</v>
      </c>
      <c r="G18" s="18">
        <v>2016</v>
      </c>
      <c r="H18" s="47">
        <v>5.4</v>
      </c>
      <c r="I18" s="18">
        <f t="shared" si="2"/>
        <v>1.08</v>
      </c>
      <c r="K18" s="5" t="s">
        <v>53</v>
      </c>
      <c r="L18" s="6"/>
      <c r="M18" s="6"/>
      <c r="N18" s="7"/>
    </row>
    <row r="19" spans="2:14" ht="18.75" x14ac:dyDescent="0.3">
      <c r="B19" s="45">
        <v>3.5</v>
      </c>
      <c r="C19" s="47">
        <f t="shared" si="0"/>
        <v>3.7800000000000002</v>
      </c>
      <c r="D19" s="46">
        <f t="shared" si="1"/>
        <v>54.000000000000007</v>
      </c>
      <c r="F19" s="18" t="s">
        <v>40</v>
      </c>
      <c r="G19" s="18">
        <v>2017</v>
      </c>
      <c r="H19" s="47">
        <v>6</v>
      </c>
      <c r="I19" s="18">
        <f t="shared" si="2"/>
        <v>1.1111111111111109</v>
      </c>
      <c r="K19" s="5"/>
      <c r="L19" s="6"/>
      <c r="M19" s="6"/>
      <c r="N19" s="7"/>
    </row>
    <row r="20" spans="2:14" ht="18.75" x14ac:dyDescent="0.3">
      <c r="B20" s="45">
        <v>4</v>
      </c>
      <c r="C20" s="47">
        <f t="shared" si="0"/>
        <v>4.32</v>
      </c>
      <c r="D20" s="46">
        <f t="shared" si="1"/>
        <v>61.714285714285722</v>
      </c>
      <c r="F20" s="18" t="s">
        <v>41</v>
      </c>
      <c r="G20" s="18">
        <v>2018</v>
      </c>
      <c r="H20" s="47">
        <v>6.3</v>
      </c>
      <c r="I20" s="18">
        <f t="shared" si="2"/>
        <v>1.05</v>
      </c>
      <c r="K20" s="5" t="s">
        <v>54</v>
      </c>
      <c r="L20" s="6"/>
      <c r="M20" s="6"/>
      <c r="N20" s="7"/>
    </row>
    <row r="21" spans="2:14" ht="18.75" x14ac:dyDescent="0.3">
      <c r="B21" s="45">
        <v>4.5</v>
      </c>
      <c r="C21" s="47">
        <f t="shared" si="0"/>
        <v>4.8600000000000003</v>
      </c>
      <c r="D21" s="46">
        <f t="shared" si="1"/>
        <v>69.428571428571445</v>
      </c>
      <c r="F21" s="18" t="s">
        <v>42</v>
      </c>
      <c r="G21" s="18">
        <v>2019</v>
      </c>
      <c r="H21" s="47">
        <v>7.1</v>
      </c>
      <c r="I21" s="18">
        <f t="shared" si="2"/>
        <v>1.126984126984127</v>
      </c>
      <c r="K21" s="5" t="s">
        <v>55</v>
      </c>
      <c r="L21" s="6"/>
      <c r="M21" s="6"/>
      <c r="N21" s="7"/>
    </row>
    <row r="22" spans="2:14" ht="19.5" thickBot="1" x14ac:dyDescent="0.35">
      <c r="B22" s="45">
        <v>5</v>
      </c>
      <c r="C22" s="47">
        <f t="shared" si="0"/>
        <v>5.4</v>
      </c>
      <c r="D22" s="46">
        <f t="shared" si="1"/>
        <v>77.142857142857153</v>
      </c>
      <c r="F22" s="18" t="s">
        <v>43</v>
      </c>
      <c r="G22" s="18">
        <v>2020</v>
      </c>
      <c r="H22" s="61">
        <v>7</v>
      </c>
      <c r="I22" s="18">
        <f t="shared" si="2"/>
        <v>0.9859154929577465</v>
      </c>
      <c r="K22" s="8"/>
      <c r="L22" s="9"/>
      <c r="M22" s="9"/>
      <c r="N22" s="10"/>
    </row>
    <row r="23" spans="2:14" ht="18.75" x14ac:dyDescent="0.3">
      <c r="B23" s="45">
        <v>5.5</v>
      </c>
      <c r="C23" s="47">
        <f t="shared" si="0"/>
        <v>5.94</v>
      </c>
      <c r="D23" s="46">
        <f t="shared" si="1"/>
        <v>84.857142857142875</v>
      </c>
    </row>
    <row r="24" spans="2:14" ht="18.75" x14ac:dyDescent="0.3">
      <c r="B24" s="45">
        <v>6</v>
      </c>
      <c r="C24" s="47">
        <f t="shared" si="0"/>
        <v>6.48</v>
      </c>
      <c r="D24" s="46">
        <f t="shared" si="1"/>
        <v>92.571428571428584</v>
      </c>
    </row>
    <row r="25" spans="2:14" ht="18.75" x14ac:dyDescent="0.3">
      <c r="B25" s="45">
        <v>6.5</v>
      </c>
      <c r="C25" s="47">
        <f t="shared" si="0"/>
        <v>7.0200000000000005</v>
      </c>
      <c r="D25" s="46">
        <f t="shared" si="1"/>
        <v>100.28571428571431</v>
      </c>
    </row>
    <row r="26" spans="2:14" ht="18.75" x14ac:dyDescent="0.3">
      <c r="B26" s="62">
        <v>7</v>
      </c>
      <c r="C26" s="47">
        <f t="shared" si="0"/>
        <v>7.5600000000000005</v>
      </c>
      <c r="D26" s="60">
        <f t="shared" si="1"/>
        <v>108.00000000000001</v>
      </c>
    </row>
    <row r="27" spans="2:14" ht="18.75" x14ac:dyDescent="0.3">
      <c r="B27" s="45">
        <v>7.5</v>
      </c>
      <c r="C27" s="47">
        <f t="shared" si="0"/>
        <v>8.1000000000000014</v>
      </c>
      <c r="D27" s="46">
        <f t="shared" si="1"/>
        <v>115.71428571428575</v>
      </c>
    </row>
    <row r="28" spans="2:14" ht="18.75" x14ac:dyDescent="0.3">
      <c r="B28" s="45">
        <v>8</v>
      </c>
      <c r="C28" s="47">
        <f t="shared" si="0"/>
        <v>8.64</v>
      </c>
      <c r="D28" s="46">
        <f t="shared" si="1"/>
        <v>123.42857142857144</v>
      </c>
    </row>
    <row r="29" spans="2:14" ht="18.75" x14ac:dyDescent="0.3">
      <c r="B29" s="45">
        <v>8.5</v>
      </c>
      <c r="C29" s="47">
        <f t="shared" si="0"/>
        <v>9.18</v>
      </c>
      <c r="D29" s="46">
        <f t="shared" si="1"/>
        <v>131.14285714285714</v>
      </c>
    </row>
    <row r="30" spans="2:14" ht="18.75" x14ac:dyDescent="0.3">
      <c r="B30" s="45">
        <v>9</v>
      </c>
      <c r="C30" s="47">
        <f t="shared" si="0"/>
        <v>9.7200000000000006</v>
      </c>
      <c r="D30" s="46">
        <f t="shared" si="1"/>
        <v>138.85714285714289</v>
      </c>
    </row>
    <row r="31" spans="2:14" ht="18.75" x14ac:dyDescent="0.3">
      <c r="B31" s="45">
        <v>9.5</v>
      </c>
      <c r="C31" s="47">
        <f t="shared" si="0"/>
        <v>10.260000000000002</v>
      </c>
      <c r="D31" s="46">
        <f t="shared" si="1"/>
        <v>146.57142857142861</v>
      </c>
    </row>
    <row r="32" spans="2:14" ht="18.75" x14ac:dyDescent="0.3">
      <c r="B32" s="45">
        <v>10</v>
      </c>
      <c r="C32" s="47">
        <f t="shared" si="0"/>
        <v>10.8</v>
      </c>
      <c r="D32" s="46">
        <f t="shared" si="1"/>
        <v>154.28571428571431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D5F6-DFC7-4294-94A5-99B57C4C619C}">
  <dimension ref="A1"/>
  <sheetViews>
    <sheetView tabSelected="1" workbookViewId="0">
      <selection activeCell="H18" sqref="H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ÍNDICE PREÇO LUCRO</vt:lpstr>
      <vt:lpstr>MODELO DE GORDON E SHAPIRO</vt:lpstr>
      <vt:lpstr>MODELO CAPM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Luiz Leismann</dc:creator>
  <cp:lastModifiedBy>Edison Luiz Leismann</cp:lastModifiedBy>
  <dcterms:created xsi:type="dcterms:W3CDTF">2023-03-14T23:35:12Z</dcterms:created>
  <dcterms:modified xsi:type="dcterms:W3CDTF">2023-03-17T01:36:19Z</dcterms:modified>
</cp:coreProperties>
</file>