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no.lucena\Downloads\"/>
    </mc:Choice>
  </mc:AlternateContent>
  <xr:revisionPtr revIDLastSave="0" documentId="13_ncr:1_{FF2E9C50-380E-4AB2-AB0D-85E34BBC7EBD}" xr6:coauthVersionLast="47" xr6:coauthVersionMax="47" xr10:uidLastSave="{00000000-0000-0000-0000-000000000000}"/>
  <bookViews>
    <workbookView xWindow="-120" yWindow="-120" windowWidth="29040" windowHeight="15720" tabRatio="0" xr2:uid="{A170574B-0ECC-4127-9933-922B3AE3B8BA}"/>
  </bookViews>
  <sheets>
    <sheet name="Planilha1" sheetId="1" r:id="rId1"/>
    <sheet name="Planilha2" sheetId="2" r:id="rId2"/>
  </sheets>
  <definedNames>
    <definedName name="Aporte">Planilha1!$C$17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C35" i="1" s="1"/>
  <c r="A9" i="2"/>
  <c r="A10" i="2"/>
  <c r="A11" i="2"/>
  <c r="A12" i="2"/>
  <c r="A13" i="2"/>
  <c r="A14" i="2"/>
  <c r="A15" i="2"/>
  <c r="A16" i="2"/>
  <c r="A17" i="2"/>
  <c r="A18" i="2"/>
  <c r="A19" i="2"/>
  <c r="A2" i="2"/>
  <c r="C31" i="1"/>
  <c r="C25" i="1"/>
  <c r="D25" i="1" s="1"/>
  <c r="C26" i="1"/>
  <c r="D26" i="1" s="1"/>
  <c r="C27" i="1"/>
  <c r="D27" i="1" s="1"/>
  <c r="C28" i="1"/>
  <c r="D28" i="1" s="1"/>
  <c r="C24" i="1"/>
  <c r="D24" i="1" s="1"/>
  <c r="C20" i="1"/>
  <c r="C21" i="1" s="1"/>
  <c r="D35" i="1" l="1"/>
  <c r="J2" i="2"/>
  <c r="C34" i="1"/>
  <c r="D34" i="1" s="1"/>
  <c r="C39" i="1"/>
  <c r="D39" i="1" s="1"/>
  <c r="C38" i="1"/>
  <c r="D38" i="1" s="1"/>
  <c r="C37" i="1"/>
  <c r="D37" i="1" s="1"/>
  <c r="C36" i="1"/>
  <c r="D36" i="1" s="1"/>
  <c r="D40" i="1" l="1"/>
</calcChain>
</file>

<file path=xl/sharedStrings.xml><?xml version="1.0" encoding="utf-8"?>
<sst xmlns="http://schemas.openxmlformats.org/spreadsheetml/2006/main" count="70" uniqueCount="36">
  <si>
    <t>quanro investir por mês?</t>
  </si>
  <si>
    <t>Investinento mensal</t>
  </si>
  <si>
    <t>taxa  de rendimento mensal?</t>
  </si>
  <si>
    <t>patriomonio acumulado ?</t>
  </si>
  <si>
    <t>dividendos mensais?</t>
  </si>
  <si>
    <t>por quantos anos?</t>
  </si>
  <si>
    <t xml:space="preserve">Cenários 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</si>
  <si>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</si>
  <si>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</si>
  <si>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</si>
  <si>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</si>
  <si>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</si>
  <si>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</si>
  <si>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Configuração</t>
  </si>
  <si>
    <t>Rendimento da Carteira</t>
  </si>
  <si>
    <t>Salário</t>
  </si>
  <si>
    <t>Sugestão de Investimento</t>
  </si>
  <si>
    <t xml:space="preserve">Perfil </t>
  </si>
  <si>
    <t>Conservador</t>
  </si>
  <si>
    <t>Moderado</t>
  </si>
  <si>
    <t>Valor a ser investido por Mês</t>
  </si>
  <si>
    <t>Agressivo</t>
  </si>
  <si>
    <t>Percentual surgerido</t>
  </si>
  <si>
    <t>valores</t>
  </si>
  <si>
    <t>Papel</t>
  </si>
  <si>
    <t>Tijolos</t>
  </si>
  <si>
    <t>Tipo DE FII</t>
  </si>
  <si>
    <t>FOFs</t>
  </si>
  <si>
    <t>Desenvolvimento</t>
  </si>
  <si>
    <t>Hibridos</t>
  </si>
  <si>
    <t>Hotelaria</t>
  </si>
  <si>
    <t>PERFIL</t>
  </si>
  <si>
    <t>%</t>
  </si>
  <si>
    <t>Chave</t>
  </si>
  <si>
    <t>Consevador</t>
  </si>
  <si>
    <t>Consevador-Tijolos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</si>
</sst>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44" fontId="0" fillId="0" borderId="2" xfId="1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8" xfId="0" applyNumberFormat="1" applyBorder="1" applyAlignment="1">
      <alignment horizontal="center"/>
    </xf>
    <xf numFmtId="8" fontId="2" fillId="3" borderId="8" xfId="0" applyNumberFormat="1" applyFont="1" applyFill="1" applyBorder="1" applyAlignment="1">
      <alignment horizontal="center"/>
    </xf>
    <xf numFmtId="8" fontId="2" fillId="3" borderId="10" xfId="0" applyNumberFormat="1" applyFont="1" applyFill="1" applyBorder="1" applyAlignment="1">
      <alignment horizontal="center"/>
    </xf>
    <xf numFmtId="44" fontId="0" fillId="0" borderId="14" xfId="1" applyFont="1" applyBorder="1" applyAlignment="1">
      <alignment horizontal="center"/>
    </xf>
    <xf numFmtId="44" fontId="0" fillId="0" borderId="15" xfId="0" applyNumberFormat="1" applyBorder="1" applyAlignment="1">
      <alignment horizontal="center"/>
    </xf>
    <xf numFmtId="44" fontId="0" fillId="0" borderId="11" xfId="1" applyFont="1" applyBorder="1" applyAlignment="1">
      <alignment horizontal="center"/>
    </xf>
    <xf numFmtId="44" fontId="0" fillId="0" borderId="12" xfId="1" applyFont="1" applyBorder="1" applyAlignment="1">
      <alignment horizontal="center"/>
    </xf>
    <xf numFmtId="0" fontId="4" fillId="0" borderId="1" xfId="0" applyFont="1" applyBorder="1"/>
    <xf numFmtId="0" fontId="4" fillId="0" borderId="3" xfId="0" applyFont="1" applyBorder="1"/>
    <xf numFmtId="0" fontId="4" fillId="0" borderId="7" xfId="0" applyFont="1" applyBorder="1"/>
    <xf numFmtId="0" fontId="5" fillId="3" borderId="7" xfId="0" applyFont="1" applyFill="1" applyBorder="1"/>
    <xf numFmtId="0" fontId="5" fillId="3" borderId="9" xfId="0" applyFont="1" applyFill="1" applyBorder="1"/>
    <xf numFmtId="0" fontId="4" fillId="0" borderId="13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20" xfId="0" applyFont="1" applyFill="1" applyBorder="1"/>
    <xf numFmtId="44" fontId="0" fillId="0" borderId="21" xfId="0" applyNumberFormat="1" applyBorder="1" applyAlignment="1">
      <alignment horizontal="center"/>
    </xf>
    <xf numFmtId="0" fontId="4" fillId="5" borderId="0" xfId="0" applyFont="1" applyFill="1" applyBorder="1" applyAlignment="1">
      <alignment horizontal="left"/>
    </xf>
    <xf numFmtId="0" fontId="0" fillId="5" borderId="0" xfId="0" applyFill="1"/>
    <xf numFmtId="0" fontId="4" fillId="6" borderId="0" xfId="0" applyFont="1" applyFill="1" applyBorder="1" applyAlignment="1">
      <alignment horizontal="left"/>
    </xf>
    <xf numFmtId="44" fontId="0" fillId="6" borderId="0" xfId="0" applyNumberFormat="1" applyFill="1"/>
    <xf numFmtId="0" fontId="0" fillId="0" borderId="22" xfId="0" applyBorder="1"/>
    <xf numFmtId="9" fontId="0" fillId="0" borderId="22" xfId="0" applyNumberFormat="1" applyBorder="1"/>
    <xf numFmtId="0" fontId="0" fillId="0" borderId="22" xfId="0" applyFill="1" applyBorder="1"/>
    <xf numFmtId="9" fontId="0" fillId="0" borderId="22" xfId="2" applyNumberFormat="1" applyFont="1" applyBorder="1"/>
    <xf numFmtId="0" fontId="0" fillId="6" borderId="0" xfId="0" applyFill="1"/>
    <xf numFmtId="44" fontId="0" fillId="6" borderId="22" xfId="0" applyNumberFormat="1" applyFill="1" applyBorder="1"/>
    <xf numFmtId="9" fontId="0" fillId="0" borderId="0" xfId="2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Percentual</a:t>
            </a:r>
          </a:p>
        </c:rich>
      </c:tx>
      <c:layout>
        <c:manualLayout>
          <c:xMode val="edge"/>
          <c:yMode val="edge"/>
          <c:x val="0.35054777874987847"/>
          <c:y val="4.0868454661558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Planilha1!$B$34:$B$39</c:f>
              <c:strCache>
                <c:ptCount val="6"/>
                <c:pt idx="0">
                  <c:v>Papel</c:v>
                </c:pt>
                <c:pt idx="1">
                  <c:v>Tijolos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Planilha1!$C$34:$C$39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7-4C5E-9199-08F4D80992E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Planilha1!$B$34:$B$39</c:f>
              <c:strCache>
                <c:ptCount val="6"/>
                <c:pt idx="0">
                  <c:v>Papel</c:v>
                </c:pt>
                <c:pt idx="1">
                  <c:v>Tijolos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Planilha1!$C$33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7-4C5E-9199-08F4D80992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247650</xdr:colOff>
      <xdr:row>0</xdr:row>
      <xdr:rowOff>66675</xdr:rowOff>
    </xdr:from>
    <xdr:to>
      <xdr:col>16384</xdr:col>
      <xdr:colOff>58195</xdr:colOff>
      <xdr:row>8</xdr:row>
      <xdr:rowOff>76414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A75BCA-BF3C-7F69-62C1-4FD87724E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66675"/>
          <a:ext cx="7487695" cy="153373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16384</xdr:col>
      <xdr:colOff>142895</xdr:colOff>
      <xdr:row>28</xdr:row>
      <xdr:rowOff>114316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C19636C-536A-BEF6-33CA-526D64AAA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34650" y="4419600"/>
          <a:ext cx="142895" cy="114316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41</xdr:row>
      <xdr:rowOff>171449</xdr:rowOff>
    </xdr:from>
    <xdr:to>
      <xdr:col>4</xdr:col>
      <xdr:colOff>28575</xdr:colOff>
      <xdr:row>54</xdr:row>
      <xdr:rowOff>180974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3BCDBC5-7416-100D-6ADB-330265773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C5E7-90B5-45F5-8E83-1AFB9C6218DF}">
  <dimension ref="A10:XFD61"/>
  <sheetViews>
    <sheetView showGridLines="0" showRowColHeaders="0" tabSelected="1" topLeftCell="A15" workbookViewId="0">
      <selection activeCell="G39" sqref="G39"/>
    </sheetView>
  </sheetViews>
  <sheetFormatPr defaultColWidth="0" defaultRowHeight="15" x14ac:dyDescent="0.25"/>
  <cols>
    <col min="1" max="1" width="9.140625" customWidth="1"/>
    <col min="2" max="2" width="28.140625" bestFit="1" customWidth="1"/>
    <col min="3" max="3" width="19.5703125" bestFit="1" customWidth="1"/>
    <col min="4" max="4" width="13.28515625" bestFit="1" customWidth="1"/>
    <col min="5" max="5" width="23.7109375" bestFit="1" customWidth="1"/>
    <col min="6" max="6" width="12.140625" bestFit="1" customWidth="1"/>
    <col min="7" max="7" width="9.140625" customWidth="1"/>
    <col min="8" max="11" width="9.140625" hidden="1"/>
    <col min="12" max="12" width="12.28515625" hidden="1"/>
    <col min="13" max="16382" width="9.140625" hidden="1"/>
    <col min="16383" max="16383" width="0.5703125" hidden="1"/>
    <col min="16384" max="16384" width="2.7109375" hidden="1"/>
  </cols>
  <sheetData>
    <row r="10" spans="2:3" ht="15.75" thickBot="1" x14ac:dyDescent="0.3"/>
    <row r="11" spans="2:3" x14ac:dyDescent="0.25">
      <c r="B11" s="4" t="s">
        <v>13</v>
      </c>
      <c r="C11" s="5"/>
    </row>
    <row r="12" spans="2:3" ht="15.75" x14ac:dyDescent="0.25">
      <c r="B12" s="18" t="s">
        <v>15</v>
      </c>
      <c r="C12" s="6">
        <v>4200</v>
      </c>
    </row>
    <row r="13" spans="2:3" ht="15.75" x14ac:dyDescent="0.25">
      <c r="B13" s="18" t="s">
        <v>14</v>
      </c>
      <c r="C13" s="7">
        <v>6.0000000000000001E-3</v>
      </c>
    </row>
    <row r="14" spans="2:3" ht="16.5" thickBot="1" x14ac:dyDescent="0.3">
      <c r="B14" s="19" t="s">
        <v>16</v>
      </c>
      <c r="C14" s="8">
        <v>1260</v>
      </c>
    </row>
    <row r="15" spans="2:3" ht="15.75" thickBot="1" x14ac:dyDescent="0.3"/>
    <row r="16" spans="2:3" x14ac:dyDescent="0.25">
      <c r="B16" s="2" t="s">
        <v>1</v>
      </c>
      <c r="C16" s="3"/>
    </row>
    <row r="17" spans="1:4" ht="15.75" x14ac:dyDescent="0.25">
      <c r="B17" s="20" t="s">
        <v>0</v>
      </c>
      <c r="C17" s="9">
        <v>1260</v>
      </c>
    </row>
    <row r="18" spans="1:4" ht="15.75" x14ac:dyDescent="0.25">
      <c r="B18" s="20" t="s">
        <v>5</v>
      </c>
      <c r="C18" s="10">
        <v>10</v>
      </c>
    </row>
    <row r="19" spans="1:4" ht="15.75" x14ac:dyDescent="0.25">
      <c r="B19" s="20" t="s">
        <v>2</v>
      </c>
      <c r="C19" s="11">
        <v>1.0789999999999999E-2</v>
      </c>
    </row>
    <row r="20" spans="1:4" ht="15.75" x14ac:dyDescent="0.25">
      <c r="B20" s="21" t="s">
        <v>3</v>
      </c>
      <c r="C20" s="12">
        <f>FV(C19,C18*12,C17*-1)</f>
        <v>306538.10778801696</v>
      </c>
    </row>
    <row r="21" spans="1:4" ht="16.5" thickBot="1" x14ac:dyDescent="0.3">
      <c r="B21" s="22" t="s">
        <v>4</v>
      </c>
      <c r="C21" s="13">
        <f>C20*C$13</f>
        <v>1839.2286467281017</v>
      </c>
    </row>
    <row r="22" spans="1:4" ht="15.75" thickBot="1" x14ac:dyDescent="0.3"/>
    <row r="23" spans="1:4" x14ac:dyDescent="0.25">
      <c r="A23" s="1"/>
      <c r="B23" s="26" t="s">
        <v>6</v>
      </c>
      <c r="C23" s="27"/>
      <c r="D23" s="28" t="s">
        <v>12</v>
      </c>
    </row>
    <row r="24" spans="1:4" ht="15.75" x14ac:dyDescent="0.25">
      <c r="A24" s="1">
        <v>2</v>
      </c>
      <c r="B24" s="23" t="s">
        <v>7</v>
      </c>
      <c r="C24" s="14">
        <f>FV($C$19,$A24*12,$C$17*-1)</f>
        <v>34306.810395032975</v>
      </c>
      <c r="D24" s="15">
        <f>C24*C$13</f>
        <v>205.84086237019787</v>
      </c>
    </row>
    <row r="25" spans="1:4" ht="15.75" x14ac:dyDescent="0.25">
      <c r="A25" s="1">
        <v>5</v>
      </c>
      <c r="B25" s="24" t="s">
        <v>8</v>
      </c>
      <c r="C25" s="16">
        <f t="shared" ref="C25:C28" si="0">FV($C$19,$A25*12,$C$17*-1)</f>
        <v>105558.91163809443</v>
      </c>
      <c r="D25" s="15">
        <f>C25*C$13</f>
        <v>633.35346982856663</v>
      </c>
    </row>
    <row r="26" spans="1:4" ht="15.75" x14ac:dyDescent="0.25">
      <c r="A26" s="1">
        <v>10</v>
      </c>
      <c r="B26" s="24" t="s">
        <v>9</v>
      </c>
      <c r="C26" s="16">
        <f t="shared" si="0"/>
        <v>306538.10778801696</v>
      </c>
      <c r="D26" s="15">
        <f>C26*C$13</f>
        <v>1839.2286467281017</v>
      </c>
    </row>
    <row r="27" spans="1:4" ht="15.75" x14ac:dyDescent="0.25">
      <c r="A27" s="1">
        <v>20</v>
      </c>
      <c r="B27" s="24" t="s">
        <v>10</v>
      </c>
      <c r="C27" s="16">
        <f t="shared" si="0"/>
        <v>1417749.9841223215</v>
      </c>
      <c r="D27" s="15">
        <f>C27*C$13</f>
        <v>8506.4999047339297</v>
      </c>
    </row>
    <row r="28" spans="1:4" ht="16.5" thickBot="1" x14ac:dyDescent="0.3">
      <c r="A28" s="1">
        <v>30</v>
      </c>
      <c r="B28" s="25" t="s">
        <v>11</v>
      </c>
      <c r="C28" s="17">
        <f t="shared" si="0"/>
        <v>5445933.7653059401</v>
      </c>
      <c r="D28" s="29">
        <f>C28*C$13</f>
        <v>32675.602591835643</v>
      </c>
    </row>
    <row r="30" spans="1:4" ht="15.75" x14ac:dyDescent="0.25">
      <c r="B30" s="30" t="s">
        <v>17</v>
      </c>
      <c r="C30" s="31" t="s">
        <v>18</v>
      </c>
    </row>
    <row r="31" spans="1:4" ht="15.75" x14ac:dyDescent="0.25">
      <c r="B31" s="32" t="s">
        <v>20</v>
      </c>
      <c r="C31" s="33">
        <f>C17</f>
        <v>1260</v>
      </c>
    </row>
    <row r="33" spans="2:4" x14ac:dyDescent="0.25">
      <c r="B33" s="34" t="s">
        <v>26</v>
      </c>
      <c r="C33" s="34" t="s">
        <v>22</v>
      </c>
      <c r="D33" s="34" t="s">
        <v>23</v>
      </c>
    </row>
    <row r="34" spans="2:4" x14ac:dyDescent="0.25">
      <c r="B34" s="34" t="s">
        <v>24</v>
      </c>
      <c r="C34" s="35">
        <f>VLOOKUP($C$30&amp;"-"&amp;B34,Planilha2!$A:$D,4,FALSE)</f>
        <v>0.3</v>
      </c>
      <c r="D34" s="39">
        <f>C34*C$31</f>
        <v>378</v>
      </c>
    </row>
    <row r="35" spans="2:4" x14ac:dyDescent="0.25">
      <c r="B35" s="34" t="s">
        <v>25</v>
      </c>
      <c r="C35" s="35">
        <f>VLOOKUP($C$30&amp;"-"&amp;B35,Planilha2!$A:$D,4,FALSE)</f>
        <v>0.5</v>
      </c>
      <c r="D35" s="39">
        <f t="shared" ref="D35:D39" si="1">C35*C$31</f>
        <v>630</v>
      </c>
    </row>
    <row r="36" spans="2:4" x14ac:dyDescent="0.25">
      <c r="B36" s="36" t="s">
        <v>29</v>
      </c>
      <c r="C36" s="35">
        <f>VLOOKUP($C$30&amp;"-"&amp;B36,Planilha2!$A:$D,4,FALSE)</f>
        <v>0.1</v>
      </c>
      <c r="D36" s="39">
        <f t="shared" si="1"/>
        <v>126</v>
      </c>
    </row>
    <row r="37" spans="2:4" x14ac:dyDescent="0.25">
      <c r="B37" s="36" t="s">
        <v>27</v>
      </c>
      <c r="C37" s="35">
        <f>VLOOKUP($C$30&amp;"-"&amp;B37,Planilha2!$A:$D,4,FALSE)</f>
        <v>0.1</v>
      </c>
      <c r="D37" s="39">
        <f t="shared" si="1"/>
        <v>126</v>
      </c>
    </row>
    <row r="38" spans="2:4" x14ac:dyDescent="0.25">
      <c r="B38" s="36" t="s">
        <v>28</v>
      </c>
      <c r="C38" s="35">
        <f>VLOOKUP($C$30&amp;"-"&amp;B38,Planilha2!$A:$D,4,FALSE)</f>
        <v>0</v>
      </c>
      <c r="D38" s="39">
        <f t="shared" si="1"/>
        <v>0</v>
      </c>
    </row>
    <row r="39" spans="2:4" x14ac:dyDescent="0.25">
      <c r="B39" s="36" t="s">
        <v>30</v>
      </c>
      <c r="C39" s="35" t="e">
        <f>VLOOKUP($C$30&amp;"-"&amp;B39,Planilha2!$A:$D,4,FALSE)</f>
        <v>#N/A</v>
      </c>
      <c r="D39" s="39" t="e">
        <f t="shared" si="1"/>
        <v>#N/A</v>
      </c>
    </row>
    <row r="40" spans="2:4" x14ac:dyDescent="0.25">
      <c r="B40" s="38"/>
      <c r="C40" s="38"/>
      <c r="D40" s="33" t="e">
        <f>SUM(D34:D39)</f>
        <v>#N/A</v>
      </c>
    </row>
    <row r="41" spans="2:4" x14ac:dyDescent="0.25">
      <c r="B41" s="38"/>
      <c r="C41" s="38"/>
      <c r="D41" s="3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</sheetData>
  <mergeCells count="3">
    <mergeCell ref="B16:C16"/>
    <mergeCell ref="B23:C23"/>
    <mergeCell ref="B11:C11"/>
  </mergeCells>
  <dataValidations count="1">
    <dataValidation type="list" allowBlank="1" showInputMessage="1" showErrorMessage="1" sqref="C30" xr:uid="{F15CDF2F-E890-4921-8243-68793AECF1FE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B7B74-79CA-415C-8248-3DD0FB8FC5EB}">
  <dimension ref="A1:J19"/>
  <sheetViews>
    <sheetView workbookViewId="0">
      <selection activeCell="K25" sqref="K25"/>
    </sheetView>
  </sheetViews>
  <sheetFormatPr defaultRowHeight="15" x14ac:dyDescent="0.25"/>
  <cols>
    <col min="1" max="1" width="27.7109375" bestFit="1" customWidth="1"/>
    <col min="2" max="2" width="11.42578125" bestFit="1" customWidth="1"/>
    <col min="3" max="3" width="16.140625" bestFit="1" customWidth="1"/>
    <col min="4" max="4" width="4.5703125" bestFit="1" customWidth="1"/>
    <col min="9" max="9" width="18.42578125" bestFit="1" customWidth="1"/>
  </cols>
  <sheetData>
    <row r="1" spans="1:10" x14ac:dyDescent="0.25">
      <c r="A1" s="34" t="s">
        <v>33</v>
      </c>
      <c r="B1" s="34" t="s">
        <v>31</v>
      </c>
      <c r="C1" s="34" t="s">
        <v>26</v>
      </c>
      <c r="D1" s="34" t="s">
        <v>32</v>
      </c>
    </row>
    <row r="2" spans="1:10" x14ac:dyDescent="0.25">
      <c r="A2" s="34" t="str">
        <f>B2&amp;"-"&amp;C2</f>
        <v>Conservador-Papel</v>
      </c>
      <c r="B2" s="34" t="s">
        <v>18</v>
      </c>
      <c r="C2" s="34" t="s">
        <v>24</v>
      </c>
      <c r="D2" s="35">
        <v>0.3</v>
      </c>
      <c r="I2" t="s">
        <v>35</v>
      </c>
      <c r="J2" s="40">
        <f>VLOOKUP(A9,$A:$D,4,FALSE)</f>
        <v>0.45</v>
      </c>
    </row>
    <row r="3" spans="1:10" x14ac:dyDescent="0.25">
      <c r="A3" s="34" t="str">
        <f t="shared" ref="A3:A19" si="0">B3&amp;"-"&amp;C3</f>
        <v>Conservador-Tijolos</v>
      </c>
      <c r="B3" s="34" t="s">
        <v>18</v>
      </c>
      <c r="C3" s="34" t="s">
        <v>25</v>
      </c>
      <c r="D3" s="35">
        <v>0.5</v>
      </c>
    </row>
    <row r="4" spans="1:10" x14ac:dyDescent="0.25">
      <c r="A4" s="34" t="str">
        <f t="shared" si="0"/>
        <v>Conservador-Hibridos</v>
      </c>
      <c r="B4" s="34" t="s">
        <v>18</v>
      </c>
      <c r="C4" s="36" t="s">
        <v>29</v>
      </c>
      <c r="D4" s="37">
        <v>0.1</v>
      </c>
    </row>
    <row r="5" spans="1:10" x14ac:dyDescent="0.25">
      <c r="A5" s="34" t="str">
        <f t="shared" si="0"/>
        <v>Conservador-FOFs</v>
      </c>
      <c r="B5" s="34" t="s">
        <v>18</v>
      </c>
      <c r="C5" s="36" t="s">
        <v>27</v>
      </c>
      <c r="D5" s="37">
        <v>0.1</v>
      </c>
    </row>
    <row r="6" spans="1:10" x14ac:dyDescent="0.25">
      <c r="A6" s="34" t="str">
        <f t="shared" si="0"/>
        <v>Conservador-Desenvolvimento</v>
      </c>
      <c r="B6" s="34" t="s">
        <v>18</v>
      </c>
      <c r="C6" s="36" t="s">
        <v>28</v>
      </c>
      <c r="D6" s="35">
        <v>0</v>
      </c>
    </row>
    <row r="7" spans="1:10" x14ac:dyDescent="0.25">
      <c r="A7" s="34" t="str">
        <f t="shared" si="0"/>
        <v>Consevador-Hotelaria</v>
      </c>
      <c r="B7" s="34" t="s">
        <v>34</v>
      </c>
      <c r="C7" s="36" t="s">
        <v>30</v>
      </c>
      <c r="D7" s="35">
        <v>0</v>
      </c>
    </row>
    <row r="8" spans="1:10" x14ac:dyDescent="0.25">
      <c r="A8" s="34" t="str">
        <f t="shared" si="0"/>
        <v>Moderado-Papel</v>
      </c>
      <c r="B8" s="34" t="s">
        <v>19</v>
      </c>
      <c r="C8" s="34" t="s">
        <v>24</v>
      </c>
      <c r="D8" s="35">
        <v>0.32</v>
      </c>
    </row>
    <row r="9" spans="1:10" x14ac:dyDescent="0.25">
      <c r="A9" s="34" t="str">
        <f t="shared" si="0"/>
        <v>Moderado-Tijolos</v>
      </c>
      <c r="B9" s="34" t="s">
        <v>19</v>
      </c>
      <c r="C9" s="34" t="s">
        <v>25</v>
      </c>
      <c r="D9" s="35">
        <v>0.45</v>
      </c>
    </row>
    <row r="10" spans="1:10" x14ac:dyDescent="0.25">
      <c r="A10" s="34" t="str">
        <f t="shared" si="0"/>
        <v>Moderado-Hibridos</v>
      </c>
      <c r="B10" s="34" t="s">
        <v>19</v>
      </c>
      <c r="C10" s="36" t="s">
        <v>29</v>
      </c>
      <c r="D10" s="37">
        <v>0.08</v>
      </c>
    </row>
    <row r="11" spans="1:10" x14ac:dyDescent="0.25">
      <c r="A11" s="34" t="str">
        <f t="shared" si="0"/>
        <v>Moderado-FOFs</v>
      </c>
      <c r="B11" s="34" t="s">
        <v>19</v>
      </c>
      <c r="C11" s="36" t="s">
        <v>27</v>
      </c>
      <c r="D11" s="37">
        <v>0.05</v>
      </c>
    </row>
    <row r="12" spans="1:10" x14ac:dyDescent="0.25">
      <c r="A12" s="34" t="str">
        <f t="shared" si="0"/>
        <v>Moderado-Desenvolvimento</v>
      </c>
      <c r="B12" s="34" t="s">
        <v>19</v>
      </c>
      <c r="C12" s="36" t="s">
        <v>28</v>
      </c>
      <c r="D12" s="35">
        <v>0.1</v>
      </c>
    </row>
    <row r="13" spans="1:10" x14ac:dyDescent="0.25">
      <c r="A13" s="34" t="str">
        <f t="shared" si="0"/>
        <v>Moderado-Hotelaria</v>
      </c>
      <c r="B13" s="34" t="s">
        <v>19</v>
      </c>
      <c r="C13" s="36" t="s">
        <v>30</v>
      </c>
      <c r="D13" s="35">
        <v>0.1</v>
      </c>
    </row>
    <row r="14" spans="1:10" x14ac:dyDescent="0.25">
      <c r="A14" s="34" t="str">
        <f t="shared" si="0"/>
        <v>Agressivo-Papel</v>
      </c>
      <c r="B14" s="34" t="s">
        <v>21</v>
      </c>
      <c r="C14" s="34" t="s">
        <v>24</v>
      </c>
      <c r="D14" s="35">
        <v>0.5</v>
      </c>
    </row>
    <row r="15" spans="1:10" x14ac:dyDescent="0.25">
      <c r="A15" s="34" t="str">
        <f t="shared" si="0"/>
        <v>Agressivo-Tijolos</v>
      </c>
      <c r="B15" s="34" t="s">
        <v>21</v>
      </c>
      <c r="C15" s="34" t="s">
        <v>25</v>
      </c>
      <c r="D15" s="35">
        <v>0.1</v>
      </c>
    </row>
    <row r="16" spans="1:10" x14ac:dyDescent="0.25">
      <c r="A16" s="34" t="str">
        <f t="shared" si="0"/>
        <v>Agressivo-Hibridos</v>
      </c>
      <c r="B16" s="34" t="s">
        <v>21</v>
      </c>
      <c r="C16" s="36" t="s">
        <v>29</v>
      </c>
      <c r="D16" s="37">
        <v>0.1</v>
      </c>
    </row>
    <row r="17" spans="1:4" x14ac:dyDescent="0.25">
      <c r="A17" s="34" t="str">
        <f t="shared" si="0"/>
        <v>Agressivo-FOFs</v>
      </c>
      <c r="B17" s="34" t="s">
        <v>21</v>
      </c>
      <c r="C17" s="36" t="s">
        <v>27</v>
      </c>
      <c r="D17" s="37">
        <v>0.05</v>
      </c>
    </row>
    <row r="18" spans="1:4" x14ac:dyDescent="0.25">
      <c r="A18" s="34" t="str">
        <f t="shared" si="0"/>
        <v>Agressivo-Desenvolvimento</v>
      </c>
      <c r="B18" s="34" t="s">
        <v>21</v>
      </c>
      <c r="C18" s="36" t="s">
        <v>28</v>
      </c>
      <c r="D18" s="35">
        <v>0.05</v>
      </c>
    </row>
    <row r="19" spans="1:4" x14ac:dyDescent="0.25">
      <c r="A19" s="34" t="str">
        <f t="shared" si="0"/>
        <v>Agressivo-Hotelaria</v>
      </c>
      <c r="B19" s="34" t="s">
        <v>21</v>
      </c>
      <c r="C19" s="36" t="s">
        <v>30</v>
      </c>
      <c r="D19" s="35">
        <v>0.1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Aporte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Lucena, Bruno</dc:creator>
  <cp:lastModifiedBy>Lucena, Bruno</cp:lastModifiedBy>
  <dcterms:created xsi:type="dcterms:W3CDTF">2025-05-28T19:06:32Z</dcterms:created>
  <dcterms:modified xsi:type="dcterms:W3CDTF">2025-05-30T19:20:11Z</dcterms:modified>
</cp:coreProperties>
</file>