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ório GIT\Projetos\Projects_Finance\"/>
    </mc:Choice>
  </mc:AlternateContent>
  <bookViews>
    <workbookView xWindow="240" yWindow="15" windowWidth="16095" windowHeight="9660"/>
  </bookViews>
  <sheets>
    <sheet name="Sheet1" sheetId="1" r:id="rId1"/>
    <sheet name="Planilha1" sheetId="2" r:id="rId2"/>
  </sheets>
  <calcPr calcId="162913"/>
</workbook>
</file>

<file path=xl/calcChain.xml><?xml version="1.0" encoding="utf-8"?>
<calcChain xmlns="http://schemas.openxmlformats.org/spreadsheetml/2006/main">
  <c r="J5" i="2" l="1"/>
  <c r="J4" i="2"/>
  <c r="J3" i="2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1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1" i="1"/>
  <c r="C52" i="1"/>
  <c r="D52" i="1"/>
  <c r="E52" i="1"/>
  <c r="B52" i="1"/>
  <c r="C50" i="1"/>
  <c r="R18" i="1" s="1"/>
  <c r="D50" i="1"/>
  <c r="E50" i="1"/>
  <c r="C51" i="1"/>
  <c r="R19" i="1" s="1"/>
  <c r="D51" i="1"/>
  <c r="E51" i="1"/>
  <c r="B51" i="1"/>
  <c r="B50" i="1"/>
  <c r="J5" i="1"/>
  <c r="D121" i="2"/>
  <c r="C121" i="2"/>
  <c r="C120" i="2"/>
  <c r="D120" i="2" s="1"/>
  <c r="D119" i="2"/>
  <c r="C119" i="2"/>
  <c r="C118" i="2"/>
  <c r="D118" i="2" s="1"/>
  <c r="D117" i="2"/>
  <c r="C117" i="2"/>
  <c r="C116" i="2"/>
  <c r="D116" i="2" s="1"/>
  <c r="D115" i="2"/>
  <c r="C115" i="2"/>
  <c r="C114" i="2"/>
  <c r="D114" i="2" s="1"/>
  <c r="D113" i="2"/>
  <c r="C113" i="2"/>
  <c r="C112" i="2"/>
  <c r="D112" i="2" s="1"/>
  <c r="D111" i="2"/>
  <c r="C111" i="2"/>
  <c r="C110" i="2"/>
  <c r="D110" i="2" s="1"/>
  <c r="D109" i="2"/>
  <c r="C109" i="2"/>
  <c r="C108" i="2"/>
  <c r="D108" i="2" s="1"/>
  <c r="D107" i="2"/>
  <c r="C107" i="2"/>
  <c r="C106" i="2"/>
  <c r="D106" i="2" s="1"/>
  <c r="D105" i="2"/>
  <c r="C105" i="2"/>
  <c r="C104" i="2"/>
  <c r="D104" i="2" s="1"/>
  <c r="D103" i="2"/>
  <c r="C103" i="2"/>
  <c r="C102" i="2"/>
  <c r="D102" i="2" s="1"/>
  <c r="D101" i="2"/>
  <c r="C101" i="2"/>
  <c r="C100" i="2"/>
  <c r="D100" i="2" s="1"/>
  <c r="D99" i="2"/>
  <c r="C99" i="2"/>
  <c r="C98" i="2"/>
  <c r="D98" i="2" s="1"/>
  <c r="D97" i="2"/>
  <c r="C97" i="2"/>
  <c r="C96" i="2"/>
  <c r="D96" i="2" s="1"/>
  <c r="D95" i="2"/>
  <c r="C95" i="2"/>
  <c r="C94" i="2"/>
  <c r="D94" i="2" s="1"/>
  <c r="D93" i="2"/>
  <c r="C93" i="2"/>
  <c r="C92" i="2"/>
  <c r="D92" i="2" s="1"/>
  <c r="D91" i="2"/>
  <c r="C91" i="2"/>
  <c r="C90" i="2"/>
  <c r="D90" i="2" s="1"/>
  <c r="D89" i="2"/>
  <c r="C89" i="2"/>
  <c r="C88" i="2"/>
  <c r="D88" i="2" s="1"/>
  <c r="D87" i="2"/>
  <c r="C87" i="2"/>
  <c r="C86" i="2"/>
  <c r="D86" i="2" s="1"/>
  <c r="D85" i="2"/>
  <c r="C85" i="2"/>
  <c r="C84" i="2"/>
  <c r="D84" i="2" s="1"/>
  <c r="D83" i="2"/>
  <c r="C83" i="2"/>
  <c r="C82" i="2"/>
  <c r="D82" i="2" s="1"/>
  <c r="D81" i="2"/>
  <c r="C81" i="2"/>
  <c r="C80" i="2"/>
  <c r="D80" i="2" s="1"/>
  <c r="D79" i="2"/>
  <c r="C79" i="2"/>
  <c r="C78" i="2"/>
  <c r="D78" i="2" s="1"/>
  <c r="D77" i="2"/>
  <c r="C77" i="2"/>
  <c r="C76" i="2"/>
  <c r="D76" i="2" s="1"/>
  <c r="D75" i="2"/>
  <c r="C75" i="2"/>
  <c r="C74" i="2"/>
  <c r="D74" i="2" s="1"/>
  <c r="D73" i="2"/>
  <c r="C73" i="2"/>
  <c r="C72" i="2"/>
  <c r="D72" i="2" s="1"/>
  <c r="D71" i="2"/>
  <c r="C71" i="2"/>
  <c r="C70" i="2"/>
  <c r="D70" i="2" s="1"/>
  <c r="D69" i="2"/>
  <c r="C69" i="2"/>
  <c r="C68" i="2"/>
  <c r="D68" i="2" s="1"/>
  <c r="D67" i="2"/>
  <c r="C67" i="2"/>
  <c r="C66" i="2"/>
  <c r="D66" i="2" s="1"/>
  <c r="D65" i="2"/>
  <c r="C65" i="2"/>
  <c r="C64" i="2"/>
  <c r="D64" i="2" s="1"/>
  <c r="D63" i="2"/>
  <c r="C63" i="2"/>
  <c r="C62" i="2"/>
  <c r="D62" i="2" s="1"/>
  <c r="D61" i="2"/>
  <c r="C61" i="2"/>
  <c r="C60" i="2"/>
  <c r="D60" i="2" s="1"/>
  <c r="D59" i="2"/>
  <c r="C59" i="2"/>
  <c r="C58" i="2"/>
  <c r="D58" i="2" s="1"/>
  <c r="D57" i="2"/>
  <c r="C57" i="2"/>
  <c r="C56" i="2"/>
  <c r="D56" i="2" s="1"/>
  <c r="D55" i="2"/>
  <c r="C55" i="2"/>
  <c r="C54" i="2"/>
  <c r="D54" i="2" s="1"/>
  <c r="D53" i="2"/>
  <c r="C53" i="2"/>
  <c r="C52" i="2"/>
  <c r="D52" i="2" s="1"/>
  <c r="D51" i="2"/>
  <c r="C51" i="2"/>
  <c r="C50" i="2"/>
  <c r="D50" i="2" s="1"/>
  <c r="D49" i="2"/>
  <c r="C49" i="2"/>
  <c r="C48" i="2"/>
  <c r="D48" i="2" s="1"/>
  <c r="D47" i="2"/>
  <c r="C47" i="2"/>
  <c r="C46" i="2"/>
  <c r="D46" i="2" s="1"/>
  <c r="D45" i="2"/>
  <c r="C45" i="2"/>
  <c r="C44" i="2"/>
  <c r="D44" i="2" s="1"/>
  <c r="D43" i="2"/>
  <c r="C43" i="2"/>
  <c r="C42" i="2"/>
  <c r="D42" i="2" s="1"/>
  <c r="D41" i="2"/>
  <c r="C41" i="2"/>
  <c r="C40" i="2"/>
  <c r="D40" i="2" s="1"/>
  <c r="D39" i="2"/>
  <c r="C39" i="2"/>
  <c r="C38" i="2"/>
  <c r="D38" i="2" s="1"/>
  <c r="D37" i="2"/>
  <c r="C37" i="2"/>
  <c r="C36" i="2"/>
  <c r="D36" i="2" s="1"/>
  <c r="D35" i="2"/>
  <c r="C35" i="2"/>
  <c r="C34" i="2"/>
  <c r="D34" i="2" s="1"/>
  <c r="D33" i="2"/>
  <c r="C33" i="2"/>
  <c r="C32" i="2"/>
  <c r="D32" i="2" s="1"/>
  <c r="D31" i="2"/>
  <c r="C31" i="2"/>
  <c r="C30" i="2"/>
  <c r="D30" i="2" s="1"/>
  <c r="D29" i="2"/>
  <c r="C29" i="2"/>
  <c r="C28" i="2"/>
  <c r="D28" i="2" s="1"/>
  <c r="D27" i="2"/>
  <c r="C27" i="2"/>
  <c r="C26" i="2"/>
  <c r="D26" i="2" s="1"/>
  <c r="D25" i="2"/>
  <c r="C25" i="2"/>
  <c r="C24" i="2"/>
  <c r="D24" i="2" s="1"/>
  <c r="D23" i="2"/>
  <c r="C23" i="2"/>
  <c r="C22" i="2"/>
  <c r="D22" i="2" s="1"/>
  <c r="D21" i="2"/>
  <c r="C21" i="2"/>
  <c r="C20" i="2"/>
  <c r="D20" i="2" s="1"/>
  <c r="D19" i="2"/>
  <c r="C19" i="2"/>
  <c r="C18" i="2"/>
  <c r="D18" i="2" s="1"/>
  <c r="D17" i="2"/>
  <c r="C17" i="2"/>
  <c r="C16" i="2"/>
  <c r="D16" i="2" s="1"/>
  <c r="D15" i="2"/>
  <c r="C15" i="2"/>
  <c r="C14" i="2"/>
  <c r="D14" i="2" s="1"/>
  <c r="D13" i="2"/>
  <c r="C13" i="2"/>
  <c r="C12" i="2"/>
  <c r="D12" i="2" s="1"/>
  <c r="D11" i="2"/>
  <c r="C11" i="2"/>
  <c r="C10" i="2"/>
  <c r="D10" i="2" s="1"/>
  <c r="D9" i="2"/>
  <c r="C9" i="2"/>
  <c r="C8" i="2"/>
  <c r="D8" i="2" s="1"/>
  <c r="D7" i="2"/>
  <c r="C7" i="2"/>
  <c r="C6" i="2"/>
  <c r="D6" i="2" s="1"/>
  <c r="C5" i="2"/>
  <c r="D5" i="2" s="1"/>
  <c r="D4" i="2"/>
  <c r="C4" i="2"/>
  <c r="C3" i="2"/>
  <c r="D3" i="2" s="1"/>
  <c r="P7" i="1"/>
  <c r="P6" i="1"/>
  <c r="P5" i="1"/>
  <c r="J7" i="1"/>
  <c r="J6" i="1"/>
  <c r="J38" i="1" l="1"/>
  <c r="J34" i="1"/>
  <c r="I38" i="1"/>
  <c r="I28" i="1"/>
  <c r="I24" i="1"/>
  <c r="I36" i="1"/>
  <c r="I37" i="1"/>
  <c r="J41" i="1"/>
  <c r="J29" i="1"/>
  <c r="J25" i="1"/>
  <c r="I31" i="1"/>
  <c r="I34" i="1"/>
  <c r="J40" i="1"/>
  <c r="J36" i="1"/>
  <c r="J32" i="1"/>
  <c r="I29" i="1"/>
  <c r="I27" i="1"/>
  <c r="I25" i="1"/>
  <c r="I23" i="1"/>
  <c r="I21" i="1"/>
  <c r="I30" i="1"/>
  <c r="I26" i="1"/>
  <c r="I22" i="1"/>
  <c r="J31" i="1"/>
  <c r="I41" i="1"/>
  <c r="I33" i="1"/>
  <c r="J37" i="1"/>
  <c r="J33" i="1"/>
  <c r="J27" i="1"/>
  <c r="J23" i="1"/>
  <c r="J21" i="1"/>
  <c r="I40" i="1"/>
  <c r="I32" i="1"/>
  <c r="I39" i="1"/>
  <c r="I35" i="1"/>
  <c r="J39" i="1"/>
  <c r="J35" i="1"/>
  <c r="J30" i="1"/>
  <c r="J28" i="1"/>
  <c r="J26" i="1"/>
  <c r="J24" i="1"/>
  <c r="J22" i="1"/>
  <c r="I4" i="2"/>
  <c r="I3" i="2"/>
  <c r="I5" i="2"/>
  <c r="P9" i="1"/>
  <c r="J9" i="1"/>
</calcChain>
</file>

<file path=xl/sharedStrings.xml><?xml version="1.0" encoding="utf-8"?>
<sst xmlns="http://schemas.openxmlformats.org/spreadsheetml/2006/main" count="27" uniqueCount="26">
  <si>
    <t>Date</t>
  </si>
  <si>
    <t>PETR4.SA</t>
  </si>
  <si>
    <t>MGLU3.SA</t>
  </si>
  <si>
    <t>JBSS3.SA</t>
  </si>
  <si>
    <t>VALE3.SA</t>
  </si>
  <si>
    <t>covariância(JBS, VALE)</t>
  </si>
  <si>
    <t>Desvio(JBS)</t>
  </si>
  <si>
    <t>Desvio(VALE)</t>
  </si>
  <si>
    <t>correlação(JBS,VALE)</t>
  </si>
  <si>
    <t>covariância(PETROBRAS, MAGALU)</t>
  </si>
  <si>
    <t>Desvio(PETROBRAS)</t>
  </si>
  <si>
    <t>Desvio(MAGALU</t>
  </si>
  <si>
    <t>correlação(PETROBRAS, MAGALU)</t>
  </si>
  <si>
    <t>Fechamento</t>
  </si>
  <si>
    <t>Retorno Mensal</t>
  </si>
  <si>
    <t>Classificação-Sentimento</t>
  </si>
  <si>
    <t>Probabilidade Desfavorável</t>
  </si>
  <si>
    <t>Probabilidade Neutra</t>
  </si>
  <si>
    <t>Probabilidade Favoravel</t>
  </si>
  <si>
    <t>MEDIA</t>
  </si>
  <si>
    <t>DESVIO PADRÃO</t>
  </si>
  <si>
    <t>Retorno Esperado Portfólio 1</t>
  </si>
  <si>
    <t>Variância do Portfólio 1</t>
  </si>
  <si>
    <t>Retorno Esperado Portfólio 2</t>
  </si>
  <si>
    <t>Variância do Portfólio 2</t>
  </si>
  <si>
    <t>VARIÂNCIA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</si>
</sst>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7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/>
    <xf numFmtId="2" fontId="0" fillId="0" borderId="0" xfId="0" applyNumberFormat="1"/>
    <xf numFmtId="17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Fronteira de Eficiência Markowitz - Portfólio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Fronteira de Eficiência Markowitz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Sheet1!$J$21:$J$41</c:f>
              <c:numCache>
                <c:formatCode>General</c:formatCode>
                <c:ptCount val="21"/>
                <c:pt idx="0">
                  <c:v>4.0308574518421905</c:v>
                </c:pt>
                <c:pt idx="1">
                  <c:v>3.0387278194630327</c:v>
                </c:pt>
                <c:pt idx="2">
                  <c:v>2.141378300720687</c:v>
                </c:pt>
                <c:pt idx="3">
                  <c:v>1.3388088956151518</c:v>
                </c:pt>
                <c:pt idx="4">
                  <c:v>0.63101960414642866</c:v>
                </c:pt>
                <c:pt idx="5">
                  <c:v>1.8010426314515993E-2</c:v>
                </c:pt>
                <c:pt idx="6">
                  <c:v>-0.50021863788058463</c:v>
                </c:pt>
                <c:pt idx="7">
                  <c:v>-0.92366758843887387</c:v>
                </c:pt>
                <c:pt idx="8">
                  <c:v>-1.2523364253603531</c:v>
                </c:pt>
                <c:pt idx="9">
                  <c:v>-1.4862251486450204</c:v>
                </c:pt>
                <c:pt idx="10">
                  <c:v>-1.6253337582928764</c:v>
                </c:pt>
                <c:pt idx="11">
                  <c:v>-1.6696622543039212</c:v>
                </c:pt>
                <c:pt idx="12">
                  <c:v>-1.6192106366781547</c:v>
                </c:pt>
                <c:pt idx="13">
                  <c:v>-1.4739789054155765</c:v>
                </c:pt>
                <c:pt idx="14">
                  <c:v>-1.2339670605161883</c:v>
                </c:pt>
                <c:pt idx="15">
                  <c:v>-0.89917510197998785</c:v>
                </c:pt>
                <c:pt idx="16">
                  <c:v>-0.46960302980697577</c:v>
                </c:pt>
                <c:pt idx="17">
                  <c:v>5.4749156002846355E-2</c:v>
                </c:pt>
                <c:pt idx="18">
                  <c:v>0.67388145544948097</c:v>
                </c:pt>
                <c:pt idx="19">
                  <c:v>1.3877938685329254</c:v>
                </c:pt>
                <c:pt idx="20">
                  <c:v>2.1964863952531823</c:v>
                </c:pt>
              </c:numCache>
            </c:numRef>
          </c:xVal>
          <c:yVal>
            <c:numRef>
              <c:f>Sheet1!$I$21:$I$41</c:f>
              <c:numCache>
                <c:formatCode>0.00</c:formatCode>
                <c:ptCount val="21"/>
                <c:pt idx="0">
                  <c:v>14.354336639245352</c:v>
                </c:pt>
                <c:pt idx="1">
                  <c:v>14.022297775248685</c:v>
                </c:pt>
                <c:pt idx="2">
                  <c:v>13.690258911252023</c:v>
                </c:pt>
                <c:pt idx="3">
                  <c:v>13.358220047255356</c:v>
                </c:pt>
                <c:pt idx="4">
                  <c:v>13.026181183258695</c:v>
                </c:pt>
                <c:pt idx="5">
                  <c:v>12.694142319262028</c:v>
                </c:pt>
                <c:pt idx="6">
                  <c:v>12.362103455265363</c:v>
                </c:pt>
                <c:pt idx="7">
                  <c:v>12.030064591268699</c:v>
                </c:pt>
                <c:pt idx="8">
                  <c:v>11.698025727272034</c:v>
                </c:pt>
                <c:pt idx="9">
                  <c:v>11.365986863275371</c:v>
                </c:pt>
                <c:pt idx="10">
                  <c:v>11.033947999278706</c:v>
                </c:pt>
                <c:pt idx="11">
                  <c:v>10.70190913528204</c:v>
                </c:pt>
                <c:pt idx="12">
                  <c:v>10.369870271285375</c:v>
                </c:pt>
                <c:pt idx="13">
                  <c:v>10.03783140728871</c:v>
                </c:pt>
                <c:pt idx="14">
                  <c:v>9.7057925432920467</c:v>
                </c:pt>
                <c:pt idx="15">
                  <c:v>9.3737536792953815</c:v>
                </c:pt>
                <c:pt idx="16">
                  <c:v>9.0417148152987163</c:v>
                </c:pt>
                <c:pt idx="17">
                  <c:v>8.7096759513020512</c:v>
                </c:pt>
                <c:pt idx="18">
                  <c:v>8.3776370873053878</c:v>
                </c:pt>
                <c:pt idx="19">
                  <c:v>8.0455982233087227</c:v>
                </c:pt>
                <c:pt idx="20">
                  <c:v>7.7135593593120575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57-4B98-9157-55B032E7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47360"/>
        <c:axId val="514448016"/>
      </c:scatterChart>
      <c:valAx>
        <c:axId val="5144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448016"/>
        <c:crossesAt val="0"/>
        <c:crossBetween val="midCat"/>
      </c:valAx>
      <c:valAx>
        <c:axId val="51444801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4473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Fronteira de Eficiência Markowitz - Portfólio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Fronteira de Eficiência Markowitz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Sheet1!$P$21:$P$41</c:f>
              <c:numCache>
                <c:formatCode>General</c:formatCode>
                <c:ptCount val="21"/>
                <c:pt idx="0">
                  <c:v>8.6222009017661444E-2</c:v>
                </c:pt>
                <c:pt idx="1">
                  <c:v>9.0008398677952156E-2</c:v>
                </c:pt>
                <c:pt idx="2">
                  <c:v>0.10055971654154587</c:v>
                </c:pt>
                <c:pt idx="3">
                  <c:v>0.11787596260844253</c:v>
                </c:pt>
                <c:pt idx="4">
                  <c:v>0.14195713687864223</c:v>
                </c:pt>
                <c:pt idx="5">
                  <c:v>0.17280323935214481</c:v>
                </c:pt>
                <c:pt idx="6">
                  <c:v>0.21041427002895044</c:v>
                </c:pt>
                <c:pt idx="7">
                  <c:v>0.25479022890905906</c:v>
                </c:pt>
                <c:pt idx="8">
                  <c:v>0.30593111599247064</c:v>
                </c:pt>
                <c:pt idx="9">
                  <c:v>0.36383693127918521</c:v>
                </c:pt>
                <c:pt idx="10">
                  <c:v>0.42850767476920271</c:v>
                </c:pt>
                <c:pt idx="11">
                  <c:v>0.49994334646252325</c:v>
                </c:pt>
                <c:pt idx="12">
                  <c:v>0.57814394635914668</c:v>
                </c:pt>
                <c:pt idx="13">
                  <c:v>0.66310947445907331</c:v>
                </c:pt>
                <c:pt idx="14">
                  <c:v>0.7548399307623026</c:v>
                </c:pt>
                <c:pt idx="15">
                  <c:v>0.8533353152688351</c:v>
                </c:pt>
                <c:pt idx="16">
                  <c:v>0.95859562797867059</c:v>
                </c:pt>
                <c:pt idx="17">
                  <c:v>1.0706208688918089</c:v>
                </c:pt>
                <c:pt idx="18">
                  <c:v>1.1894110380082503</c:v>
                </c:pt>
                <c:pt idx="19">
                  <c:v>1.3149661353279947</c:v>
                </c:pt>
                <c:pt idx="20">
                  <c:v>1.4472861608510419</c:v>
                </c:pt>
              </c:numCache>
            </c:numRef>
          </c:xVal>
          <c:yVal>
            <c:numRef>
              <c:f>Sheet1!$O$21:$O$41</c:f>
              <c:numCache>
                <c:formatCode>0.00</c:formatCode>
                <c:ptCount val="21"/>
                <c:pt idx="0">
                  <c:v>0.19134434025424221</c:v>
                </c:pt>
                <c:pt idx="1">
                  <c:v>0.40979927853137876</c:v>
                </c:pt>
                <c:pt idx="2">
                  <c:v>0.62825421680851534</c:v>
                </c:pt>
                <c:pt idx="3">
                  <c:v>0.84670915508565181</c:v>
                </c:pt>
                <c:pt idx="4">
                  <c:v>1.0651640933627884</c:v>
                </c:pt>
                <c:pt idx="5">
                  <c:v>1.283619031639925</c:v>
                </c:pt>
                <c:pt idx="6">
                  <c:v>1.5020739699170615</c:v>
                </c:pt>
                <c:pt idx="7">
                  <c:v>1.7205289081941979</c:v>
                </c:pt>
                <c:pt idx="8">
                  <c:v>1.9389838464713347</c:v>
                </c:pt>
                <c:pt idx="9">
                  <c:v>2.1574387847484711</c:v>
                </c:pt>
                <c:pt idx="10">
                  <c:v>2.3758937230256079</c:v>
                </c:pt>
                <c:pt idx="11">
                  <c:v>2.5943486613027442</c:v>
                </c:pt>
                <c:pt idx="12">
                  <c:v>2.812803599579881</c:v>
                </c:pt>
                <c:pt idx="13">
                  <c:v>3.0312585378570174</c:v>
                </c:pt>
                <c:pt idx="14">
                  <c:v>3.2497134761341537</c:v>
                </c:pt>
                <c:pt idx="15">
                  <c:v>3.4681684144112901</c:v>
                </c:pt>
                <c:pt idx="16">
                  <c:v>3.6866233526884273</c:v>
                </c:pt>
                <c:pt idx="17">
                  <c:v>3.9050782909655632</c:v>
                </c:pt>
                <c:pt idx="18">
                  <c:v>4.1235332292426996</c:v>
                </c:pt>
                <c:pt idx="19">
                  <c:v>4.3419881675198368</c:v>
                </c:pt>
                <c:pt idx="20">
                  <c:v>4.5604431057969732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D-4F72-81A9-BE35D2BB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47360"/>
        <c:axId val="514448016"/>
      </c:scatterChart>
      <c:valAx>
        <c:axId val="5144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448016"/>
        <c:crossesAt val="0"/>
        <c:crossBetween val="midCat"/>
      </c:valAx>
      <c:valAx>
        <c:axId val="5144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4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523876</xdr:colOff>
      <xdr:row>9</xdr:row>
      <xdr:rowOff>171450</xdr:rowOff>
    </xdr:from>
    <xdr:to>
      <xdr:col>10</xdr:col>
      <xdr:colOff>247651</xdr:colOff>
      <xdr:row>14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6" y="1885950"/>
          <a:ext cx="27432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400050</xdr:colOff>
      <xdr:row>10</xdr:row>
      <xdr:rowOff>47625</xdr:rowOff>
    </xdr:from>
    <xdr:to>
      <xdr:col>15</xdr:col>
      <xdr:colOff>1009650</xdr:colOff>
      <xdr:row>15</xdr:row>
      <xdr:rowOff>9525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1952625"/>
          <a:ext cx="2743200" cy="914400"/>
        </a:xfrm>
        <a:prstGeom prst="rect">
          <a:avLst/>
        </a:prstGeom>
      </xdr:spPr>
    </xdr:pic>
    <xdr:clientData/>
  </xdr:twoCellAnchor>
  <xdr:twoCellAnchor>
    <xdr:from>
      <xdr:col>5</xdr:col>
      <xdr:colOff>280987</xdr:colOff>
      <xdr:row>41</xdr:row>
      <xdr:rowOff>176212</xdr:rowOff>
    </xdr:from>
    <xdr:to>
      <xdr:col>13</xdr:col>
      <xdr:colOff>4762</xdr:colOff>
      <xdr:row>56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42</xdr:row>
      <xdr:rowOff>19050</xdr:rowOff>
    </xdr:from>
    <xdr:to>
      <xdr:col>20</xdr:col>
      <xdr:colOff>295275</xdr:colOff>
      <xdr:row>56</xdr:row>
      <xdr:rowOff>95250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abSelected="1" zoomScaleNormal="100" workbookViewId="0">
      <pane ySplit="1" topLeftCell="A13" activePane="bottomLeft" state="frozen"/>
      <selection pane="bottomLeft" activeCell="A39" sqref="A39"/>
    </sheetView>
  </sheetViews>
  <sheetFormatPr defaultRowHeight="15" x14ac:dyDescent="0.25"/>
  <cols>
    <col min="1" max="1" width="26.7109375" customWidth="1"/>
    <col min="2" max="2" width="12" bestFit="1" customWidth="1"/>
    <col min="9" max="9" width="27" bestFit="1" customWidth="1"/>
    <col min="15" max="15" width="32" bestFit="1" customWidth="1"/>
    <col min="16" max="16" width="19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 x14ac:dyDescent="0.25">
      <c r="A2" s="2">
        <v>41305</v>
      </c>
      <c r="B2">
        <v>5.6802597045898438</v>
      </c>
      <c r="C2">
        <v>0.33831861615180969</v>
      </c>
      <c r="D2">
        <v>5.5316977500915527</v>
      </c>
      <c r="E2">
        <v>21.69132232666016</v>
      </c>
    </row>
    <row r="3" spans="1:16" x14ac:dyDescent="0.25">
      <c r="A3" s="2">
        <v>41333</v>
      </c>
      <c r="B3">
        <v>5.2184247970581046</v>
      </c>
      <c r="C3">
        <v>0.2858792245388031</v>
      </c>
      <c r="D3">
        <v>4.9734525680541992</v>
      </c>
      <c r="E3">
        <v>20.36593055725098</v>
      </c>
    </row>
    <row r="4" spans="1:16" x14ac:dyDescent="0.25">
      <c r="A4" s="2">
        <v>41364</v>
      </c>
      <c r="B4">
        <v>5.7870793342590332</v>
      </c>
      <c r="C4">
        <v>0.25824987888336182</v>
      </c>
      <c r="D4">
        <v>4.9299530982971191</v>
      </c>
      <c r="E4">
        <v>18.9273796081543</v>
      </c>
    </row>
    <row r="5" spans="1:16" x14ac:dyDescent="0.25">
      <c r="A5" s="2">
        <v>41394</v>
      </c>
      <c r="B5">
        <v>6.4334125518798828</v>
      </c>
      <c r="C5">
        <v>0.2018634229898453</v>
      </c>
      <c r="D5">
        <v>4.6719508171081543</v>
      </c>
      <c r="E5">
        <v>18.96846961975098</v>
      </c>
      <c r="I5" t="s">
        <v>5</v>
      </c>
      <c r="J5">
        <f>COVAR(D2:D49,E2:E49)</f>
        <v>-6.3643394401334392</v>
      </c>
      <c r="O5" t="s">
        <v>9</v>
      </c>
      <c r="P5">
        <f>COVAR(B2:B49,C2:C49)</f>
        <v>9.0261264604053745E-2</v>
      </c>
    </row>
    <row r="6" spans="1:16" x14ac:dyDescent="0.25">
      <c r="A6" s="2">
        <v>41425</v>
      </c>
      <c r="B6">
        <v>6.4238071441650391</v>
      </c>
      <c r="C6">
        <v>0.2297742813825607</v>
      </c>
      <c r="D6">
        <v>5.199193000793457</v>
      </c>
      <c r="E6">
        <v>16.844264984130859</v>
      </c>
      <c r="I6" t="s">
        <v>6</v>
      </c>
      <c r="J6">
        <f>_xlfn.STDEV.P(D2:D49)</f>
        <v>2.1964863952531823</v>
      </c>
      <c r="O6" t="s">
        <v>10</v>
      </c>
      <c r="P6">
        <f>_xlfn.STDEV.P(B2:B49)</f>
        <v>1.4472861608510419</v>
      </c>
    </row>
    <row r="7" spans="1:16" x14ac:dyDescent="0.25">
      <c r="A7" s="2">
        <v>41455</v>
      </c>
      <c r="B7">
        <v>5.1781129837036133</v>
      </c>
      <c r="C7">
        <v>0.15167948603630069</v>
      </c>
      <c r="D7">
        <v>4.7451791763305664</v>
      </c>
      <c r="E7">
        <v>15.992368698120121</v>
      </c>
      <c r="I7" t="s">
        <v>7</v>
      </c>
      <c r="J7">
        <f>_xlfn.STDEV.P(E2:E49)</f>
        <v>4.0308574518421905</v>
      </c>
      <c r="O7" t="s">
        <v>11</v>
      </c>
      <c r="P7">
        <f>_xlfn.STDEV.P(C2:C49)</f>
        <v>8.6222009017661444E-2</v>
      </c>
    </row>
    <row r="8" spans="1:16" x14ac:dyDescent="0.25">
      <c r="A8" s="2">
        <v>41486</v>
      </c>
      <c r="B8">
        <v>5.2165398597717294</v>
      </c>
      <c r="C8">
        <v>0.1440668851137161</v>
      </c>
      <c r="D8">
        <v>4.6646285057067871</v>
      </c>
      <c r="E8">
        <v>17.159578323364261</v>
      </c>
    </row>
    <row r="9" spans="1:16" x14ac:dyDescent="0.25">
      <c r="A9" s="2">
        <v>41517</v>
      </c>
      <c r="B9">
        <v>5.4407014846801758</v>
      </c>
      <c r="C9">
        <v>0.16182903945446009</v>
      </c>
      <c r="D9">
        <v>5.3895864486694336</v>
      </c>
      <c r="E9">
        <v>18.996124267578121</v>
      </c>
      <c r="I9" t="s">
        <v>8</v>
      </c>
      <c r="J9">
        <f>J5/(J6*J7)</f>
        <v>-0.71883195823653145</v>
      </c>
      <c r="O9" t="s">
        <v>12</v>
      </c>
      <c r="P9">
        <f>P5/(P6*P7)</f>
        <v>0.72331732355200395</v>
      </c>
    </row>
    <row r="10" spans="1:16" x14ac:dyDescent="0.25">
      <c r="A10" s="2">
        <v>41547</v>
      </c>
      <c r="B10">
        <v>5.8794169425964364</v>
      </c>
      <c r="C10">
        <v>0.2128583490848541</v>
      </c>
      <c r="D10">
        <v>5.6751751899719238</v>
      </c>
      <c r="E10">
        <v>19.062509536743161</v>
      </c>
    </row>
    <row r="11" spans="1:16" x14ac:dyDescent="0.25">
      <c r="A11" s="2">
        <v>41578</v>
      </c>
      <c r="B11">
        <v>6.4974594116210938</v>
      </c>
      <c r="C11">
        <v>0.26783555746078491</v>
      </c>
      <c r="D11">
        <v>5.8802132606506348</v>
      </c>
      <c r="E11">
        <v>19.842161178588871</v>
      </c>
    </row>
    <row r="12" spans="1:16" x14ac:dyDescent="0.25">
      <c r="A12" s="2">
        <v>41608</v>
      </c>
      <c r="B12">
        <v>6.1227908134460449</v>
      </c>
      <c r="C12">
        <v>0.2368230074644089</v>
      </c>
      <c r="D12">
        <v>6.1511578559875488</v>
      </c>
      <c r="E12">
        <v>19.908760070800781</v>
      </c>
    </row>
    <row r="13" spans="1:16" x14ac:dyDescent="0.25">
      <c r="A13" s="2">
        <v>41639</v>
      </c>
      <c r="B13">
        <v>5.4695205688476563</v>
      </c>
      <c r="C13">
        <v>0.2128583490848541</v>
      </c>
      <c r="D13">
        <v>6.4221019744873047</v>
      </c>
      <c r="E13">
        <v>19.8199577331543</v>
      </c>
    </row>
    <row r="14" spans="1:16" x14ac:dyDescent="0.25">
      <c r="A14" s="2">
        <v>41670</v>
      </c>
      <c r="B14">
        <v>4.7073755264282227</v>
      </c>
      <c r="C14">
        <v>0.224135622382164</v>
      </c>
      <c r="D14">
        <v>6.1877727508544922</v>
      </c>
      <c r="E14">
        <v>18.343593597412109</v>
      </c>
    </row>
    <row r="15" spans="1:16" x14ac:dyDescent="0.25">
      <c r="A15" s="2">
        <v>41698</v>
      </c>
      <c r="B15">
        <v>4.3519201278686523</v>
      </c>
      <c r="C15">
        <v>0.20031046867370611</v>
      </c>
      <c r="D15">
        <v>5.4921054840087891</v>
      </c>
      <c r="E15">
        <v>18.315839767456051</v>
      </c>
    </row>
    <row r="16" spans="1:16" x14ac:dyDescent="0.25">
      <c r="A16" s="2">
        <v>41729</v>
      </c>
      <c r="B16">
        <v>5.0532236099243164</v>
      </c>
      <c r="C16">
        <v>0.18437670171260831</v>
      </c>
      <c r="D16">
        <v>5.6824984550476074</v>
      </c>
      <c r="E16">
        <v>17.438899993896481</v>
      </c>
    </row>
    <row r="17" spans="1:18" x14ac:dyDescent="0.25">
      <c r="A17" s="2">
        <v>41759</v>
      </c>
      <c r="B17">
        <v>5.6544814109802246</v>
      </c>
      <c r="C17">
        <v>0.21959309279918671</v>
      </c>
      <c r="D17">
        <v>5.6458840370178223</v>
      </c>
      <c r="E17">
        <v>16.863727569580082</v>
      </c>
    </row>
    <row r="18" spans="1:18" x14ac:dyDescent="0.25">
      <c r="A18" s="2">
        <v>41790</v>
      </c>
      <c r="B18">
        <v>5.6988701820373544</v>
      </c>
      <c r="C18">
        <v>0.23519574105739591</v>
      </c>
      <c r="D18">
        <v>5.5473265647888184</v>
      </c>
      <c r="E18">
        <v>16.24167633056641</v>
      </c>
      <c r="R18">
        <f>(0.5*(B50)+(0.5*(C50)))</f>
        <v>2.3758937230256079</v>
      </c>
    </row>
    <row r="19" spans="1:18" x14ac:dyDescent="0.25">
      <c r="A19" s="2">
        <v>41820</v>
      </c>
      <c r="B19">
        <v>5.903742790222168</v>
      </c>
      <c r="C19">
        <v>0.26553377509117132</v>
      </c>
      <c r="D19">
        <v>5.6212911605834961</v>
      </c>
      <c r="E19">
        <v>16.68681716918945</v>
      </c>
      <c r="I19" t="s">
        <v>21</v>
      </c>
      <c r="J19" t="s">
        <v>22</v>
      </c>
      <c r="O19" t="s">
        <v>23</v>
      </c>
      <c r="P19" t="s">
        <v>24</v>
      </c>
      <c r="R19">
        <f>(((0.5^2)*B51)+((0.5^2)*C51)+(2*(0.5*0.5*P5)))</f>
        <v>0.42850767476920271</v>
      </c>
    </row>
    <row r="20" spans="1:18" x14ac:dyDescent="0.25">
      <c r="A20" s="2">
        <v>41851</v>
      </c>
      <c r="B20">
        <v>6.5217742919921884</v>
      </c>
      <c r="C20">
        <v>0.25859928131103521</v>
      </c>
      <c r="D20">
        <v>6.1760239601135254</v>
      </c>
      <c r="E20">
        <v>18.57578277587891</v>
      </c>
    </row>
    <row r="21" spans="1:18" x14ac:dyDescent="0.25">
      <c r="A21" s="2">
        <v>41882</v>
      </c>
      <c r="B21">
        <v>7.9763703346252441</v>
      </c>
      <c r="C21">
        <v>0.26004451513290411</v>
      </c>
      <c r="D21">
        <v>7.4777960777282706</v>
      </c>
      <c r="E21">
        <v>16.66399002075195</v>
      </c>
      <c r="G21" s="7">
        <v>0</v>
      </c>
      <c r="H21" s="7">
        <f>1-G21</f>
        <v>1</v>
      </c>
      <c r="I21" s="8">
        <f t="shared" ref="I21:I30" si="0">(G21*($D$50)+(H21*($E$50)))</f>
        <v>14.354336639245352</v>
      </c>
      <c r="J21">
        <f t="shared" ref="J21:J30" si="1">(((G21^2)*$D$51)+(H21^2)*$E$51)+(2*(G21*H21*$J$5))</f>
        <v>4.0308574518421905</v>
      </c>
      <c r="M21" s="7">
        <v>0</v>
      </c>
      <c r="N21" s="7">
        <f>1-M21</f>
        <v>1</v>
      </c>
      <c r="O21" s="8">
        <f>(M21*($B$50)+(N21*($C$50)))</f>
        <v>0.19134434025424221</v>
      </c>
      <c r="P21">
        <f>(((M21^2)*$B$51)+(N21^2)*$C$51)+(2*(M21*N21*$P$5))</f>
        <v>8.6222009017661444E-2</v>
      </c>
    </row>
    <row r="22" spans="1:18" x14ac:dyDescent="0.25">
      <c r="A22" s="2">
        <v>41912</v>
      </c>
      <c r="B22">
        <v>6.1769075393676758</v>
      </c>
      <c r="C22">
        <v>0.2190152108669281</v>
      </c>
      <c r="D22">
        <v>6.7677388191223136</v>
      </c>
      <c r="E22">
        <v>15.32287693023682</v>
      </c>
      <c r="G22" s="7">
        <v>0.05</v>
      </c>
      <c r="H22" s="7">
        <f t="shared" ref="H22:H41" si="2">1-G22</f>
        <v>0.95</v>
      </c>
      <c r="I22" s="8">
        <f t="shared" si="0"/>
        <v>14.022297775248685</v>
      </c>
      <c r="J22">
        <f t="shared" si="1"/>
        <v>3.0387278194630327</v>
      </c>
      <c r="M22" s="7">
        <v>0.05</v>
      </c>
      <c r="N22" s="7">
        <f t="shared" ref="N22:N41" si="3">1-M22</f>
        <v>0.95</v>
      </c>
      <c r="O22" s="8">
        <f t="shared" ref="O22:O41" si="4">(M22*($B$50)+(N22*($C$50)))</f>
        <v>0.40979927853137876</v>
      </c>
      <c r="P22">
        <f t="shared" ref="P22:P41" si="5">(((M22^2)*$B$51)+(N22^2)*$C$51)+(2*(M22*N22*$P$5))</f>
        <v>9.0008398677952156E-2</v>
      </c>
    </row>
    <row r="23" spans="1:18" x14ac:dyDescent="0.25">
      <c r="A23" s="2">
        <v>41943</v>
      </c>
      <c r="B23">
        <v>5.2174210548400879</v>
      </c>
      <c r="C23">
        <v>0.23837363719940191</v>
      </c>
      <c r="D23">
        <v>8.1730613708496094</v>
      </c>
      <c r="E23">
        <v>14.80281925201416</v>
      </c>
      <c r="G23" s="7">
        <v>0.1</v>
      </c>
      <c r="H23" s="7">
        <f t="shared" si="2"/>
        <v>0.9</v>
      </c>
      <c r="I23" s="8">
        <f t="shared" si="0"/>
        <v>13.690258911252023</v>
      </c>
      <c r="J23">
        <f t="shared" si="1"/>
        <v>2.141378300720687</v>
      </c>
      <c r="M23" s="7">
        <v>0.1</v>
      </c>
      <c r="N23" s="7">
        <f t="shared" si="3"/>
        <v>0.9</v>
      </c>
      <c r="O23" s="8">
        <f t="shared" si="4"/>
        <v>0.62825421680851534</v>
      </c>
      <c r="P23">
        <f t="shared" si="5"/>
        <v>0.10055971654154587</v>
      </c>
    </row>
    <row r="24" spans="1:18" x14ac:dyDescent="0.25">
      <c r="A24" s="2">
        <v>41973</v>
      </c>
      <c r="B24">
        <v>4.3842720985412598</v>
      </c>
      <c r="C24">
        <v>0.22970548272132871</v>
      </c>
      <c r="D24">
        <v>8.8091535568237305</v>
      </c>
      <c r="E24">
        <v>13.790309906005859</v>
      </c>
      <c r="G24" s="7">
        <v>0.15</v>
      </c>
      <c r="H24" s="7">
        <f t="shared" si="2"/>
        <v>0.85</v>
      </c>
      <c r="I24" s="8">
        <f t="shared" si="0"/>
        <v>13.358220047255356</v>
      </c>
      <c r="J24">
        <f t="shared" si="1"/>
        <v>1.3388088956151518</v>
      </c>
      <c r="M24" s="7">
        <v>0.15</v>
      </c>
      <c r="N24" s="7">
        <f t="shared" si="3"/>
        <v>0.85</v>
      </c>
      <c r="O24" s="8">
        <f t="shared" si="4"/>
        <v>0.84670915508565181</v>
      </c>
      <c r="P24">
        <f t="shared" si="5"/>
        <v>0.11787596260844253</v>
      </c>
    </row>
    <row r="25" spans="1:18" x14ac:dyDescent="0.25">
      <c r="A25" s="2">
        <v>42004</v>
      </c>
      <c r="B25">
        <v>3.4247863292694092</v>
      </c>
      <c r="C25">
        <v>0.22277094423770899</v>
      </c>
      <c r="D25">
        <v>8.2470254898071289</v>
      </c>
      <c r="E25">
        <v>12.973190307617189</v>
      </c>
      <c r="G25" s="7">
        <v>0.2</v>
      </c>
      <c r="H25" s="7">
        <f t="shared" si="2"/>
        <v>0.8</v>
      </c>
      <c r="I25" s="8">
        <f t="shared" si="0"/>
        <v>13.026181183258695</v>
      </c>
      <c r="J25">
        <f t="shared" si="1"/>
        <v>0.63101960414642866</v>
      </c>
      <c r="M25" s="7">
        <v>0.2</v>
      </c>
      <c r="N25" s="7">
        <f t="shared" si="3"/>
        <v>0.8</v>
      </c>
      <c r="O25" s="8">
        <f t="shared" si="4"/>
        <v>1.0651640933627884</v>
      </c>
      <c r="P25">
        <f t="shared" si="5"/>
        <v>0.14195713687864223</v>
      </c>
    </row>
    <row r="26" spans="1:18" x14ac:dyDescent="0.25">
      <c r="A26" s="2">
        <v>42035</v>
      </c>
      <c r="B26">
        <v>2.834069967269897</v>
      </c>
      <c r="C26">
        <v>0.19860491156578061</v>
      </c>
      <c r="D26">
        <v>8.3875579833984375</v>
      </c>
      <c r="E26">
        <v>11.01922035217285</v>
      </c>
      <c r="G26" s="7">
        <v>0.25</v>
      </c>
      <c r="H26" s="7">
        <f t="shared" si="2"/>
        <v>0.75</v>
      </c>
      <c r="I26" s="8">
        <f t="shared" si="0"/>
        <v>12.694142319262028</v>
      </c>
      <c r="J26">
        <f t="shared" si="1"/>
        <v>1.8010426314515993E-2</v>
      </c>
      <c r="M26" s="7">
        <v>0.25</v>
      </c>
      <c r="N26" s="7">
        <f t="shared" si="3"/>
        <v>0.75</v>
      </c>
      <c r="O26" s="8">
        <f t="shared" si="4"/>
        <v>1.283619031639925</v>
      </c>
      <c r="P26">
        <f t="shared" si="5"/>
        <v>0.17280323935214481</v>
      </c>
    </row>
    <row r="27" spans="1:18" x14ac:dyDescent="0.25">
      <c r="A27" s="2">
        <v>42063</v>
      </c>
      <c r="B27">
        <v>3.2608871459960942</v>
      </c>
      <c r="C27">
        <v>0.17669948935508731</v>
      </c>
      <c r="D27">
        <v>9.1715793609619141</v>
      </c>
      <c r="E27">
        <v>12.582395553588871</v>
      </c>
      <c r="G27" s="7">
        <v>0.3</v>
      </c>
      <c r="H27" s="7">
        <f t="shared" si="2"/>
        <v>0.7</v>
      </c>
      <c r="I27" s="8">
        <f t="shared" si="0"/>
        <v>12.362103455265363</v>
      </c>
      <c r="J27">
        <f t="shared" si="1"/>
        <v>-0.50021863788058463</v>
      </c>
      <c r="M27" s="7">
        <v>0.3</v>
      </c>
      <c r="N27" s="7">
        <f t="shared" si="3"/>
        <v>0.7</v>
      </c>
      <c r="O27" s="8">
        <f t="shared" si="4"/>
        <v>1.5020739699170615</v>
      </c>
      <c r="P27">
        <f t="shared" si="5"/>
        <v>0.21041427002895044</v>
      </c>
    </row>
    <row r="28" spans="1:18" x14ac:dyDescent="0.25">
      <c r="A28" s="2">
        <v>42094</v>
      </c>
      <c r="B28">
        <v>3.2984480857849121</v>
      </c>
      <c r="C28">
        <v>0.14866113662719729</v>
      </c>
      <c r="D28">
        <v>10.495542526245121</v>
      </c>
      <c r="E28">
        <v>10.622505187988279</v>
      </c>
      <c r="G28" s="7">
        <v>0.35</v>
      </c>
      <c r="H28" s="7">
        <f t="shared" si="2"/>
        <v>0.65</v>
      </c>
      <c r="I28" s="8">
        <f t="shared" si="0"/>
        <v>12.030064591268699</v>
      </c>
      <c r="J28">
        <f t="shared" si="1"/>
        <v>-0.92366758843887387</v>
      </c>
      <c r="M28" s="7">
        <v>0.35</v>
      </c>
      <c r="N28" s="7">
        <f t="shared" si="3"/>
        <v>0.65</v>
      </c>
      <c r="O28" s="8">
        <f t="shared" si="4"/>
        <v>1.7205289081941979</v>
      </c>
      <c r="P28">
        <f t="shared" si="5"/>
        <v>0.25479022890905906</v>
      </c>
    </row>
    <row r="29" spans="1:18" x14ac:dyDescent="0.25">
      <c r="A29" s="2">
        <v>42124</v>
      </c>
      <c r="B29">
        <v>4.4593925476074219</v>
      </c>
      <c r="C29">
        <v>0.15002560615539551</v>
      </c>
      <c r="D29">
        <v>11.464473724365231</v>
      </c>
      <c r="E29">
        <v>13.85604953765869</v>
      </c>
      <c r="G29" s="7">
        <v>0.4</v>
      </c>
      <c r="H29" s="7">
        <f t="shared" si="2"/>
        <v>0.6</v>
      </c>
      <c r="I29" s="8">
        <f t="shared" si="0"/>
        <v>11.698025727272034</v>
      </c>
      <c r="J29">
        <f t="shared" si="1"/>
        <v>-1.2523364253603531</v>
      </c>
      <c r="M29" s="7">
        <v>0.4</v>
      </c>
      <c r="N29" s="7">
        <f t="shared" si="3"/>
        <v>0.6</v>
      </c>
      <c r="O29" s="8">
        <f t="shared" si="4"/>
        <v>1.9389838464713347</v>
      </c>
      <c r="P29">
        <f t="shared" si="5"/>
        <v>0.30593111599247064</v>
      </c>
    </row>
    <row r="30" spans="1:18" x14ac:dyDescent="0.25">
      <c r="A30" s="2">
        <v>42155</v>
      </c>
      <c r="B30">
        <v>4.2101297378540039</v>
      </c>
      <c r="C30">
        <v>0.12765640020370481</v>
      </c>
      <c r="D30">
        <v>11.701786041259769</v>
      </c>
      <c r="E30">
        <v>12.2655086517334</v>
      </c>
      <c r="G30" s="7">
        <v>0.45</v>
      </c>
      <c r="H30" s="7">
        <f t="shared" si="2"/>
        <v>0.55000000000000004</v>
      </c>
      <c r="I30" s="8">
        <f t="shared" si="0"/>
        <v>11.365986863275371</v>
      </c>
      <c r="J30">
        <f t="shared" si="1"/>
        <v>-1.4862251486450204</v>
      </c>
      <c r="M30" s="7">
        <v>0.45</v>
      </c>
      <c r="N30" s="7">
        <f t="shared" si="3"/>
        <v>0.55000000000000004</v>
      </c>
      <c r="O30" s="8">
        <f t="shared" si="4"/>
        <v>2.1574387847484711</v>
      </c>
      <c r="P30">
        <f t="shared" si="5"/>
        <v>0.36383693127918521</v>
      </c>
    </row>
    <row r="31" spans="1:18" x14ac:dyDescent="0.25">
      <c r="A31" s="2">
        <v>42185</v>
      </c>
      <c r="B31">
        <v>4.3330540657043457</v>
      </c>
      <c r="C31">
        <v>0.1052862256765366</v>
      </c>
      <c r="D31">
        <v>12.232666015625</v>
      </c>
      <c r="E31">
        <v>11.1888370513916</v>
      </c>
      <c r="G31" s="7">
        <v>0.5</v>
      </c>
      <c r="H31" s="7">
        <f t="shared" si="2"/>
        <v>0.5</v>
      </c>
      <c r="I31" s="8">
        <f>(G31*($D$50)+(H31*($E$50)))</f>
        <v>11.033947999278706</v>
      </c>
      <c r="J31">
        <f>(((G31^2)*$D$51)+(H31^2)*$E$51)+(2*(G31*H31*$J$5))</f>
        <v>-1.6253337582928764</v>
      </c>
      <c r="M31" s="7">
        <v>0.5</v>
      </c>
      <c r="N31" s="7">
        <f t="shared" si="3"/>
        <v>0.5</v>
      </c>
      <c r="O31" s="8">
        <f t="shared" si="4"/>
        <v>2.3758937230256079</v>
      </c>
      <c r="P31">
        <f t="shared" si="5"/>
        <v>0.42850767476920271</v>
      </c>
    </row>
    <row r="32" spans="1:18" x14ac:dyDescent="0.25">
      <c r="A32" s="2">
        <v>42216</v>
      </c>
      <c r="B32">
        <v>3.5818545818328862</v>
      </c>
      <c r="C32">
        <v>0.1070757955312729</v>
      </c>
      <c r="D32">
        <v>11.52233409881592</v>
      </c>
      <c r="E32">
        <v>10.93190383911133</v>
      </c>
      <c r="G32" s="7">
        <v>0.55000000000000004</v>
      </c>
      <c r="H32" s="7">
        <f t="shared" si="2"/>
        <v>0.44999999999999996</v>
      </c>
      <c r="I32" s="8">
        <f t="shared" ref="I32:I41" si="6">(G32*($D$50)+(H32*($E$50)))</f>
        <v>10.70190913528204</v>
      </c>
      <c r="J32">
        <f t="shared" ref="J32:J41" si="7">(((G32^2)*$D$51)+(H32^2)*$E$51)+(2*(G32*H32*$J$5))</f>
        <v>-1.6696622543039212</v>
      </c>
      <c r="M32" s="7">
        <v>0.55000000000000004</v>
      </c>
      <c r="N32" s="7">
        <f t="shared" si="3"/>
        <v>0.44999999999999996</v>
      </c>
      <c r="O32" s="8">
        <f t="shared" si="4"/>
        <v>2.5943486613027442</v>
      </c>
      <c r="P32">
        <f t="shared" si="5"/>
        <v>0.49994334646252325</v>
      </c>
    </row>
    <row r="33" spans="1:16" x14ac:dyDescent="0.25">
      <c r="A33" s="2">
        <v>42247</v>
      </c>
      <c r="B33">
        <v>3.1379635334014888</v>
      </c>
      <c r="C33">
        <v>7.6056495308876038E-2</v>
      </c>
      <c r="D33">
        <v>10.580209732055661</v>
      </c>
      <c r="E33">
        <v>10.962491035461429</v>
      </c>
      <c r="G33" s="7">
        <v>0.6</v>
      </c>
      <c r="H33" s="7">
        <f t="shared" si="2"/>
        <v>0.4</v>
      </c>
      <c r="I33" s="8">
        <f t="shared" si="6"/>
        <v>10.369870271285375</v>
      </c>
      <c r="J33">
        <f t="shared" si="7"/>
        <v>-1.6192106366781547</v>
      </c>
      <c r="M33" s="7">
        <v>0.6</v>
      </c>
      <c r="N33" s="7">
        <f t="shared" si="3"/>
        <v>0.4</v>
      </c>
      <c r="O33" s="8">
        <f t="shared" si="4"/>
        <v>2.812803599579881</v>
      </c>
      <c r="P33">
        <f t="shared" si="5"/>
        <v>0.57814394635914668</v>
      </c>
    </row>
    <row r="34" spans="1:16" x14ac:dyDescent="0.25">
      <c r="A34" s="2">
        <v>42277</v>
      </c>
      <c r="B34">
        <v>2.4721286296844478</v>
      </c>
      <c r="C34">
        <v>5.3687267005443573E-2</v>
      </c>
      <c r="D34">
        <v>12.561661720275881</v>
      </c>
      <c r="E34">
        <v>10.14275074005127</v>
      </c>
      <c r="G34" s="7">
        <v>0.65</v>
      </c>
      <c r="H34" s="7">
        <f t="shared" si="2"/>
        <v>0.35</v>
      </c>
      <c r="I34" s="8">
        <f t="shared" si="6"/>
        <v>10.03783140728871</v>
      </c>
      <c r="J34">
        <f t="shared" si="7"/>
        <v>-1.4739789054155765</v>
      </c>
      <c r="M34" s="7">
        <v>0.65</v>
      </c>
      <c r="N34" s="7">
        <f t="shared" si="3"/>
        <v>0.35</v>
      </c>
      <c r="O34" s="8">
        <f t="shared" si="4"/>
        <v>3.0312585378570174</v>
      </c>
      <c r="P34">
        <f t="shared" si="5"/>
        <v>0.66310947445907331</v>
      </c>
    </row>
    <row r="35" spans="1:16" x14ac:dyDescent="0.25">
      <c r="A35" s="2">
        <v>42308</v>
      </c>
      <c r="B35">
        <v>2.6326115131378169</v>
      </c>
      <c r="C35">
        <v>4.3993018567562103E-2</v>
      </c>
      <c r="D35">
        <v>10.65497970581055</v>
      </c>
      <c r="E35">
        <v>10.646060943603519</v>
      </c>
      <c r="G35" s="7">
        <v>0.7</v>
      </c>
      <c r="H35" s="7">
        <f t="shared" si="2"/>
        <v>0.30000000000000004</v>
      </c>
      <c r="I35" s="8">
        <f t="shared" si="6"/>
        <v>9.7057925432920467</v>
      </c>
      <c r="J35">
        <f t="shared" si="7"/>
        <v>-1.2339670605161883</v>
      </c>
      <c r="M35" s="7">
        <v>0.7</v>
      </c>
      <c r="N35" s="7">
        <f t="shared" si="3"/>
        <v>0.30000000000000004</v>
      </c>
      <c r="O35" s="8">
        <f t="shared" si="4"/>
        <v>3.2497134761341537</v>
      </c>
      <c r="P35">
        <f t="shared" si="5"/>
        <v>0.7548399307623026</v>
      </c>
    </row>
    <row r="36" spans="1:16" x14ac:dyDescent="0.25">
      <c r="A36" s="2">
        <v>42338</v>
      </c>
      <c r="B36">
        <v>2.618953943252563</v>
      </c>
      <c r="C36">
        <v>3.2920554280281067E-2</v>
      </c>
      <c r="D36">
        <v>9.2866573333740234</v>
      </c>
      <c r="E36">
        <v>8.2185592651367188</v>
      </c>
      <c r="G36" s="7">
        <v>0.75</v>
      </c>
      <c r="H36" s="7">
        <f t="shared" si="2"/>
        <v>0.25</v>
      </c>
      <c r="I36" s="8">
        <f t="shared" si="6"/>
        <v>9.3737536792953815</v>
      </c>
      <c r="J36">
        <f t="shared" si="7"/>
        <v>-0.89917510197998785</v>
      </c>
      <c r="M36" s="7">
        <v>0.75</v>
      </c>
      <c r="N36" s="7">
        <f t="shared" si="3"/>
        <v>0.25</v>
      </c>
      <c r="O36" s="8">
        <f t="shared" si="4"/>
        <v>3.4681684144112901</v>
      </c>
      <c r="P36">
        <f t="shared" si="5"/>
        <v>0.8533353152688351</v>
      </c>
    </row>
    <row r="37" spans="1:16" x14ac:dyDescent="0.25">
      <c r="A37" s="2">
        <v>42369</v>
      </c>
      <c r="B37">
        <v>2.287743091583252</v>
      </c>
      <c r="C37">
        <v>6.5803892910480499E-2</v>
      </c>
      <c r="D37">
        <v>9.2343168258666992</v>
      </c>
      <c r="E37">
        <v>8.1311941146850586</v>
      </c>
      <c r="G37" s="7">
        <v>0.8</v>
      </c>
      <c r="H37" s="7">
        <f t="shared" si="2"/>
        <v>0.19999999999999996</v>
      </c>
      <c r="I37" s="8">
        <f t="shared" si="6"/>
        <v>9.0417148152987163</v>
      </c>
      <c r="J37">
        <f t="shared" si="7"/>
        <v>-0.46960302980697577</v>
      </c>
      <c r="M37" s="7">
        <v>0.8</v>
      </c>
      <c r="N37" s="7">
        <f t="shared" si="3"/>
        <v>0.19999999999999996</v>
      </c>
      <c r="O37" s="8">
        <f t="shared" si="4"/>
        <v>3.6866233526884273</v>
      </c>
      <c r="P37">
        <f t="shared" si="5"/>
        <v>0.95859562797867059</v>
      </c>
    </row>
    <row r="38" spans="1:16" x14ac:dyDescent="0.25">
      <c r="A38" s="2">
        <v>42400</v>
      </c>
      <c r="B38">
        <v>1.65263819694519</v>
      </c>
      <c r="C38">
        <v>5.2754778414964683E-2</v>
      </c>
      <c r="D38">
        <v>8.075352668762207</v>
      </c>
      <c r="E38">
        <v>6.0656337738037109</v>
      </c>
      <c r="G38" s="7">
        <v>0.85</v>
      </c>
      <c r="H38" s="7">
        <f t="shared" si="2"/>
        <v>0.15000000000000002</v>
      </c>
      <c r="I38" s="8">
        <f t="shared" si="6"/>
        <v>8.7096759513020512</v>
      </c>
      <c r="J38">
        <f t="shared" si="7"/>
        <v>5.4749156002846355E-2</v>
      </c>
      <c r="M38" s="7">
        <v>0.85</v>
      </c>
      <c r="N38" s="7">
        <f t="shared" si="3"/>
        <v>0.15000000000000002</v>
      </c>
      <c r="O38" s="8">
        <f t="shared" si="4"/>
        <v>3.9050782909655632</v>
      </c>
      <c r="P38">
        <f t="shared" si="5"/>
        <v>1.0706208688918089</v>
      </c>
    </row>
    <row r="39" spans="1:16" x14ac:dyDescent="0.25">
      <c r="A39" s="2">
        <v>42429</v>
      </c>
      <c r="B39">
        <v>1.7550748586654661</v>
      </c>
      <c r="C39">
        <v>7.3447041213512421E-2</v>
      </c>
      <c r="D39">
        <v>8.5239839553833008</v>
      </c>
      <c r="E39">
        <v>7.3698711395263672</v>
      </c>
      <c r="G39" s="7">
        <v>0.9</v>
      </c>
      <c r="H39" s="7">
        <f t="shared" si="2"/>
        <v>9.9999999999999978E-2</v>
      </c>
      <c r="I39" s="8">
        <f t="shared" si="6"/>
        <v>8.3776370873053878</v>
      </c>
      <c r="J39">
        <f t="shared" si="7"/>
        <v>0.67388145544948097</v>
      </c>
      <c r="M39" s="7">
        <v>0.9</v>
      </c>
      <c r="N39" s="7">
        <f t="shared" si="3"/>
        <v>9.9999999999999978E-2</v>
      </c>
      <c r="O39" s="8">
        <f t="shared" si="4"/>
        <v>4.1235332292426996</v>
      </c>
      <c r="P39">
        <f t="shared" si="5"/>
        <v>1.1894110380082503</v>
      </c>
    </row>
    <row r="40" spans="1:16" x14ac:dyDescent="0.25">
      <c r="A40" s="2">
        <v>42460</v>
      </c>
      <c r="B40">
        <v>2.8374848365783691</v>
      </c>
      <c r="C40">
        <v>0.109051488339901</v>
      </c>
      <c r="D40">
        <v>8.1426486968994141</v>
      </c>
      <c r="E40">
        <v>9.4541492462158203</v>
      </c>
      <c r="G40" s="7">
        <v>0.95</v>
      </c>
      <c r="H40" s="7">
        <f t="shared" si="2"/>
        <v>5.0000000000000044E-2</v>
      </c>
      <c r="I40" s="8">
        <f t="shared" si="6"/>
        <v>8.0455982233087227</v>
      </c>
      <c r="J40">
        <f t="shared" si="7"/>
        <v>1.3877938685329254</v>
      </c>
      <c r="M40" s="7">
        <v>0.95</v>
      </c>
      <c r="N40" s="7">
        <f t="shared" si="3"/>
        <v>5.0000000000000044E-2</v>
      </c>
      <c r="O40" s="8">
        <f t="shared" si="4"/>
        <v>4.3419881675198368</v>
      </c>
      <c r="P40">
        <f t="shared" si="5"/>
        <v>1.3149661353279947</v>
      </c>
    </row>
    <row r="41" spans="1:16" x14ac:dyDescent="0.25">
      <c r="A41" s="2">
        <v>42490</v>
      </c>
      <c r="B41">
        <v>3.4930763244628911</v>
      </c>
      <c r="C41">
        <v>0.119416743516922</v>
      </c>
      <c r="D41">
        <v>6.7593698501586914</v>
      </c>
      <c r="E41">
        <v>12.287276268005369</v>
      </c>
      <c r="G41" s="7">
        <v>1</v>
      </c>
      <c r="H41" s="7">
        <f t="shared" si="2"/>
        <v>0</v>
      </c>
      <c r="I41" s="8">
        <f t="shared" si="6"/>
        <v>7.7135593593120575</v>
      </c>
      <c r="J41">
        <f t="shared" si="7"/>
        <v>2.1964863952531823</v>
      </c>
      <c r="M41" s="7">
        <v>1</v>
      </c>
      <c r="N41" s="7">
        <f t="shared" si="3"/>
        <v>0</v>
      </c>
      <c r="O41" s="8">
        <f t="shared" si="4"/>
        <v>4.5604431057969732</v>
      </c>
      <c r="P41">
        <f t="shared" si="5"/>
        <v>1.4472861608510419</v>
      </c>
    </row>
    <row r="42" spans="1:16" x14ac:dyDescent="0.25">
      <c r="A42" s="2">
        <v>42521</v>
      </c>
      <c r="B42">
        <v>2.745291948318481</v>
      </c>
      <c r="C42">
        <v>0.12959486246109009</v>
      </c>
      <c r="D42">
        <v>7.8282914161682129</v>
      </c>
      <c r="E42">
        <v>8.8737993240356445</v>
      </c>
    </row>
    <row r="43" spans="1:16" x14ac:dyDescent="0.25">
      <c r="A43" s="2">
        <v>42551</v>
      </c>
      <c r="B43">
        <v>3.216498851776123</v>
      </c>
      <c r="C43">
        <v>0.1435382962226868</v>
      </c>
      <c r="D43">
        <v>7.8282914161682129</v>
      </c>
      <c r="E43">
        <v>10.1530704498291</v>
      </c>
    </row>
    <row r="44" spans="1:16" x14ac:dyDescent="0.25">
      <c r="A44" s="2">
        <v>42582</v>
      </c>
      <c r="B44">
        <v>4.0530610084533691</v>
      </c>
      <c r="C44">
        <v>0.17150053381919861</v>
      </c>
      <c r="D44">
        <v>8.5328388214111328</v>
      </c>
      <c r="E44">
        <v>11.54467296600342</v>
      </c>
    </row>
    <row r="45" spans="1:16" x14ac:dyDescent="0.25">
      <c r="A45" s="2">
        <v>42613</v>
      </c>
      <c r="B45">
        <v>4.3876862525939941</v>
      </c>
      <c r="C45">
        <v>0.22556097805500031</v>
      </c>
      <c r="D45">
        <v>9.7853641510009766</v>
      </c>
      <c r="E45">
        <v>10.571176528930661</v>
      </c>
    </row>
    <row r="46" spans="1:16" x14ac:dyDescent="0.25">
      <c r="A46" s="2">
        <v>42643</v>
      </c>
      <c r="B46">
        <v>4.6335334777832031</v>
      </c>
      <c r="C46">
        <v>0.28521353006362921</v>
      </c>
      <c r="D46">
        <v>9.2530403137207031</v>
      </c>
      <c r="E46">
        <v>11.11408805847168</v>
      </c>
    </row>
    <row r="47" spans="1:16" x14ac:dyDescent="0.25">
      <c r="A47" s="2">
        <v>42674</v>
      </c>
      <c r="B47">
        <v>6.0403242111206046</v>
      </c>
      <c r="C47">
        <v>0.34471616148948669</v>
      </c>
      <c r="D47">
        <v>7.6012711524963379</v>
      </c>
      <c r="E47">
        <v>13.77872467041016</v>
      </c>
    </row>
    <row r="48" spans="1:16" x14ac:dyDescent="0.25">
      <c r="A48" s="2">
        <v>42704</v>
      </c>
      <c r="B48">
        <v>5.4632673263549796</v>
      </c>
      <c r="C48">
        <v>0.38774138689041138</v>
      </c>
      <c r="D48">
        <v>7.6404128074645996</v>
      </c>
      <c r="E48">
        <v>17.51045989990234</v>
      </c>
    </row>
    <row r="49" spans="1:5" x14ac:dyDescent="0.25">
      <c r="A49" s="2">
        <v>42735</v>
      </c>
      <c r="B49">
        <v>5.0774240493774414</v>
      </c>
      <c r="C49">
        <v>0.39583116769790649</v>
      </c>
      <c r="D49">
        <v>8.9242515563964844</v>
      </c>
      <c r="E49">
        <v>16.11940956115723</v>
      </c>
    </row>
    <row r="50" spans="1:5" x14ac:dyDescent="0.25">
      <c r="A50" s="2" t="s">
        <v>19</v>
      </c>
      <c r="B50">
        <f>AVERAGE(B2:B49)</f>
        <v>4.5604431057969732</v>
      </c>
      <c r="C50">
        <f t="shared" ref="C50:E50" si="8">AVERAGE(C2:C49)</f>
        <v>0.19134434025424221</v>
      </c>
      <c r="D50">
        <f t="shared" si="8"/>
        <v>7.7135593593120575</v>
      </c>
      <c r="E50">
        <f t="shared" si="8"/>
        <v>14.354336639245352</v>
      </c>
    </row>
    <row r="51" spans="1:5" x14ac:dyDescent="0.25">
      <c r="A51" s="2" t="s">
        <v>20</v>
      </c>
      <c r="B51">
        <f>_xlfn.STDEV.P(B2:B49)</f>
        <v>1.4472861608510419</v>
      </c>
      <c r="C51">
        <f t="shared" ref="C51:E51" si="9">_xlfn.STDEV.P(C2:C49)</f>
        <v>8.6222009017661444E-2</v>
      </c>
      <c r="D51">
        <f t="shared" si="9"/>
        <v>2.1964863952531823</v>
      </c>
      <c r="E51">
        <f t="shared" si="9"/>
        <v>4.0308574518421905</v>
      </c>
    </row>
    <row r="52" spans="1:5" x14ac:dyDescent="0.25">
      <c r="A52" s="2" t="s">
        <v>25</v>
      </c>
      <c r="B52">
        <f>_xlfn.VAR.P(B2:B49)</f>
        <v>2.0946372313909478</v>
      </c>
      <c r="C52">
        <f t="shared" ref="C52:E52" si="10">_xlfn.VAR.P(C2:C49)</f>
        <v>7.4342348390416908E-3</v>
      </c>
      <c r="D52">
        <f t="shared" si="10"/>
        <v>4.8245524845323189</v>
      </c>
      <c r="E52">
        <f t="shared" si="10"/>
        <v>16.247811797071716</v>
      </c>
    </row>
    <row r="53" spans="1:5" x14ac:dyDescent="0.25">
      <c r="A53" s="2"/>
    </row>
    <row r="54" spans="1:5" x14ac:dyDescent="0.25">
      <c r="A54" s="2">
        <v>42766</v>
      </c>
      <c r="B54">
        <v>5.1286420822143546</v>
      </c>
      <c r="C54">
        <v>0.47718200087547302</v>
      </c>
      <c r="D54">
        <v>9.3156661987304688</v>
      </c>
      <c r="E54">
        <v>20.199478149414059</v>
      </c>
    </row>
    <row r="55" spans="1:5" x14ac:dyDescent="0.25">
      <c r="A55" s="2">
        <v>42794</v>
      </c>
      <c r="B55">
        <v>5.1832742691040039</v>
      </c>
      <c r="C55">
        <v>0.77589237689971924</v>
      </c>
      <c r="D55">
        <v>9.1591005325317383</v>
      </c>
      <c r="E55">
        <v>20.538436889648441</v>
      </c>
    </row>
    <row r="56" spans="1:5" x14ac:dyDescent="0.25">
      <c r="A56" s="2">
        <v>42825</v>
      </c>
      <c r="B56">
        <v>4.9476704597473136</v>
      </c>
      <c r="C56">
        <v>0.66027796268463135</v>
      </c>
      <c r="D56">
        <v>7.9926838874816886</v>
      </c>
      <c r="E56">
        <v>18.69926643371582</v>
      </c>
    </row>
    <row r="57" spans="1:5" x14ac:dyDescent="0.25">
      <c r="A57" s="2">
        <v>42855</v>
      </c>
      <c r="B57">
        <v>4.7701148986816406</v>
      </c>
      <c r="C57">
        <v>0.83467686176300049</v>
      </c>
      <c r="D57">
        <v>8.0396556854248047</v>
      </c>
      <c r="E57">
        <v>17.818243026733398</v>
      </c>
    </row>
    <row r="58" spans="1:5" x14ac:dyDescent="0.25">
      <c r="A58" s="2">
        <v>42886</v>
      </c>
      <c r="B58">
        <v>4.4252462387084961</v>
      </c>
      <c r="C58">
        <v>0.94036465883255005</v>
      </c>
      <c r="D58">
        <v>6.3377823829650879</v>
      </c>
      <c r="E58">
        <v>17.623653411865231</v>
      </c>
    </row>
    <row r="59" spans="1:5" x14ac:dyDescent="0.25">
      <c r="A59" s="2">
        <v>42916</v>
      </c>
      <c r="B59">
        <v>4.2237887382507324</v>
      </c>
      <c r="C59">
        <v>0.95909780263900757</v>
      </c>
      <c r="D59">
        <v>5.1283421516418457</v>
      </c>
      <c r="E59">
        <v>18.8106689453125</v>
      </c>
    </row>
    <row r="60" spans="1:5" x14ac:dyDescent="0.25">
      <c r="A60" s="2">
        <v>42947</v>
      </c>
      <c r="B60">
        <v>4.537926197052002</v>
      </c>
      <c r="C60">
        <v>1.374507069587708</v>
      </c>
      <c r="D60">
        <v>6.0472021102905273</v>
      </c>
      <c r="E60">
        <v>20.302547454833981</v>
      </c>
    </row>
    <row r="61" spans="1:5" x14ac:dyDescent="0.25">
      <c r="A61" s="2">
        <v>42978</v>
      </c>
      <c r="B61">
        <v>4.6608500480651864</v>
      </c>
      <c r="C61">
        <v>2.1279981136322021</v>
      </c>
      <c r="D61">
        <v>6.8089923858642578</v>
      </c>
      <c r="E61">
        <v>22.754423141479489</v>
      </c>
    </row>
    <row r="62" spans="1:5" x14ac:dyDescent="0.25">
      <c r="A62" s="2">
        <v>43008</v>
      </c>
      <c r="B62">
        <v>5.2242498397827148</v>
      </c>
      <c r="C62">
        <v>2.2242071628570561</v>
      </c>
      <c r="D62">
        <v>6.6754837036132813</v>
      </c>
      <c r="E62">
        <v>20.67227745056152</v>
      </c>
    </row>
    <row r="63" spans="1:5" x14ac:dyDescent="0.25">
      <c r="A63" s="2">
        <v>43039</v>
      </c>
      <c r="B63">
        <v>5.7261872291564941</v>
      </c>
      <c r="C63">
        <v>1.910702228546143</v>
      </c>
      <c r="D63">
        <v>5.9215459823608398</v>
      </c>
      <c r="E63">
        <v>20.82146072387695</v>
      </c>
    </row>
    <row r="64" spans="1:5" x14ac:dyDescent="0.25">
      <c r="A64" s="2">
        <v>43069</v>
      </c>
      <c r="B64">
        <v>5.2515654563903809</v>
      </c>
      <c r="C64">
        <v>1.7029978036880491</v>
      </c>
      <c r="D64">
        <v>6.2121262550354004</v>
      </c>
      <c r="E64">
        <v>22.793342590332031</v>
      </c>
    </row>
    <row r="65" spans="1:5" x14ac:dyDescent="0.25">
      <c r="A65" s="2">
        <v>43100</v>
      </c>
      <c r="B65">
        <v>5.497413158416748</v>
      </c>
      <c r="C65">
        <v>2.4186539649963379</v>
      </c>
      <c r="D65">
        <v>7.7042932510375977</v>
      </c>
      <c r="E65">
        <v>26.393354415893551</v>
      </c>
    </row>
    <row r="66" spans="1:5" x14ac:dyDescent="0.25">
      <c r="A66" s="2">
        <v>43131</v>
      </c>
      <c r="B66">
        <v>6.7266488075256348</v>
      </c>
      <c r="C66">
        <v>2.5495061874389648</v>
      </c>
      <c r="D66">
        <v>7.8927764892578116</v>
      </c>
      <c r="E66">
        <v>27.173488616943359</v>
      </c>
    </row>
    <row r="67" spans="1:5" x14ac:dyDescent="0.25">
      <c r="A67" s="2">
        <v>43159</v>
      </c>
      <c r="B67">
        <v>7.3276057243347168</v>
      </c>
      <c r="C67">
        <v>2.7451810836791992</v>
      </c>
      <c r="D67">
        <v>7.7828288078308114</v>
      </c>
      <c r="E67">
        <v>29.53354644775391</v>
      </c>
    </row>
    <row r="68" spans="1:5" x14ac:dyDescent="0.25">
      <c r="A68" s="2">
        <v>43190</v>
      </c>
      <c r="B68">
        <v>7.3105359077453613</v>
      </c>
      <c r="C68">
        <v>2.952011346817017</v>
      </c>
      <c r="D68">
        <v>7.3430323600769043</v>
      </c>
      <c r="E68">
        <v>27.986082077026371</v>
      </c>
    </row>
    <row r="69" spans="1:5" x14ac:dyDescent="0.25">
      <c r="A69" s="2">
        <v>43220</v>
      </c>
      <c r="B69">
        <v>7.8432021141052246</v>
      </c>
      <c r="C69">
        <v>3.22620677947998</v>
      </c>
      <c r="D69">
        <v>6.8718209266662598</v>
      </c>
      <c r="E69">
        <v>32.269187927246087</v>
      </c>
    </row>
    <row r="70" spans="1:5" x14ac:dyDescent="0.25">
      <c r="A70" s="2">
        <v>43251</v>
      </c>
      <c r="B70">
        <v>6.4937610626220703</v>
      </c>
      <c r="C70">
        <v>3.277906179428101</v>
      </c>
      <c r="D70">
        <v>7.050877571105957</v>
      </c>
      <c r="E70">
        <v>33.568714141845703</v>
      </c>
    </row>
    <row r="71" spans="1:5" x14ac:dyDescent="0.25">
      <c r="A71" s="2">
        <v>43281</v>
      </c>
      <c r="B71">
        <v>5.8813366889953613</v>
      </c>
      <c r="C71">
        <v>3.869573593139648</v>
      </c>
      <c r="D71">
        <v>7.3430185317993164</v>
      </c>
      <c r="E71">
        <v>32.879165649414063</v>
      </c>
    </row>
    <row r="72" spans="1:5" x14ac:dyDescent="0.25">
      <c r="A72" s="2">
        <v>43312</v>
      </c>
      <c r="B72">
        <v>6.7469415664672852</v>
      </c>
      <c r="C72">
        <v>3.9986708164215088</v>
      </c>
      <c r="D72">
        <v>7.1219391822814941</v>
      </c>
      <c r="E72">
        <v>36.360027313232422</v>
      </c>
    </row>
    <row r="73" spans="1:5" x14ac:dyDescent="0.25">
      <c r="A73" s="2">
        <v>43343</v>
      </c>
      <c r="B73">
        <v>6.6060419082641602</v>
      </c>
      <c r="C73">
        <v>3.9379010200500488</v>
      </c>
      <c r="D73">
        <v>7.4219746589660636</v>
      </c>
      <c r="E73">
        <v>36.575843811035163</v>
      </c>
    </row>
    <row r="74" spans="1:5" x14ac:dyDescent="0.25">
      <c r="A74" s="2">
        <v>43373</v>
      </c>
      <c r="B74">
        <v>7.2337188720703116</v>
      </c>
      <c r="C74">
        <v>3.7032895088195801</v>
      </c>
      <c r="D74">
        <v>7.4061827659606934</v>
      </c>
      <c r="E74">
        <v>40.805061340332031</v>
      </c>
    </row>
    <row r="75" spans="1:5" x14ac:dyDescent="0.25">
      <c r="A75" s="2">
        <v>43404</v>
      </c>
      <c r="B75">
        <v>9.4734640121459961</v>
      </c>
      <c r="C75">
        <v>5.1033997535705566</v>
      </c>
      <c r="D75">
        <v>8.0931129455566406</v>
      </c>
      <c r="E75">
        <v>38.683628082275391</v>
      </c>
    </row>
    <row r="76" spans="1:5" x14ac:dyDescent="0.25">
      <c r="A76" s="2">
        <v>43434</v>
      </c>
      <c r="B76">
        <v>8.7674312591552734</v>
      </c>
      <c r="C76">
        <v>4.9773259162902832</v>
      </c>
      <c r="D76">
        <v>9.2932605743408203</v>
      </c>
      <c r="E76">
        <v>36.016502380371087</v>
      </c>
    </row>
    <row r="77" spans="1:5" x14ac:dyDescent="0.25">
      <c r="A77" s="2">
        <v>43465</v>
      </c>
      <c r="B77">
        <v>8.0787343978881836</v>
      </c>
      <c r="C77">
        <v>5.4743623733520508</v>
      </c>
      <c r="D77">
        <v>9.1511383056640625</v>
      </c>
      <c r="E77">
        <v>34.788665771484382</v>
      </c>
    </row>
    <row r="78" spans="1:5" x14ac:dyDescent="0.25">
      <c r="A78" s="2">
        <v>43496</v>
      </c>
      <c r="B78">
        <v>9.111729621887207</v>
      </c>
      <c r="C78">
        <v>5.4316749572753906</v>
      </c>
      <c r="D78">
        <v>11.914639472961429</v>
      </c>
      <c r="E78">
        <v>31.036943435668949</v>
      </c>
    </row>
    <row r="79" spans="1:5" x14ac:dyDescent="0.25">
      <c r="A79" s="2">
        <v>43524</v>
      </c>
      <c r="B79">
        <v>9.6389150619506836</v>
      </c>
      <c r="C79">
        <v>5.261509895324707</v>
      </c>
      <c r="D79">
        <v>10.603950500488279</v>
      </c>
      <c r="E79">
        <v>32.128353118896477</v>
      </c>
    </row>
    <row r="80" spans="1:5" x14ac:dyDescent="0.25">
      <c r="A80" s="2">
        <v>43555</v>
      </c>
      <c r="B80">
        <v>9.9951181411743164</v>
      </c>
      <c r="C80">
        <v>5.2430062294006348</v>
      </c>
      <c r="D80">
        <v>12.56998443603516</v>
      </c>
      <c r="E80">
        <v>34.740917205810547</v>
      </c>
    </row>
    <row r="81" spans="1:5" x14ac:dyDescent="0.25">
      <c r="A81" s="2">
        <v>43585</v>
      </c>
      <c r="B81">
        <v>9.6634998321533203</v>
      </c>
      <c r="C81">
        <v>5.8145999908447266</v>
      </c>
      <c r="D81">
        <v>15.60983371734619</v>
      </c>
      <c r="E81">
        <v>34.174747467041023</v>
      </c>
    </row>
    <row r="82" spans="1:5" x14ac:dyDescent="0.25">
      <c r="A82" s="2">
        <v>43616</v>
      </c>
      <c r="B82">
        <v>9.1419439315795898</v>
      </c>
      <c r="C82">
        <v>5.9587035179138184</v>
      </c>
      <c r="D82">
        <v>17.26200103759766</v>
      </c>
      <c r="E82">
        <v>33.424407958984382</v>
      </c>
    </row>
    <row r="83" spans="1:5" x14ac:dyDescent="0.25">
      <c r="A83" s="2">
        <v>43646</v>
      </c>
      <c r="B83">
        <v>9.807459831237793</v>
      </c>
      <c r="C83">
        <v>6.4183750152587891</v>
      </c>
      <c r="D83">
        <v>16.75661659240723</v>
      </c>
      <c r="E83">
        <v>35.348011016845703</v>
      </c>
    </row>
    <row r="84" spans="1:5" x14ac:dyDescent="0.25">
      <c r="A84" s="2">
        <v>43677</v>
      </c>
      <c r="B84">
        <v>9.3315773010253906</v>
      </c>
      <c r="C84">
        <v>8.0174961090087891</v>
      </c>
      <c r="D84">
        <v>19.662570953369141</v>
      </c>
      <c r="E84">
        <v>33.976924896240227</v>
      </c>
    </row>
    <row r="85" spans="1:5" x14ac:dyDescent="0.25">
      <c r="A85" s="2">
        <v>43708</v>
      </c>
      <c r="B85">
        <v>9.1957521438598633</v>
      </c>
      <c r="C85">
        <v>8.8261775970458984</v>
      </c>
      <c r="D85">
        <v>23.40556716918945</v>
      </c>
      <c r="E85">
        <v>31.08469390869141</v>
      </c>
    </row>
    <row r="86" spans="1:5" x14ac:dyDescent="0.25">
      <c r="A86" s="2">
        <v>43738</v>
      </c>
      <c r="B86">
        <v>9.9350185394287109</v>
      </c>
      <c r="C86">
        <v>9.0085868835449219</v>
      </c>
      <c r="D86">
        <v>25.893003463745121</v>
      </c>
      <c r="E86">
        <v>32.571739196777337</v>
      </c>
    </row>
    <row r="87" spans="1:5" x14ac:dyDescent="0.25">
      <c r="A87" s="2">
        <v>43769</v>
      </c>
      <c r="B87">
        <v>10.959176063537599</v>
      </c>
      <c r="C87">
        <v>10.877852439880369</v>
      </c>
      <c r="D87">
        <v>22.33952522277832</v>
      </c>
      <c r="E87">
        <v>32.196567535400391</v>
      </c>
    </row>
    <row r="88" spans="1:5" x14ac:dyDescent="0.25">
      <c r="A88" s="2">
        <v>43799</v>
      </c>
      <c r="B88">
        <v>10.581832885742189</v>
      </c>
      <c r="C88">
        <v>10.97288703918457</v>
      </c>
      <c r="D88">
        <v>22.489561080932621</v>
      </c>
      <c r="E88">
        <v>34.092891693115227</v>
      </c>
    </row>
    <row r="89" spans="1:5" x14ac:dyDescent="0.25">
      <c r="A89" s="2">
        <v>43830</v>
      </c>
      <c r="B89">
        <v>11.107357978820801</v>
      </c>
      <c r="C89">
        <v>11.62351226806641</v>
      </c>
      <c r="D89">
        <v>20.37326622009277</v>
      </c>
      <c r="E89">
        <v>37.320980072021477</v>
      </c>
    </row>
    <row r="90" spans="1:5" x14ac:dyDescent="0.25">
      <c r="A90" s="2">
        <v>43861</v>
      </c>
      <c r="B90">
        <v>10.47065448760986</v>
      </c>
      <c r="C90">
        <v>13.60752487182617</v>
      </c>
      <c r="D90">
        <v>21.778865814208981</v>
      </c>
      <c r="E90">
        <v>35.199359893798828</v>
      </c>
    </row>
    <row r="91" spans="1:5" x14ac:dyDescent="0.25">
      <c r="A91" s="2">
        <v>43890</v>
      </c>
      <c r="B91">
        <v>9.3260602951049805</v>
      </c>
      <c r="C91">
        <v>12.319930076599119</v>
      </c>
      <c r="D91">
        <v>17.92531776428223</v>
      </c>
      <c r="E91">
        <v>31.026124954223629</v>
      </c>
    </row>
    <row r="92" spans="1:5" x14ac:dyDescent="0.25">
      <c r="A92" s="2">
        <v>43921</v>
      </c>
      <c r="B92">
        <v>5.1488380432128906</v>
      </c>
      <c r="C92">
        <v>9.5081977844238281</v>
      </c>
      <c r="D92">
        <v>16.06171798706055</v>
      </c>
      <c r="E92">
        <v>30.26290321350098</v>
      </c>
    </row>
    <row r="93" spans="1:5" x14ac:dyDescent="0.25">
      <c r="A93" s="2">
        <v>43951</v>
      </c>
      <c r="B93">
        <v>6.6434283256530762</v>
      </c>
      <c r="C93">
        <v>12.33123207092285</v>
      </c>
      <c r="D93">
        <v>19.260829925537109</v>
      </c>
      <c r="E93">
        <v>31.411237716674801</v>
      </c>
    </row>
    <row r="94" spans="1:5" x14ac:dyDescent="0.25">
      <c r="A94" s="2">
        <v>43982</v>
      </c>
      <c r="B94">
        <v>7.4862790107727051</v>
      </c>
      <c r="C94">
        <v>15.966091156005859</v>
      </c>
      <c r="D94">
        <v>17.750015258789059</v>
      </c>
      <c r="E94">
        <v>37.110916137695313</v>
      </c>
    </row>
    <row r="95" spans="1:5" x14ac:dyDescent="0.25">
      <c r="A95" s="2">
        <v>44012</v>
      </c>
      <c r="B95">
        <v>7.9316277503967294</v>
      </c>
      <c r="C95">
        <v>17.777317047119141</v>
      </c>
      <c r="D95">
        <v>17.087520599365231</v>
      </c>
      <c r="E95">
        <v>39.155517578125</v>
      </c>
    </row>
    <row r="96" spans="1:5" x14ac:dyDescent="0.25">
      <c r="A96" s="2">
        <v>44043</v>
      </c>
      <c r="B96">
        <v>8.1710281372070313</v>
      </c>
      <c r="C96">
        <v>20.047891616821289</v>
      </c>
      <c r="D96">
        <v>17.40261077880859</v>
      </c>
      <c r="E96">
        <v>42.509506225585938</v>
      </c>
    </row>
    <row r="97" spans="1:5" x14ac:dyDescent="0.25">
      <c r="A97" s="2">
        <v>44074</v>
      </c>
      <c r="B97">
        <v>8.0569286346435547</v>
      </c>
      <c r="C97">
        <v>23.263883590698239</v>
      </c>
      <c r="D97">
        <v>18.129741668701168</v>
      </c>
      <c r="E97">
        <v>41.788291931152337</v>
      </c>
    </row>
    <row r="98" spans="1:5" x14ac:dyDescent="0.25">
      <c r="A98" s="2">
        <v>44104</v>
      </c>
      <c r="B98">
        <v>7.2177414894104004</v>
      </c>
      <c r="C98">
        <v>22.260654449462891</v>
      </c>
      <c r="D98">
        <v>16.6997184753418</v>
      </c>
      <c r="E98">
        <v>43.119346618652337</v>
      </c>
    </row>
    <row r="99" spans="1:5" x14ac:dyDescent="0.25">
      <c r="A99" s="2">
        <v>44135</v>
      </c>
      <c r="B99">
        <v>6.9711389541625977</v>
      </c>
      <c r="C99">
        <v>24.586544036865231</v>
      </c>
      <c r="D99">
        <v>15.71405696868896</v>
      </c>
      <c r="E99">
        <v>44.169788360595703</v>
      </c>
    </row>
    <row r="100" spans="1:5" x14ac:dyDescent="0.25">
      <c r="A100" s="2">
        <v>44165</v>
      </c>
      <c r="B100">
        <v>9.1648015975952148</v>
      </c>
      <c r="C100">
        <v>23.338748931884769</v>
      </c>
      <c r="D100">
        <v>18.703363418579102</v>
      </c>
      <c r="E100">
        <v>56.899166107177727</v>
      </c>
    </row>
    <row r="101" spans="1:5" x14ac:dyDescent="0.25">
      <c r="A101" s="2">
        <v>44196</v>
      </c>
      <c r="B101">
        <v>10.43094444274902</v>
      </c>
      <c r="C101">
        <v>24.93192100524902</v>
      </c>
      <c r="D101">
        <v>19.115402221679691</v>
      </c>
      <c r="E101">
        <v>63.792701721191413</v>
      </c>
    </row>
    <row r="102" spans="1:5" x14ac:dyDescent="0.25">
      <c r="A102" s="2">
        <v>44227</v>
      </c>
      <c r="B102">
        <v>9.8236370086669922</v>
      </c>
      <c r="C102">
        <v>25.251688003540039</v>
      </c>
      <c r="D102">
        <v>19.535520553588871</v>
      </c>
      <c r="E102">
        <v>64.157440185546875</v>
      </c>
    </row>
    <row r="103" spans="1:5" x14ac:dyDescent="0.25">
      <c r="A103" s="2">
        <v>44255</v>
      </c>
      <c r="B103">
        <v>8.1857509613037109</v>
      </c>
      <c r="C103">
        <v>24.162477493286129</v>
      </c>
      <c r="D103">
        <v>20.86050987243652</v>
      </c>
      <c r="E103">
        <v>68.950103759765625</v>
      </c>
    </row>
    <row r="104" spans="1:5" x14ac:dyDescent="0.25">
      <c r="A104" s="2">
        <v>44286</v>
      </c>
      <c r="B104">
        <v>8.8703508377075195</v>
      </c>
      <c r="C104">
        <v>20.225332260131839</v>
      </c>
      <c r="D104">
        <v>24.463838577270511</v>
      </c>
      <c r="E104">
        <v>74.686378479003906</v>
      </c>
    </row>
    <row r="105" spans="1:5" x14ac:dyDescent="0.25">
      <c r="A105" s="2">
        <v>44316</v>
      </c>
      <c r="B105">
        <v>8.9862737655639648</v>
      </c>
      <c r="C105">
        <v>20.015485763549801</v>
      </c>
      <c r="D105">
        <v>25.14299392700195</v>
      </c>
      <c r="E105">
        <v>83.110214233398438</v>
      </c>
    </row>
    <row r="106" spans="1:5" x14ac:dyDescent="0.25">
      <c r="A106" s="2">
        <v>44347</v>
      </c>
      <c r="B106">
        <v>10.22274017333984</v>
      </c>
      <c r="C106">
        <v>20.145389556884769</v>
      </c>
      <c r="D106">
        <v>25.25151252746582</v>
      </c>
      <c r="E106">
        <v>87.501289367675781</v>
      </c>
    </row>
    <row r="107" spans="1:5" x14ac:dyDescent="0.25">
      <c r="A107" s="2">
        <v>44377</v>
      </c>
      <c r="B107">
        <v>11.19669818878174</v>
      </c>
      <c r="C107">
        <v>21.134672164916989</v>
      </c>
      <c r="D107">
        <v>24.291536331176761</v>
      </c>
      <c r="E107">
        <v>88.03985595703125</v>
      </c>
    </row>
    <row r="108" spans="1:5" x14ac:dyDescent="0.25">
      <c r="A108" s="2">
        <v>44408</v>
      </c>
      <c r="B108">
        <v>10.23795795440674</v>
      </c>
      <c r="C108">
        <v>20.60000038146973</v>
      </c>
      <c r="D108">
        <v>26.754079818725589</v>
      </c>
      <c r="E108">
        <v>84.549369812011719</v>
      </c>
    </row>
    <row r="109" spans="1:5" x14ac:dyDescent="0.25">
      <c r="A109" s="2">
        <v>44439</v>
      </c>
      <c r="B109">
        <v>10.96060276031494</v>
      </c>
      <c r="C109">
        <v>18.239999771118161</v>
      </c>
      <c r="D109">
        <v>26.86848068237305</v>
      </c>
      <c r="E109">
        <v>76.713226318359375</v>
      </c>
    </row>
    <row r="110" spans="1:5" x14ac:dyDescent="0.25">
      <c r="A110" s="2">
        <v>44469</v>
      </c>
      <c r="B110">
        <v>10.97672748565674</v>
      </c>
      <c r="C110">
        <v>14.340000152587891</v>
      </c>
      <c r="D110">
        <v>31.95427131652832</v>
      </c>
      <c r="E110">
        <v>65.425155639648438</v>
      </c>
    </row>
    <row r="111" spans="1:5" x14ac:dyDescent="0.25">
      <c r="A111" s="2">
        <v>44500</v>
      </c>
      <c r="B111">
        <v>10.944478034973139</v>
      </c>
      <c r="C111">
        <v>10.810000419616699</v>
      </c>
      <c r="D111">
        <v>33.661026000976563</v>
      </c>
      <c r="E111">
        <v>61.451934814453118</v>
      </c>
    </row>
    <row r="112" spans="1:5" x14ac:dyDescent="0.25">
      <c r="A112" s="2">
        <v>44530</v>
      </c>
      <c r="B112">
        <v>11.8635721206665</v>
      </c>
      <c r="C112">
        <v>7.8000001907348633</v>
      </c>
      <c r="D112">
        <v>31.561004638671879</v>
      </c>
      <c r="E112">
        <v>60.027408599853523</v>
      </c>
    </row>
    <row r="113" spans="1:5" x14ac:dyDescent="0.25">
      <c r="A113" s="2">
        <v>44561</v>
      </c>
      <c r="B113">
        <v>12.883283615112299</v>
      </c>
      <c r="C113">
        <v>7.2199997901916504</v>
      </c>
      <c r="D113">
        <v>33.597198486328118</v>
      </c>
      <c r="E113">
        <v>66.901168823242188</v>
      </c>
    </row>
    <row r="114" spans="1:5" x14ac:dyDescent="0.25">
      <c r="A114" s="2">
        <v>44592</v>
      </c>
      <c r="B114">
        <v>14.64935874938965</v>
      </c>
      <c r="C114">
        <v>7</v>
      </c>
      <c r="D114">
        <v>31.065237045288089</v>
      </c>
      <c r="E114">
        <v>69.398384094238281</v>
      </c>
    </row>
    <row r="115" spans="1:5" x14ac:dyDescent="0.25">
      <c r="A115" s="2">
        <v>44620</v>
      </c>
      <c r="B115">
        <v>15.396543502807621</v>
      </c>
      <c r="C115">
        <v>6.0100002288818359</v>
      </c>
      <c r="D115">
        <v>31.77347564697266</v>
      </c>
      <c r="E115">
        <v>79.189834594726563</v>
      </c>
    </row>
    <row r="116" spans="1:5" x14ac:dyDescent="0.25">
      <c r="A116" s="2">
        <v>44651</v>
      </c>
      <c r="B116">
        <v>15.14748382568359</v>
      </c>
      <c r="C116">
        <v>6.820000171661377</v>
      </c>
      <c r="D116">
        <v>32.959785461425781</v>
      </c>
      <c r="E116">
        <v>85.192924499511719</v>
      </c>
    </row>
    <row r="117" spans="1:5" x14ac:dyDescent="0.25">
      <c r="A117" s="2">
        <v>44681</v>
      </c>
      <c r="B117">
        <v>15.000851631164551</v>
      </c>
      <c r="C117">
        <v>4.880000114440918</v>
      </c>
      <c r="D117">
        <v>33.5086669921875</v>
      </c>
      <c r="E117">
        <v>74.222999572753906</v>
      </c>
    </row>
    <row r="118" spans="1:5" x14ac:dyDescent="0.25">
      <c r="A118" s="2">
        <v>44712</v>
      </c>
      <c r="B118">
        <v>16.59515380859375</v>
      </c>
      <c r="C118">
        <v>3.720000028610229</v>
      </c>
      <c r="D118">
        <v>32.393421173095703</v>
      </c>
      <c r="E118">
        <v>76.825119018554688</v>
      </c>
    </row>
    <row r="119" spans="1:5" x14ac:dyDescent="0.25">
      <c r="A119" s="2">
        <v>44742</v>
      </c>
      <c r="B119">
        <v>15.41924953460693</v>
      </c>
      <c r="C119">
        <v>2.339999914169312</v>
      </c>
      <c r="D119">
        <v>28.744613647460941</v>
      </c>
      <c r="E119">
        <v>68.225631713867188</v>
      </c>
    </row>
    <row r="120" spans="1:5" x14ac:dyDescent="0.25">
      <c r="A120" s="2">
        <v>44773</v>
      </c>
      <c r="B120">
        <v>18.85311126708984</v>
      </c>
      <c r="C120">
        <v>2.5799999237060551</v>
      </c>
      <c r="D120">
        <v>29.063089370727539</v>
      </c>
      <c r="E120">
        <v>62.156978607177727</v>
      </c>
    </row>
    <row r="121" spans="1:5" x14ac:dyDescent="0.25">
      <c r="A121" s="2">
        <v>44804</v>
      </c>
      <c r="B121">
        <v>22.529096603393551</v>
      </c>
      <c r="C121">
        <v>4.2699999809265137</v>
      </c>
      <c r="D121">
        <v>26.924758911132809</v>
      </c>
      <c r="E121">
        <v>60.457633972167969</v>
      </c>
    </row>
    <row r="122" spans="1:5" x14ac:dyDescent="0.25">
      <c r="A122" s="2">
        <v>44834</v>
      </c>
      <c r="B122">
        <v>20.203641891479489</v>
      </c>
      <c r="C122">
        <v>4.4800000190734863</v>
      </c>
      <c r="D122">
        <v>22.857381820678711</v>
      </c>
      <c r="E122">
        <v>67.52508544921875</v>
      </c>
    </row>
    <row r="123" spans="1:5" x14ac:dyDescent="0.25">
      <c r="A123" s="2">
        <v>44865</v>
      </c>
      <c r="B123">
        <v>20.210422515869141</v>
      </c>
      <c r="C123">
        <v>4.4699997901916504</v>
      </c>
      <c r="D123">
        <v>22.7117919921875</v>
      </c>
      <c r="E123">
        <v>62.922805786132813</v>
      </c>
    </row>
    <row r="124" spans="1:5" x14ac:dyDescent="0.25">
      <c r="A124" s="2">
        <v>44895</v>
      </c>
      <c r="B124">
        <v>20.658151626586911</v>
      </c>
      <c r="C124">
        <v>3.410000085830688</v>
      </c>
      <c r="D124">
        <v>20.87587928771973</v>
      </c>
      <c r="E124">
        <v>80.338348388671875</v>
      </c>
    </row>
    <row r="125" spans="1:5" x14ac:dyDescent="0.25">
      <c r="A125" s="2">
        <v>44926</v>
      </c>
      <c r="B125">
        <v>18.98442268371582</v>
      </c>
      <c r="C125">
        <v>2.7400000095367432</v>
      </c>
      <c r="D125">
        <v>20.819074630737301</v>
      </c>
      <c r="E125">
        <v>83.593215942382813</v>
      </c>
    </row>
    <row r="126" spans="1:5" x14ac:dyDescent="0.25">
      <c r="A126" s="2">
        <v>44957</v>
      </c>
      <c r="B126">
        <v>20.20097541809082</v>
      </c>
      <c r="C126">
        <v>4.429999828338623</v>
      </c>
      <c r="D126">
        <v>19.01077842712402</v>
      </c>
      <c r="E126">
        <v>88.888336181640625</v>
      </c>
    </row>
    <row r="127" spans="1:5" x14ac:dyDescent="0.25">
      <c r="A127" s="2">
        <v>44985</v>
      </c>
      <c r="B127">
        <v>19.557830810546879</v>
      </c>
      <c r="C127">
        <v>3.589999914169312</v>
      </c>
      <c r="D127">
        <v>18.168169021606449</v>
      </c>
      <c r="E127">
        <v>80.244979858398438</v>
      </c>
    </row>
    <row r="128" spans="1:5" x14ac:dyDescent="0.25">
      <c r="A128" s="2">
        <v>45016</v>
      </c>
      <c r="B128">
        <v>18.170804977416989</v>
      </c>
      <c r="C128">
        <v>3.309999942779541</v>
      </c>
      <c r="D128">
        <v>16.899520874023441</v>
      </c>
      <c r="E128">
        <v>77.172538757324219</v>
      </c>
    </row>
    <row r="129" spans="1:5" x14ac:dyDescent="0.25">
      <c r="A129" s="2">
        <v>45046</v>
      </c>
      <c r="B129">
        <v>20.633846282958981</v>
      </c>
      <c r="C129">
        <v>3.339999914169312</v>
      </c>
      <c r="D129">
        <v>16.946859359741211</v>
      </c>
      <c r="E129">
        <v>69.588890075683594</v>
      </c>
    </row>
    <row r="130" spans="1:5" x14ac:dyDescent="0.25">
      <c r="A130" s="2">
        <v>45077</v>
      </c>
      <c r="B130">
        <v>22.74076080322266</v>
      </c>
      <c r="C130">
        <v>3.7999999523162842</v>
      </c>
      <c r="D130">
        <v>15.905430793762211</v>
      </c>
      <c r="E130">
        <v>61.332420349121087</v>
      </c>
    </row>
    <row r="131" spans="1:5" x14ac:dyDescent="0.25">
      <c r="A131" s="2">
        <v>45107</v>
      </c>
      <c r="B131">
        <v>27.3931770324707</v>
      </c>
      <c r="C131">
        <v>3.369999885559082</v>
      </c>
      <c r="D131">
        <v>17.45999908447266</v>
      </c>
      <c r="E131">
        <v>61.726497650146477</v>
      </c>
    </row>
    <row r="132" spans="1:5" x14ac:dyDescent="0.25">
      <c r="A132" s="2">
        <v>45138</v>
      </c>
      <c r="B132">
        <v>28.858846664428711</v>
      </c>
      <c r="C132">
        <v>3.3499999046325679</v>
      </c>
      <c r="D132">
        <v>18.780000686645511</v>
      </c>
      <c r="E132">
        <v>66.474693298339844</v>
      </c>
    </row>
    <row r="133" spans="1:5" x14ac:dyDescent="0.25">
      <c r="A133" s="2">
        <v>45169</v>
      </c>
      <c r="B133">
        <v>30.758195877075199</v>
      </c>
      <c r="C133">
        <v>2.7599999904632568</v>
      </c>
      <c r="D133">
        <v>18.39999961853027</v>
      </c>
      <c r="E133">
        <v>64.440254211425781</v>
      </c>
    </row>
    <row r="134" spans="1:5" x14ac:dyDescent="0.25">
      <c r="A134" s="2">
        <v>45199</v>
      </c>
      <c r="B134">
        <v>33.358291625976563</v>
      </c>
      <c r="C134">
        <v>2.119999885559082</v>
      </c>
      <c r="D134">
        <v>18.04999923706055</v>
      </c>
      <c r="E134">
        <v>66.915679931640625</v>
      </c>
    </row>
    <row r="135" spans="1:5" x14ac:dyDescent="0.25">
      <c r="A135" s="2">
        <v>45230</v>
      </c>
      <c r="B135">
        <v>33.454593658447273</v>
      </c>
      <c r="C135">
        <v>1.330000042915344</v>
      </c>
      <c r="D135">
        <v>20.030000686645511</v>
      </c>
      <c r="E135">
        <v>68.32171630859375</v>
      </c>
    </row>
    <row r="136" spans="1:5" x14ac:dyDescent="0.25">
      <c r="A136" s="2">
        <v>45260</v>
      </c>
      <c r="B136">
        <v>35.909999847412109</v>
      </c>
      <c r="C136">
        <v>2.0199999809265141</v>
      </c>
      <c r="D136">
        <v>23.20999908447266</v>
      </c>
      <c r="E136">
        <v>73.849998474121094</v>
      </c>
    </row>
    <row r="137" spans="1:5" x14ac:dyDescent="0.25">
      <c r="A137" s="2">
        <v>45291</v>
      </c>
      <c r="B137">
        <v>35.319999694824219</v>
      </c>
      <c r="C137">
        <v>2.4300000667572021</v>
      </c>
      <c r="D137">
        <v>23.969999313354489</v>
      </c>
      <c r="E137">
        <v>73.400001525878906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I27" sqref="I27"/>
    </sheetView>
  </sheetViews>
  <sheetFormatPr defaultRowHeight="15" x14ac:dyDescent="0.25"/>
  <cols>
    <col min="1" max="1" width="18.28515625" style="6" bestFit="1" customWidth="1"/>
    <col min="2" max="2" width="12" style="6" bestFit="1" customWidth="1"/>
    <col min="3" max="3" width="15.140625" style="6" bestFit="1" customWidth="1"/>
    <col min="4" max="4" width="23.7109375" style="6" bestFit="1" customWidth="1"/>
    <col min="8" max="8" width="26" style="4" bestFit="1" customWidth="1"/>
  </cols>
  <sheetData>
    <row r="1" spans="1:10" x14ac:dyDescent="0.25">
      <c r="A1" s="3" t="s">
        <v>0</v>
      </c>
      <c r="B1" s="3" t="s">
        <v>13</v>
      </c>
      <c r="C1" s="3" t="s">
        <v>14</v>
      </c>
      <c r="D1" s="3" t="s">
        <v>15</v>
      </c>
    </row>
    <row r="2" spans="1:10" x14ac:dyDescent="0.25">
      <c r="A2" s="5">
        <v>41305</v>
      </c>
      <c r="B2" s="6">
        <v>59761</v>
      </c>
    </row>
    <row r="3" spans="1:10" x14ac:dyDescent="0.25">
      <c r="A3" s="5">
        <v>41333</v>
      </c>
      <c r="B3" s="6">
        <v>57424</v>
      </c>
      <c r="C3" s="6">
        <f>((B3/B2)-1)*100</f>
        <v>-3.9105771322434313</v>
      </c>
      <c r="D3" s="6" t="str">
        <f>IF(C3&lt;-1, "Desfavoravel", IF(C3&lt;=1, "Neutro", "Favoravel"))</f>
        <v>Desfavoravel</v>
      </c>
      <c r="H3" s="4" t="s">
        <v>16</v>
      </c>
      <c r="I3">
        <f>COUNTIF($D$3:$D$121,"Desfavoravel") / COUNTA($D$3:$D$141)</f>
        <v>0.37815126050420167</v>
      </c>
      <c r="J3" s="9">
        <f>COUNTIF($D$3:$D$121,"Desfavoravel") / COUNTA($D$3:$D$141)</f>
        <v>0.37815126050420167</v>
      </c>
    </row>
    <row r="4" spans="1:10" x14ac:dyDescent="0.25">
      <c r="A4" s="5">
        <v>41364</v>
      </c>
      <c r="B4" s="6">
        <v>56352</v>
      </c>
      <c r="C4" s="6">
        <f t="shared" ref="C4:C67" si="0">((B4/B3)-1)*100</f>
        <v>-1.86681526887712</v>
      </c>
      <c r="D4" s="6" t="str">
        <f t="shared" ref="D4:D67" si="1">IF(C4&lt;-1, "Desfavoravel", IF(C4&lt;=1, "Neutro", "Favoravel"))</f>
        <v>Desfavoravel</v>
      </c>
      <c r="H4" s="4" t="s">
        <v>17</v>
      </c>
      <c r="I4">
        <f>COUNTIF($D$3:$D$121,"Neutro") / COUNTA($D$3:$D$141)</f>
        <v>0.19327731092436976</v>
      </c>
      <c r="J4" s="9">
        <f>COUNTIF($D$3:$D$121,"Neutro") / COUNTA($D$3:$D$141)</f>
        <v>0.19327731092436976</v>
      </c>
    </row>
    <row r="5" spans="1:10" x14ac:dyDescent="0.25">
      <c r="A5" s="5">
        <v>41394</v>
      </c>
      <c r="B5" s="6">
        <v>55910</v>
      </c>
      <c r="C5" s="6">
        <f t="shared" si="0"/>
        <v>-0.78435547984100351</v>
      </c>
      <c r="D5" s="6" t="str">
        <f t="shared" si="1"/>
        <v>Neutro</v>
      </c>
      <c r="H5" s="4" t="s">
        <v>18</v>
      </c>
      <c r="I5">
        <f>COUNTIF($D$3:$D$121,"Favoravel") / COUNTA($D$3:$D$141)</f>
        <v>0.42857142857142855</v>
      </c>
      <c r="J5" s="9">
        <f>COUNTIF($D$3:$D$121,"Favoravel") / COUNTA($D$3:$D$141)</f>
        <v>0.42857142857142855</v>
      </c>
    </row>
    <row r="6" spans="1:10" x14ac:dyDescent="0.25">
      <c r="A6" s="5">
        <v>41425</v>
      </c>
      <c r="B6" s="6">
        <v>53506</v>
      </c>
      <c r="C6" s="6">
        <f t="shared" si="0"/>
        <v>-4.2997674834555522</v>
      </c>
      <c r="D6" s="6" t="str">
        <f t="shared" si="1"/>
        <v>Desfavoravel</v>
      </c>
    </row>
    <row r="7" spans="1:10" x14ac:dyDescent="0.25">
      <c r="A7" s="5">
        <v>41455</v>
      </c>
      <c r="B7" s="6">
        <v>47457</v>
      </c>
      <c r="C7" s="6">
        <f t="shared" si="0"/>
        <v>-11.305274174858893</v>
      </c>
      <c r="D7" s="6" t="str">
        <f t="shared" si="1"/>
        <v>Desfavoravel</v>
      </c>
    </row>
    <row r="8" spans="1:10" x14ac:dyDescent="0.25">
      <c r="A8" s="5">
        <v>41486</v>
      </c>
      <c r="B8" s="6">
        <v>48234</v>
      </c>
      <c r="C8" s="6">
        <f t="shared" si="0"/>
        <v>1.6372716353751926</v>
      </c>
      <c r="D8" s="6" t="str">
        <f t="shared" si="1"/>
        <v>Favoravel</v>
      </c>
    </row>
    <row r="9" spans="1:10" x14ac:dyDescent="0.25">
      <c r="A9" s="5">
        <v>41517</v>
      </c>
      <c r="B9" s="6">
        <v>50008</v>
      </c>
      <c r="C9" s="6">
        <f t="shared" si="0"/>
        <v>3.6779035535099647</v>
      </c>
      <c r="D9" s="6" t="str">
        <f t="shared" si="1"/>
        <v>Favoravel</v>
      </c>
    </row>
    <row r="10" spans="1:10" x14ac:dyDescent="0.25">
      <c r="A10" s="5">
        <v>41547</v>
      </c>
      <c r="B10" s="6">
        <v>52338</v>
      </c>
      <c r="C10" s="6">
        <f t="shared" si="0"/>
        <v>4.6592545192769119</v>
      </c>
      <c r="D10" s="6" t="str">
        <f t="shared" si="1"/>
        <v>Favoravel</v>
      </c>
    </row>
    <row r="11" spans="1:10" x14ac:dyDescent="0.25">
      <c r="A11" s="5">
        <v>41578</v>
      </c>
      <c r="B11" s="6">
        <v>54256</v>
      </c>
      <c r="C11" s="6">
        <f t="shared" si="0"/>
        <v>3.664641369559396</v>
      </c>
      <c r="D11" s="6" t="str">
        <f t="shared" si="1"/>
        <v>Favoravel</v>
      </c>
    </row>
    <row r="12" spans="1:10" x14ac:dyDescent="0.25">
      <c r="A12" s="5">
        <v>41608</v>
      </c>
      <c r="B12" s="6">
        <v>52482</v>
      </c>
      <c r="C12" s="6">
        <f t="shared" si="0"/>
        <v>-3.269684458861688</v>
      </c>
      <c r="D12" s="6" t="str">
        <f t="shared" si="1"/>
        <v>Desfavoravel</v>
      </c>
    </row>
    <row r="13" spans="1:10" x14ac:dyDescent="0.25">
      <c r="A13" s="5">
        <v>41639</v>
      </c>
      <c r="B13" s="6">
        <v>51507</v>
      </c>
      <c r="C13" s="6">
        <f t="shared" si="0"/>
        <v>-1.85777981022065</v>
      </c>
      <c r="D13" s="6" t="str">
        <f t="shared" si="1"/>
        <v>Desfavoravel</v>
      </c>
    </row>
    <row r="14" spans="1:10" x14ac:dyDescent="0.25">
      <c r="A14" s="5">
        <v>41670</v>
      </c>
      <c r="B14" s="6">
        <v>47639</v>
      </c>
      <c r="C14" s="6">
        <f t="shared" si="0"/>
        <v>-7.5096588813171046</v>
      </c>
      <c r="D14" s="6" t="str">
        <f t="shared" si="1"/>
        <v>Desfavoravel</v>
      </c>
    </row>
    <row r="15" spans="1:10" x14ac:dyDescent="0.25">
      <c r="A15" s="5">
        <v>41698</v>
      </c>
      <c r="B15" s="6">
        <v>47094</v>
      </c>
      <c r="C15" s="6">
        <f t="shared" si="0"/>
        <v>-1.1440206553454124</v>
      </c>
      <c r="D15" s="6" t="str">
        <f t="shared" si="1"/>
        <v>Desfavoravel</v>
      </c>
    </row>
    <row r="16" spans="1:10" x14ac:dyDescent="0.25">
      <c r="A16" s="5">
        <v>41729</v>
      </c>
      <c r="B16" s="6">
        <v>50415</v>
      </c>
      <c r="C16" s="6">
        <f t="shared" si="0"/>
        <v>7.0518537393298608</v>
      </c>
      <c r="D16" s="6" t="str">
        <f t="shared" si="1"/>
        <v>Favoravel</v>
      </c>
    </row>
    <row r="17" spans="1:4" x14ac:dyDescent="0.25">
      <c r="A17" s="5">
        <v>41759</v>
      </c>
      <c r="B17" s="6">
        <v>51626</v>
      </c>
      <c r="C17" s="6">
        <f t="shared" si="0"/>
        <v>2.402062878111666</v>
      </c>
      <c r="D17" s="6" t="str">
        <f t="shared" si="1"/>
        <v>Favoravel</v>
      </c>
    </row>
    <row r="18" spans="1:4" x14ac:dyDescent="0.25">
      <c r="A18" s="5">
        <v>41790</v>
      </c>
      <c r="B18" s="6">
        <v>51239</v>
      </c>
      <c r="C18" s="6">
        <f t="shared" si="0"/>
        <v>-0.74962228334559677</v>
      </c>
      <c r="D18" s="6" t="str">
        <f t="shared" si="1"/>
        <v>Neutro</v>
      </c>
    </row>
    <row r="19" spans="1:4" x14ac:dyDescent="0.25">
      <c r="A19" s="5">
        <v>41820</v>
      </c>
      <c r="B19" s="6">
        <v>53168</v>
      </c>
      <c r="C19" s="6">
        <f t="shared" si="0"/>
        <v>3.7647104744432891</v>
      </c>
      <c r="D19" s="6" t="str">
        <f t="shared" si="1"/>
        <v>Favoravel</v>
      </c>
    </row>
    <row r="20" spans="1:4" x14ac:dyDescent="0.25">
      <c r="A20" s="5">
        <v>41851</v>
      </c>
      <c r="B20" s="6">
        <v>55829</v>
      </c>
      <c r="C20" s="6">
        <f t="shared" si="0"/>
        <v>5.0048901594944351</v>
      </c>
      <c r="D20" s="6" t="str">
        <f t="shared" si="1"/>
        <v>Favoravel</v>
      </c>
    </row>
    <row r="21" spans="1:4" x14ac:dyDescent="0.25">
      <c r="A21" s="5">
        <v>41882</v>
      </c>
      <c r="B21" s="6">
        <v>61288</v>
      </c>
      <c r="C21" s="6">
        <f t="shared" si="0"/>
        <v>9.7780723280015849</v>
      </c>
      <c r="D21" s="6" t="str">
        <f t="shared" si="1"/>
        <v>Favoravel</v>
      </c>
    </row>
    <row r="22" spans="1:4" x14ac:dyDescent="0.25">
      <c r="A22" s="5">
        <v>41912</v>
      </c>
      <c r="B22" s="6">
        <v>54116</v>
      </c>
      <c r="C22" s="6">
        <f t="shared" si="0"/>
        <v>-11.702127659574469</v>
      </c>
      <c r="D22" s="6" t="str">
        <f t="shared" si="1"/>
        <v>Desfavoravel</v>
      </c>
    </row>
    <row r="23" spans="1:4" x14ac:dyDescent="0.25">
      <c r="A23" s="5">
        <v>41943</v>
      </c>
      <c r="B23" s="6">
        <v>54629</v>
      </c>
      <c r="C23" s="6">
        <f t="shared" si="0"/>
        <v>0.94796363367579684</v>
      </c>
      <c r="D23" s="6" t="str">
        <f t="shared" si="1"/>
        <v>Neutro</v>
      </c>
    </row>
    <row r="24" spans="1:4" x14ac:dyDescent="0.25">
      <c r="A24" s="5">
        <v>41973</v>
      </c>
      <c r="B24" s="6">
        <v>54664</v>
      </c>
      <c r="C24" s="6">
        <f t="shared" si="0"/>
        <v>6.4068535027184126E-2</v>
      </c>
      <c r="D24" s="6" t="str">
        <f t="shared" si="1"/>
        <v>Neutro</v>
      </c>
    </row>
    <row r="25" spans="1:4" x14ac:dyDescent="0.25">
      <c r="A25" s="5">
        <v>42004</v>
      </c>
      <c r="B25" s="6">
        <v>50007</v>
      </c>
      <c r="C25" s="6">
        <f t="shared" si="0"/>
        <v>-8.5193180155129546</v>
      </c>
      <c r="D25" s="6" t="str">
        <f t="shared" si="1"/>
        <v>Desfavoravel</v>
      </c>
    </row>
    <row r="26" spans="1:4" x14ac:dyDescent="0.25">
      <c r="A26" s="5">
        <v>42035</v>
      </c>
      <c r="B26" s="6">
        <v>46908</v>
      </c>
      <c r="C26" s="6">
        <f t="shared" si="0"/>
        <v>-6.1971324014637901</v>
      </c>
      <c r="D26" s="6" t="str">
        <f t="shared" si="1"/>
        <v>Desfavoravel</v>
      </c>
    </row>
    <row r="27" spans="1:4" x14ac:dyDescent="0.25">
      <c r="A27" s="5">
        <v>42063</v>
      </c>
      <c r="B27" s="6">
        <v>51583</v>
      </c>
      <c r="C27" s="6">
        <f t="shared" si="0"/>
        <v>9.9663170461328665</v>
      </c>
      <c r="D27" s="6" t="str">
        <f t="shared" si="1"/>
        <v>Favoravel</v>
      </c>
    </row>
    <row r="28" spans="1:4" x14ac:dyDescent="0.25">
      <c r="A28" s="5">
        <v>42094</v>
      </c>
      <c r="B28" s="6">
        <v>51150</v>
      </c>
      <c r="C28" s="6">
        <f t="shared" si="0"/>
        <v>-0.83942384118799174</v>
      </c>
      <c r="D28" s="6" t="str">
        <f t="shared" si="1"/>
        <v>Neutro</v>
      </c>
    </row>
    <row r="29" spans="1:4" x14ac:dyDescent="0.25">
      <c r="A29" s="5">
        <v>42124</v>
      </c>
      <c r="B29" s="6">
        <v>56229</v>
      </c>
      <c r="C29" s="6">
        <f t="shared" si="0"/>
        <v>9.9296187683284529</v>
      </c>
      <c r="D29" s="6" t="str">
        <f t="shared" si="1"/>
        <v>Favoravel</v>
      </c>
    </row>
    <row r="30" spans="1:4" x14ac:dyDescent="0.25">
      <c r="A30" s="5">
        <v>42155</v>
      </c>
      <c r="B30" s="6">
        <v>52760</v>
      </c>
      <c r="C30" s="6">
        <f t="shared" si="0"/>
        <v>-6.1694143591385249</v>
      </c>
      <c r="D30" s="6" t="str">
        <f t="shared" si="1"/>
        <v>Desfavoravel</v>
      </c>
    </row>
    <row r="31" spans="1:4" x14ac:dyDescent="0.25">
      <c r="A31" s="5">
        <v>42185</v>
      </c>
      <c r="B31" s="6">
        <v>53081</v>
      </c>
      <c r="C31" s="6">
        <f t="shared" si="0"/>
        <v>0.60841546626231313</v>
      </c>
      <c r="D31" s="6" t="str">
        <f t="shared" si="1"/>
        <v>Neutro</v>
      </c>
    </row>
    <row r="32" spans="1:4" x14ac:dyDescent="0.25">
      <c r="A32" s="5">
        <v>42216</v>
      </c>
      <c r="B32" s="6">
        <v>50865</v>
      </c>
      <c r="C32" s="6">
        <f t="shared" si="0"/>
        <v>-4.1747517944273893</v>
      </c>
      <c r="D32" s="6" t="str">
        <f t="shared" si="1"/>
        <v>Desfavoravel</v>
      </c>
    </row>
    <row r="33" spans="1:4" x14ac:dyDescent="0.25">
      <c r="A33" s="5">
        <v>42247</v>
      </c>
      <c r="B33" s="6">
        <v>46626</v>
      </c>
      <c r="C33" s="6">
        <f t="shared" si="0"/>
        <v>-8.3338248304334996</v>
      </c>
      <c r="D33" s="6" t="str">
        <f t="shared" si="1"/>
        <v>Desfavoravel</v>
      </c>
    </row>
    <row r="34" spans="1:4" x14ac:dyDescent="0.25">
      <c r="A34" s="5">
        <v>42277</v>
      </c>
      <c r="B34" s="6">
        <v>45059</v>
      </c>
      <c r="C34" s="6">
        <f t="shared" si="0"/>
        <v>-3.3607858276498037</v>
      </c>
      <c r="D34" s="6" t="str">
        <f t="shared" si="1"/>
        <v>Desfavoravel</v>
      </c>
    </row>
    <row r="35" spans="1:4" x14ac:dyDescent="0.25">
      <c r="A35" s="5">
        <v>42308</v>
      </c>
      <c r="B35" s="6">
        <v>45869</v>
      </c>
      <c r="C35" s="6">
        <f t="shared" si="0"/>
        <v>1.7976430901706753</v>
      </c>
      <c r="D35" s="6" t="str">
        <f t="shared" si="1"/>
        <v>Favoravel</v>
      </c>
    </row>
    <row r="36" spans="1:4" x14ac:dyDescent="0.25">
      <c r="A36" s="5">
        <v>42338</v>
      </c>
      <c r="B36" s="6">
        <v>45120</v>
      </c>
      <c r="C36" s="6">
        <f t="shared" si="0"/>
        <v>-1.6329111164402943</v>
      </c>
      <c r="D36" s="6" t="str">
        <f t="shared" si="1"/>
        <v>Desfavoravel</v>
      </c>
    </row>
    <row r="37" spans="1:4" x14ac:dyDescent="0.25">
      <c r="A37" s="5">
        <v>42369</v>
      </c>
      <c r="B37" s="6">
        <v>43350</v>
      </c>
      <c r="C37" s="6">
        <f t="shared" si="0"/>
        <v>-3.9228723404255317</v>
      </c>
      <c r="D37" s="6" t="str">
        <f t="shared" si="1"/>
        <v>Desfavoravel</v>
      </c>
    </row>
    <row r="38" spans="1:4" x14ac:dyDescent="0.25">
      <c r="A38" s="5">
        <v>42400</v>
      </c>
      <c r="B38" s="6">
        <v>40406</v>
      </c>
      <c r="C38" s="6">
        <f t="shared" si="0"/>
        <v>-6.7912341407151082</v>
      </c>
      <c r="D38" s="6" t="str">
        <f t="shared" si="1"/>
        <v>Desfavoravel</v>
      </c>
    </row>
    <row r="39" spans="1:4" x14ac:dyDescent="0.25">
      <c r="A39" s="5">
        <v>42429</v>
      </c>
      <c r="B39" s="6">
        <v>42794</v>
      </c>
      <c r="C39" s="6">
        <f t="shared" si="0"/>
        <v>5.9100133643518182</v>
      </c>
      <c r="D39" s="6" t="str">
        <f t="shared" si="1"/>
        <v>Favoravel</v>
      </c>
    </row>
    <row r="40" spans="1:4" x14ac:dyDescent="0.25">
      <c r="A40" s="5">
        <v>42460</v>
      </c>
      <c r="B40" s="6">
        <v>50055</v>
      </c>
      <c r="C40" s="6">
        <f t="shared" si="0"/>
        <v>16.967331868953583</v>
      </c>
      <c r="D40" s="6" t="str">
        <f t="shared" si="1"/>
        <v>Favoravel</v>
      </c>
    </row>
    <row r="41" spans="1:4" x14ac:dyDescent="0.25">
      <c r="A41" s="5">
        <v>42490</v>
      </c>
      <c r="B41" s="6">
        <v>53911</v>
      </c>
      <c r="C41" s="6">
        <f t="shared" si="0"/>
        <v>7.7035261212666128</v>
      </c>
      <c r="D41" s="6" t="str">
        <f t="shared" si="1"/>
        <v>Favoravel</v>
      </c>
    </row>
    <row r="42" spans="1:4" x14ac:dyDescent="0.25">
      <c r="A42" s="5">
        <v>42521</v>
      </c>
      <c r="B42" s="6">
        <v>48472</v>
      </c>
      <c r="C42" s="6">
        <f t="shared" si="0"/>
        <v>-10.08885014190054</v>
      </c>
      <c r="D42" s="6" t="str">
        <f t="shared" si="1"/>
        <v>Desfavoravel</v>
      </c>
    </row>
    <row r="43" spans="1:4" x14ac:dyDescent="0.25">
      <c r="A43" s="5">
        <v>42551</v>
      </c>
      <c r="B43" s="6">
        <v>51527</v>
      </c>
      <c r="C43" s="6">
        <f t="shared" si="0"/>
        <v>6.3026076910381201</v>
      </c>
      <c r="D43" s="6" t="str">
        <f t="shared" si="1"/>
        <v>Favoravel</v>
      </c>
    </row>
    <row r="44" spans="1:4" x14ac:dyDescent="0.25">
      <c r="A44" s="5">
        <v>42582</v>
      </c>
      <c r="B44" s="6">
        <v>57308</v>
      </c>
      <c r="C44" s="6">
        <f t="shared" si="0"/>
        <v>11.219360723504179</v>
      </c>
      <c r="D44" s="6" t="str">
        <f t="shared" si="1"/>
        <v>Favoravel</v>
      </c>
    </row>
    <row r="45" spans="1:4" x14ac:dyDescent="0.25">
      <c r="A45" s="5">
        <v>42613</v>
      </c>
      <c r="B45" s="6">
        <v>57901</v>
      </c>
      <c r="C45" s="6">
        <f t="shared" si="0"/>
        <v>1.034759544915187</v>
      </c>
      <c r="D45" s="6" t="str">
        <f t="shared" si="1"/>
        <v>Favoravel</v>
      </c>
    </row>
    <row r="46" spans="1:4" x14ac:dyDescent="0.25">
      <c r="A46" s="5">
        <v>42643</v>
      </c>
      <c r="B46" s="6">
        <v>58367</v>
      </c>
      <c r="C46" s="6">
        <f t="shared" si="0"/>
        <v>0.80482202379923429</v>
      </c>
      <c r="D46" s="6" t="str">
        <f t="shared" si="1"/>
        <v>Neutro</v>
      </c>
    </row>
    <row r="47" spans="1:4" x14ac:dyDescent="0.25">
      <c r="A47" s="5">
        <v>42674</v>
      </c>
      <c r="B47" s="6">
        <v>64925</v>
      </c>
      <c r="C47" s="6">
        <f t="shared" si="0"/>
        <v>11.235801051964289</v>
      </c>
      <c r="D47" s="6" t="str">
        <f t="shared" si="1"/>
        <v>Favoravel</v>
      </c>
    </row>
    <row r="48" spans="1:4" x14ac:dyDescent="0.25">
      <c r="A48" s="5">
        <v>42704</v>
      </c>
      <c r="B48" s="6">
        <v>61906</v>
      </c>
      <c r="C48" s="6">
        <f t="shared" si="0"/>
        <v>-4.6499807470157917</v>
      </c>
      <c r="D48" s="6" t="str">
        <f t="shared" si="1"/>
        <v>Desfavoravel</v>
      </c>
    </row>
    <row r="49" spans="1:4" x14ac:dyDescent="0.25">
      <c r="A49" s="5">
        <v>42735</v>
      </c>
      <c r="B49" s="6">
        <v>60227</v>
      </c>
      <c r="C49" s="6">
        <f t="shared" si="0"/>
        <v>-2.7121765257002606</v>
      </c>
      <c r="D49" s="6" t="str">
        <f t="shared" si="1"/>
        <v>Desfavoravel</v>
      </c>
    </row>
    <row r="50" spans="1:4" x14ac:dyDescent="0.25">
      <c r="A50" s="5">
        <v>42766</v>
      </c>
      <c r="B50" s="6">
        <v>64671</v>
      </c>
      <c r="C50" s="6">
        <f t="shared" si="0"/>
        <v>7.3787503943414157</v>
      </c>
      <c r="D50" s="6" t="str">
        <f t="shared" si="1"/>
        <v>Favoravel</v>
      </c>
    </row>
    <row r="51" spans="1:4" x14ac:dyDescent="0.25">
      <c r="A51" s="5">
        <v>42794</v>
      </c>
      <c r="B51" s="6">
        <v>66662</v>
      </c>
      <c r="C51" s="6">
        <f t="shared" si="0"/>
        <v>3.0786596774442954</v>
      </c>
      <c r="D51" s="6" t="str">
        <f t="shared" si="1"/>
        <v>Favoravel</v>
      </c>
    </row>
    <row r="52" spans="1:4" x14ac:dyDescent="0.25">
      <c r="A52" s="5">
        <v>42825</v>
      </c>
      <c r="B52" s="6">
        <v>64984</v>
      </c>
      <c r="C52" s="6">
        <f t="shared" si="0"/>
        <v>-2.5171762023341593</v>
      </c>
      <c r="D52" s="6" t="str">
        <f t="shared" si="1"/>
        <v>Desfavoravel</v>
      </c>
    </row>
    <row r="53" spans="1:4" x14ac:dyDescent="0.25">
      <c r="A53" s="5">
        <v>42855</v>
      </c>
      <c r="B53" s="6">
        <v>65403</v>
      </c>
      <c r="C53" s="6">
        <f t="shared" si="0"/>
        <v>0.64477409823957554</v>
      </c>
      <c r="D53" s="6" t="str">
        <f t="shared" si="1"/>
        <v>Neutro</v>
      </c>
    </row>
    <row r="54" spans="1:4" x14ac:dyDescent="0.25">
      <c r="A54" s="5">
        <v>42886</v>
      </c>
      <c r="B54" s="6">
        <v>62711</v>
      </c>
      <c r="C54" s="6">
        <f t="shared" si="0"/>
        <v>-4.1160191428527781</v>
      </c>
      <c r="D54" s="6" t="str">
        <f t="shared" si="1"/>
        <v>Desfavoravel</v>
      </c>
    </row>
    <row r="55" spans="1:4" x14ac:dyDescent="0.25">
      <c r="A55" s="5">
        <v>42916</v>
      </c>
      <c r="B55" s="6">
        <v>62900</v>
      </c>
      <c r="C55" s="6">
        <f t="shared" si="0"/>
        <v>0.30138253257003811</v>
      </c>
      <c r="D55" s="6" t="str">
        <f t="shared" si="1"/>
        <v>Neutro</v>
      </c>
    </row>
    <row r="56" spans="1:4" x14ac:dyDescent="0.25">
      <c r="A56" s="5">
        <v>42947</v>
      </c>
      <c r="B56" s="6">
        <v>65920</v>
      </c>
      <c r="C56" s="6">
        <f t="shared" si="0"/>
        <v>4.8012718600953797</v>
      </c>
      <c r="D56" s="6" t="str">
        <f t="shared" si="1"/>
        <v>Favoravel</v>
      </c>
    </row>
    <row r="57" spans="1:4" x14ac:dyDescent="0.25">
      <c r="A57" s="5">
        <v>42978</v>
      </c>
      <c r="B57" s="6">
        <v>70835</v>
      </c>
      <c r="C57" s="6">
        <f t="shared" si="0"/>
        <v>7.4560072815534006</v>
      </c>
      <c r="D57" s="6" t="str">
        <f t="shared" si="1"/>
        <v>Favoravel</v>
      </c>
    </row>
    <row r="58" spans="1:4" x14ac:dyDescent="0.25">
      <c r="A58" s="5">
        <v>43008</v>
      </c>
      <c r="B58" s="6">
        <v>74294</v>
      </c>
      <c r="C58" s="6">
        <f t="shared" si="0"/>
        <v>4.8831792193124945</v>
      </c>
      <c r="D58" s="6" t="str">
        <f t="shared" si="1"/>
        <v>Favoravel</v>
      </c>
    </row>
    <row r="59" spans="1:4" x14ac:dyDescent="0.25">
      <c r="A59" s="5">
        <v>43039</v>
      </c>
      <c r="B59" s="6">
        <v>74308</v>
      </c>
      <c r="C59" s="6">
        <f t="shared" si="0"/>
        <v>1.8844052009581169E-2</v>
      </c>
      <c r="D59" s="6" t="str">
        <f t="shared" si="1"/>
        <v>Neutro</v>
      </c>
    </row>
    <row r="60" spans="1:4" x14ac:dyDescent="0.25">
      <c r="A60" s="5">
        <v>43069</v>
      </c>
      <c r="B60" s="6">
        <v>71971</v>
      </c>
      <c r="C60" s="6">
        <f t="shared" si="0"/>
        <v>-3.1450180330516275</v>
      </c>
      <c r="D60" s="6" t="str">
        <f t="shared" si="1"/>
        <v>Desfavoravel</v>
      </c>
    </row>
    <row r="61" spans="1:4" x14ac:dyDescent="0.25">
      <c r="A61" s="5">
        <v>43100</v>
      </c>
      <c r="B61" s="6">
        <v>76402</v>
      </c>
      <c r="C61" s="6">
        <f t="shared" si="0"/>
        <v>6.1566464270331078</v>
      </c>
      <c r="D61" s="6" t="str">
        <f t="shared" si="1"/>
        <v>Favoravel</v>
      </c>
    </row>
    <row r="62" spans="1:4" x14ac:dyDescent="0.25">
      <c r="A62" s="5">
        <v>43131</v>
      </c>
      <c r="B62" s="6">
        <v>84913</v>
      </c>
      <c r="C62" s="6">
        <f t="shared" si="0"/>
        <v>11.139760739247674</v>
      </c>
      <c r="D62" s="6" t="str">
        <f t="shared" si="1"/>
        <v>Favoravel</v>
      </c>
    </row>
    <row r="63" spans="1:4" x14ac:dyDescent="0.25">
      <c r="A63" s="5">
        <v>43159</v>
      </c>
      <c r="B63" s="6">
        <v>85481</v>
      </c>
      <c r="C63" s="6">
        <f t="shared" si="0"/>
        <v>0.66891995336402221</v>
      </c>
      <c r="D63" s="6" t="str">
        <f t="shared" si="1"/>
        <v>Neutro</v>
      </c>
    </row>
    <row r="64" spans="1:4" x14ac:dyDescent="0.25">
      <c r="A64" s="5">
        <v>43190</v>
      </c>
      <c r="B64" s="6">
        <v>85366</v>
      </c>
      <c r="C64" s="6">
        <f t="shared" si="0"/>
        <v>-0.13453282015886137</v>
      </c>
      <c r="D64" s="6" t="str">
        <f t="shared" si="1"/>
        <v>Neutro</v>
      </c>
    </row>
    <row r="65" spans="1:4" x14ac:dyDescent="0.25">
      <c r="A65" s="5">
        <v>43220</v>
      </c>
      <c r="B65" s="6">
        <v>86115</v>
      </c>
      <c r="C65" s="6">
        <f t="shared" si="0"/>
        <v>0.87739849588828189</v>
      </c>
      <c r="D65" s="6" t="str">
        <f t="shared" si="1"/>
        <v>Neutro</v>
      </c>
    </row>
    <row r="66" spans="1:4" x14ac:dyDescent="0.25">
      <c r="A66" s="5">
        <v>43251</v>
      </c>
      <c r="B66" s="6">
        <v>76754</v>
      </c>
      <c r="C66" s="6">
        <f t="shared" si="0"/>
        <v>-10.870347790744939</v>
      </c>
      <c r="D66" s="6" t="str">
        <f t="shared" si="1"/>
        <v>Desfavoravel</v>
      </c>
    </row>
    <row r="67" spans="1:4" x14ac:dyDescent="0.25">
      <c r="A67" s="5">
        <v>43281</v>
      </c>
      <c r="B67" s="6">
        <v>72763</v>
      </c>
      <c r="C67" s="6">
        <f t="shared" si="0"/>
        <v>-5.1997290043515605</v>
      </c>
      <c r="D67" s="6" t="str">
        <f t="shared" si="1"/>
        <v>Desfavoravel</v>
      </c>
    </row>
    <row r="68" spans="1:4" x14ac:dyDescent="0.25">
      <c r="A68" s="5">
        <v>43312</v>
      </c>
      <c r="B68" s="6">
        <v>79220</v>
      </c>
      <c r="C68" s="6">
        <f t="shared" ref="C68:C121" si="2">((B68/B67)-1)*100</f>
        <v>8.8740156398169354</v>
      </c>
      <c r="D68" s="6" t="str">
        <f t="shared" ref="D68:D121" si="3">IF(C68&lt;-1, "Desfavoravel", IF(C68&lt;=1, "Neutro", "Favoravel"))</f>
        <v>Favoravel</v>
      </c>
    </row>
    <row r="69" spans="1:4" x14ac:dyDescent="0.25">
      <c r="A69" s="5">
        <v>43343</v>
      </c>
      <c r="B69" s="6">
        <v>76678</v>
      </c>
      <c r="C69" s="6">
        <f t="shared" si="2"/>
        <v>-3.2087856601868192</v>
      </c>
      <c r="D69" s="6" t="str">
        <f t="shared" si="3"/>
        <v>Desfavoravel</v>
      </c>
    </row>
    <row r="70" spans="1:4" x14ac:dyDescent="0.25">
      <c r="A70" s="5">
        <v>43373</v>
      </c>
      <c r="B70" s="6">
        <v>79342</v>
      </c>
      <c r="C70" s="6">
        <f t="shared" si="2"/>
        <v>3.4742690211012395</v>
      </c>
      <c r="D70" s="6" t="str">
        <f t="shared" si="3"/>
        <v>Favoravel</v>
      </c>
    </row>
    <row r="71" spans="1:4" x14ac:dyDescent="0.25">
      <c r="A71" s="5">
        <v>43404</v>
      </c>
      <c r="B71" s="6">
        <v>87424</v>
      </c>
      <c r="C71" s="6">
        <f t="shared" si="2"/>
        <v>10.186282170855288</v>
      </c>
      <c r="D71" s="6" t="str">
        <f t="shared" si="3"/>
        <v>Favoravel</v>
      </c>
    </row>
    <row r="72" spans="1:4" x14ac:dyDescent="0.25">
      <c r="A72" s="5">
        <v>43434</v>
      </c>
      <c r="B72" s="6">
        <v>89504</v>
      </c>
      <c r="C72" s="6">
        <f t="shared" si="2"/>
        <v>2.3792093704245953</v>
      </c>
      <c r="D72" s="6" t="str">
        <f t="shared" si="3"/>
        <v>Favoravel</v>
      </c>
    </row>
    <row r="73" spans="1:4" x14ac:dyDescent="0.25">
      <c r="A73" s="5">
        <v>43465</v>
      </c>
      <c r="B73" s="6">
        <v>87887</v>
      </c>
      <c r="C73" s="6">
        <f t="shared" si="2"/>
        <v>-1.8066231676796551</v>
      </c>
      <c r="D73" s="6" t="str">
        <f t="shared" si="3"/>
        <v>Desfavoravel</v>
      </c>
    </row>
    <row r="74" spans="1:4" x14ac:dyDescent="0.25">
      <c r="A74" s="5">
        <v>43496</v>
      </c>
      <c r="B74" s="6">
        <v>97394</v>
      </c>
      <c r="C74" s="6">
        <f t="shared" si="2"/>
        <v>10.817299486841048</v>
      </c>
      <c r="D74" s="6" t="str">
        <f t="shared" si="3"/>
        <v>Favoravel</v>
      </c>
    </row>
    <row r="75" spans="1:4" x14ac:dyDescent="0.25">
      <c r="A75" s="5">
        <v>43524</v>
      </c>
      <c r="B75" s="6">
        <v>95584</v>
      </c>
      <c r="C75" s="6">
        <f t="shared" si="2"/>
        <v>-1.8584307041501491</v>
      </c>
      <c r="D75" s="6" t="str">
        <f t="shared" si="3"/>
        <v>Desfavoravel</v>
      </c>
    </row>
    <row r="76" spans="1:4" x14ac:dyDescent="0.25">
      <c r="A76" s="5">
        <v>43555</v>
      </c>
      <c r="B76" s="6">
        <v>95415</v>
      </c>
      <c r="C76" s="6">
        <f t="shared" si="2"/>
        <v>-0.17680783394710131</v>
      </c>
      <c r="D76" s="6" t="str">
        <f t="shared" si="3"/>
        <v>Neutro</v>
      </c>
    </row>
    <row r="77" spans="1:4" x14ac:dyDescent="0.25">
      <c r="A77" s="5">
        <v>43585</v>
      </c>
      <c r="B77" s="6">
        <v>96353</v>
      </c>
      <c r="C77" s="6">
        <f t="shared" si="2"/>
        <v>0.9830739401561539</v>
      </c>
      <c r="D77" s="6" t="str">
        <f t="shared" si="3"/>
        <v>Neutro</v>
      </c>
    </row>
    <row r="78" spans="1:4" x14ac:dyDescent="0.25">
      <c r="A78" s="5">
        <v>43616</v>
      </c>
      <c r="B78" s="6">
        <v>97030</v>
      </c>
      <c r="C78" s="6">
        <f t="shared" si="2"/>
        <v>0.70262472367232931</v>
      </c>
      <c r="D78" s="6" t="str">
        <f t="shared" si="3"/>
        <v>Neutro</v>
      </c>
    </row>
    <row r="79" spans="1:4" x14ac:dyDescent="0.25">
      <c r="A79" s="5">
        <v>43646</v>
      </c>
      <c r="B79" s="6">
        <v>100967</v>
      </c>
      <c r="C79" s="6">
        <f t="shared" si="2"/>
        <v>4.0575079872204434</v>
      </c>
      <c r="D79" s="6" t="str">
        <f t="shared" si="3"/>
        <v>Favoravel</v>
      </c>
    </row>
    <row r="80" spans="1:4" x14ac:dyDescent="0.25">
      <c r="A80" s="5">
        <v>43677</v>
      </c>
      <c r="B80" s="6">
        <v>101812</v>
      </c>
      <c r="C80" s="6">
        <f t="shared" si="2"/>
        <v>0.83690710826309633</v>
      </c>
      <c r="D80" s="6" t="str">
        <f t="shared" si="3"/>
        <v>Neutro</v>
      </c>
    </row>
    <row r="81" spans="1:4" x14ac:dyDescent="0.25">
      <c r="A81" s="5">
        <v>43708</v>
      </c>
      <c r="B81" s="6">
        <v>101135</v>
      </c>
      <c r="C81" s="6">
        <f t="shared" si="2"/>
        <v>-0.6649510863159569</v>
      </c>
      <c r="D81" s="6" t="str">
        <f t="shared" si="3"/>
        <v>Neutro</v>
      </c>
    </row>
    <row r="82" spans="1:4" x14ac:dyDescent="0.25">
      <c r="A82" s="5">
        <v>43738</v>
      </c>
      <c r="B82" s="6">
        <v>104745</v>
      </c>
      <c r="C82" s="6">
        <f t="shared" si="2"/>
        <v>3.5694863301527713</v>
      </c>
      <c r="D82" s="6" t="str">
        <f t="shared" si="3"/>
        <v>Favoravel</v>
      </c>
    </row>
    <row r="83" spans="1:4" x14ac:dyDescent="0.25">
      <c r="A83" s="5">
        <v>43769</v>
      </c>
      <c r="B83" s="6">
        <v>107220</v>
      </c>
      <c r="C83" s="6">
        <f t="shared" si="2"/>
        <v>2.3628812831161472</v>
      </c>
      <c r="D83" s="6" t="str">
        <f t="shared" si="3"/>
        <v>Favoravel</v>
      </c>
    </row>
    <row r="84" spans="1:4" x14ac:dyDescent="0.25">
      <c r="A84" s="5">
        <v>43799</v>
      </c>
      <c r="B84" s="6">
        <v>108233</v>
      </c>
      <c r="C84" s="6">
        <f t="shared" si="2"/>
        <v>0.94478642044395489</v>
      </c>
      <c r="D84" s="6" t="str">
        <f t="shared" si="3"/>
        <v>Neutro</v>
      </c>
    </row>
    <row r="85" spans="1:4" x14ac:dyDescent="0.25">
      <c r="A85" s="5">
        <v>43830</v>
      </c>
      <c r="B85" s="6">
        <v>115964</v>
      </c>
      <c r="C85" s="6">
        <f t="shared" si="2"/>
        <v>7.1429231380447655</v>
      </c>
      <c r="D85" s="6" t="str">
        <f t="shared" si="3"/>
        <v>Favoravel</v>
      </c>
    </row>
    <row r="86" spans="1:4" x14ac:dyDescent="0.25">
      <c r="A86" s="5">
        <v>43861</v>
      </c>
      <c r="B86" s="6">
        <v>113761</v>
      </c>
      <c r="C86" s="6">
        <f t="shared" si="2"/>
        <v>-1.8997275016384374</v>
      </c>
      <c r="D86" s="6" t="str">
        <f t="shared" si="3"/>
        <v>Desfavoravel</v>
      </c>
    </row>
    <row r="87" spans="1:4" x14ac:dyDescent="0.25">
      <c r="A87" s="5">
        <v>43890</v>
      </c>
      <c r="B87" s="6">
        <v>104172</v>
      </c>
      <c r="C87" s="6">
        <f t="shared" si="2"/>
        <v>-8.429074990550367</v>
      </c>
      <c r="D87" s="6" t="str">
        <f t="shared" si="3"/>
        <v>Desfavoravel</v>
      </c>
    </row>
    <row r="88" spans="1:4" x14ac:dyDescent="0.25">
      <c r="A88" s="5">
        <v>43921</v>
      </c>
      <c r="B88" s="6">
        <v>73020</v>
      </c>
      <c r="C88" s="6">
        <f t="shared" si="2"/>
        <v>-29.904388895288559</v>
      </c>
      <c r="D88" s="6" t="str">
        <f t="shared" si="3"/>
        <v>Desfavoravel</v>
      </c>
    </row>
    <row r="89" spans="1:4" x14ac:dyDescent="0.25">
      <c r="A89" s="5">
        <v>43951</v>
      </c>
      <c r="B89" s="6">
        <v>80506</v>
      </c>
      <c r="C89" s="6">
        <f t="shared" si="2"/>
        <v>10.251985757326754</v>
      </c>
      <c r="D89" s="6" t="str">
        <f t="shared" si="3"/>
        <v>Favoravel</v>
      </c>
    </row>
    <row r="90" spans="1:4" x14ac:dyDescent="0.25">
      <c r="A90" s="5">
        <v>43982</v>
      </c>
      <c r="B90" s="6">
        <v>87403</v>
      </c>
      <c r="C90" s="6">
        <f t="shared" si="2"/>
        <v>8.5670633244727021</v>
      </c>
      <c r="D90" s="6" t="str">
        <f t="shared" si="3"/>
        <v>Favoravel</v>
      </c>
    </row>
    <row r="91" spans="1:4" x14ac:dyDescent="0.25">
      <c r="A91" s="5">
        <v>44012</v>
      </c>
      <c r="B91" s="6">
        <v>95056</v>
      </c>
      <c r="C91" s="6">
        <f t="shared" si="2"/>
        <v>8.7559923572417375</v>
      </c>
      <c r="D91" s="6" t="str">
        <f t="shared" si="3"/>
        <v>Favoravel</v>
      </c>
    </row>
    <row r="92" spans="1:4" x14ac:dyDescent="0.25">
      <c r="A92" s="5">
        <v>44043</v>
      </c>
      <c r="B92" s="6">
        <v>102912</v>
      </c>
      <c r="C92" s="6">
        <f t="shared" si="2"/>
        <v>8.2646019188688857</v>
      </c>
      <c r="D92" s="6" t="str">
        <f t="shared" si="3"/>
        <v>Favoravel</v>
      </c>
    </row>
    <row r="93" spans="1:4" x14ac:dyDescent="0.25">
      <c r="A93" s="5">
        <v>44074</v>
      </c>
      <c r="B93" s="6">
        <v>99369</v>
      </c>
      <c r="C93" s="6">
        <f t="shared" si="2"/>
        <v>-3.4427472014925353</v>
      </c>
      <c r="D93" s="6" t="str">
        <f t="shared" si="3"/>
        <v>Desfavoravel</v>
      </c>
    </row>
    <row r="94" spans="1:4" x14ac:dyDescent="0.25">
      <c r="A94" s="5">
        <v>44104</v>
      </c>
      <c r="B94" s="6">
        <v>94603</v>
      </c>
      <c r="C94" s="6">
        <f t="shared" si="2"/>
        <v>-4.7962644285441165</v>
      </c>
      <c r="D94" s="6" t="str">
        <f t="shared" si="3"/>
        <v>Desfavoravel</v>
      </c>
    </row>
    <row r="95" spans="1:4" x14ac:dyDescent="0.25">
      <c r="A95" s="5">
        <v>44135</v>
      </c>
      <c r="B95" s="6">
        <v>93952</v>
      </c>
      <c r="C95" s="6">
        <f t="shared" si="2"/>
        <v>-0.68813885394755081</v>
      </c>
      <c r="D95" s="6" t="str">
        <f t="shared" si="3"/>
        <v>Neutro</v>
      </c>
    </row>
    <row r="96" spans="1:4" x14ac:dyDescent="0.25">
      <c r="A96" s="5">
        <v>44165</v>
      </c>
      <c r="B96" s="6">
        <v>108888</v>
      </c>
      <c r="C96" s="6">
        <f t="shared" si="2"/>
        <v>15.89747956403269</v>
      </c>
      <c r="D96" s="6" t="str">
        <f t="shared" si="3"/>
        <v>Favoravel</v>
      </c>
    </row>
    <row r="97" spans="1:4" x14ac:dyDescent="0.25">
      <c r="A97" s="5">
        <v>44196</v>
      </c>
      <c r="B97" s="6">
        <v>119306</v>
      </c>
      <c r="C97" s="6">
        <f t="shared" si="2"/>
        <v>9.5676291235030408</v>
      </c>
      <c r="D97" s="6" t="str">
        <f t="shared" si="3"/>
        <v>Favoravel</v>
      </c>
    </row>
    <row r="98" spans="1:4" x14ac:dyDescent="0.25">
      <c r="A98" s="5">
        <v>44227</v>
      </c>
      <c r="B98" s="6">
        <v>116007</v>
      </c>
      <c r="C98" s="6">
        <f t="shared" si="2"/>
        <v>-2.7651584999916157</v>
      </c>
      <c r="D98" s="6" t="str">
        <f t="shared" si="3"/>
        <v>Desfavoravel</v>
      </c>
    </row>
    <row r="99" spans="1:4" x14ac:dyDescent="0.25">
      <c r="A99" s="5">
        <v>44255</v>
      </c>
      <c r="B99" s="6">
        <v>110035</v>
      </c>
      <c r="C99" s="6">
        <f t="shared" si="2"/>
        <v>-5.1479652089960082</v>
      </c>
      <c r="D99" s="6" t="str">
        <f t="shared" si="3"/>
        <v>Desfavoravel</v>
      </c>
    </row>
    <row r="100" spans="1:4" x14ac:dyDescent="0.25">
      <c r="A100" s="5">
        <v>44286</v>
      </c>
      <c r="B100" s="6">
        <v>116634</v>
      </c>
      <c r="C100" s="6">
        <f t="shared" si="2"/>
        <v>5.9971827145908208</v>
      </c>
      <c r="D100" s="6" t="str">
        <f t="shared" si="3"/>
        <v>Favoravel</v>
      </c>
    </row>
    <row r="101" spans="1:4" x14ac:dyDescent="0.25">
      <c r="A101" s="5">
        <v>44316</v>
      </c>
      <c r="B101" s="6">
        <v>118894</v>
      </c>
      <c r="C101" s="6">
        <f t="shared" si="2"/>
        <v>1.9376854090573881</v>
      </c>
      <c r="D101" s="6" t="str">
        <f t="shared" si="3"/>
        <v>Favoravel</v>
      </c>
    </row>
    <row r="102" spans="1:4" x14ac:dyDescent="0.25">
      <c r="A102" s="5">
        <v>44347</v>
      </c>
      <c r="B102" s="6">
        <v>126216</v>
      </c>
      <c r="C102" s="6">
        <f t="shared" si="2"/>
        <v>6.1584268339865744</v>
      </c>
      <c r="D102" s="6" t="str">
        <f t="shared" si="3"/>
        <v>Favoravel</v>
      </c>
    </row>
    <row r="103" spans="1:4" x14ac:dyDescent="0.25">
      <c r="A103" s="5">
        <v>44377</v>
      </c>
      <c r="B103" s="6">
        <v>126802</v>
      </c>
      <c r="C103" s="6">
        <f t="shared" si="2"/>
        <v>0.46428345059263965</v>
      </c>
      <c r="D103" s="6" t="str">
        <f t="shared" si="3"/>
        <v>Neutro</v>
      </c>
    </row>
    <row r="104" spans="1:4" x14ac:dyDescent="0.25">
      <c r="A104" s="5">
        <v>44408</v>
      </c>
      <c r="B104" s="6">
        <v>121801</v>
      </c>
      <c r="C104" s="6">
        <f t="shared" si="2"/>
        <v>-3.9439441018280452</v>
      </c>
      <c r="D104" s="6" t="str">
        <f t="shared" si="3"/>
        <v>Desfavoravel</v>
      </c>
    </row>
    <row r="105" spans="1:4" x14ac:dyDescent="0.25">
      <c r="A105" s="5">
        <v>44439</v>
      </c>
      <c r="B105" s="6">
        <v>118781</v>
      </c>
      <c r="C105" s="6">
        <f t="shared" si="2"/>
        <v>-2.4794541916733026</v>
      </c>
      <c r="D105" s="6" t="str">
        <f t="shared" si="3"/>
        <v>Desfavoravel</v>
      </c>
    </row>
    <row r="106" spans="1:4" x14ac:dyDescent="0.25">
      <c r="A106" s="5">
        <v>44469</v>
      </c>
      <c r="B106" s="6">
        <v>110979</v>
      </c>
      <c r="C106" s="6">
        <f t="shared" si="2"/>
        <v>-6.5683905675150029</v>
      </c>
      <c r="D106" s="6" t="str">
        <f t="shared" si="3"/>
        <v>Desfavoravel</v>
      </c>
    </row>
    <row r="107" spans="1:4" x14ac:dyDescent="0.25">
      <c r="A107" s="5">
        <v>44500</v>
      </c>
      <c r="B107" s="6">
        <v>103501</v>
      </c>
      <c r="C107" s="6">
        <f t="shared" si="2"/>
        <v>-6.7382117337514309</v>
      </c>
      <c r="D107" s="6" t="str">
        <f t="shared" si="3"/>
        <v>Desfavoravel</v>
      </c>
    </row>
    <row r="108" spans="1:4" x14ac:dyDescent="0.25">
      <c r="A108" s="5">
        <v>44530</v>
      </c>
      <c r="B108" s="6">
        <v>101915</v>
      </c>
      <c r="C108" s="6">
        <f t="shared" si="2"/>
        <v>-1.5323523444217946</v>
      </c>
      <c r="D108" s="6" t="str">
        <f t="shared" si="3"/>
        <v>Desfavoravel</v>
      </c>
    </row>
    <row r="109" spans="1:4" x14ac:dyDescent="0.25">
      <c r="A109" s="5">
        <v>44561</v>
      </c>
      <c r="B109" s="6">
        <v>104822</v>
      </c>
      <c r="C109" s="6">
        <f t="shared" si="2"/>
        <v>2.8523769808173505</v>
      </c>
      <c r="D109" s="6" t="str">
        <f t="shared" si="3"/>
        <v>Favoravel</v>
      </c>
    </row>
    <row r="110" spans="1:4" x14ac:dyDescent="0.25">
      <c r="A110" s="5">
        <v>44592</v>
      </c>
      <c r="B110" s="6">
        <v>112388</v>
      </c>
      <c r="C110" s="6">
        <f t="shared" si="2"/>
        <v>7.2179504302531949</v>
      </c>
      <c r="D110" s="6" t="str">
        <f t="shared" si="3"/>
        <v>Favoravel</v>
      </c>
    </row>
    <row r="111" spans="1:4" x14ac:dyDescent="0.25">
      <c r="A111" s="5">
        <v>44620</v>
      </c>
      <c r="B111" s="6">
        <v>113142</v>
      </c>
      <c r="C111" s="6">
        <f t="shared" si="2"/>
        <v>0.67089013061891745</v>
      </c>
      <c r="D111" s="6" t="str">
        <f t="shared" si="3"/>
        <v>Neutro</v>
      </c>
    </row>
    <row r="112" spans="1:4" x14ac:dyDescent="0.25">
      <c r="A112" s="5">
        <v>44651</v>
      </c>
      <c r="B112" s="6">
        <v>119999</v>
      </c>
      <c r="C112" s="6">
        <f t="shared" si="2"/>
        <v>6.0605257110533772</v>
      </c>
      <c r="D112" s="6" t="str">
        <f t="shared" si="3"/>
        <v>Favoravel</v>
      </c>
    </row>
    <row r="113" spans="1:4" x14ac:dyDescent="0.25">
      <c r="A113" s="5">
        <v>44681</v>
      </c>
      <c r="B113" s="6">
        <v>107876</v>
      </c>
      <c r="C113" s="6">
        <f t="shared" si="2"/>
        <v>-10.102584188201568</v>
      </c>
      <c r="D113" s="6" t="str">
        <f t="shared" si="3"/>
        <v>Desfavoravel</v>
      </c>
    </row>
    <row r="114" spans="1:4" x14ac:dyDescent="0.25">
      <c r="A114" s="5">
        <v>44712</v>
      </c>
      <c r="B114" s="6">
        <v>111351</v>
      </c>
      <c r="C114" s="6">
        <f t="shared" si="2"/>
        <v>3.2212911120174992</v>
      </c>
      <c r="D114" s="6" t="str">
        <f t="shared" si="3"/>
        <v>Favoravel</v>
      </c>
    </row>
    <row r="115" spans="1:4" x14ac:dyDescent="0.25">
      <c r="A115" s="5">
        <v>44742</v>
      </c>
      <c r="B115" s="6">
        <v>98542</v>
      </c>
      <c r="C115" s="6">
        <f t="shared" si="2"/>
        <v>-11.503264452048024</v>
      </c>
      <c r="D115" s="6" t="str">
        <f t="shared" si="3"/>
        <v>Desfavoravel</v>
      </c>
    </row>
    <row r="116" spans="1:4" x14ac:dyDescent="0.25">
      <c r="A116" s="5">
        <v>44773</v>
      </c>
      <c r="B116" s="6">
        <v>103165</v>
      </c>
      <c r="C116" s="6">
        <f t="shared" si="2"/>
        <v>4.6914006210549752</v>
      </c>
      <c r="D116" s="6" t="str">
        <f t="shared" si="3"/>
        <v>Favoravel</v>
      </c>
    </row>
    <row r="117" spans="1:4" x14ac:dyDescent="0.25">
      <c r="A117" s="5">
        <v>44804</v>
      </c>
      <c r="B117" s="6">
        <v>109523</v>
      </c>
      <c r="C117" s="6">
        <f t="shared" si="2"/>
        <v>6.1629428585276091</v>
      </c>
      <c r="D117" s="6" t="str">
        <f t="shared" si="3"/>
        <v>Favoravel</v>
      </c>
    </row>
    <row r="118" spans="1:4" x14ac:dyDescent="0.25">
      <c r="A118" s="5">
        <v>44834</v>
      </c>
      <c r="B118" s="6">
        <v>110037</v>
      </c>
      <c r="C118" s="6">
        <f t="shared" si="2"/>
        <v>0.46930781662299914</v>
      </c>
      <c r="D118" s="6" t="str">
        <f t="shared" si="3"/>
        <v>Neutro</v>
      </c>
    </row>
    <row r="119" spans="1:4" x14ac:dyDescent="0.25">
      <c r="A119" s="5">
        <v>44865</v>
      </c>
      <c r="B119" s="6">
        <v>116037</v>
      </c>
      <c r="C119" s="6">
        <f t="shared" si="2"/>
        <v>5.4527113607241162</v>
      </c>
      <c r="D119" s="6" t="str">
        <f t="shared" si="3"/>
        <v>Favoravel</v>
      </c>
    </row>
    <row r="120" spans="1:4" x14ac:dyDescent="0.25">
      <c r="A120" s="5">
        <v>44895</v>
      </c>
      <c r="B120" s="6">
        <v>112486</v>
      </c>
      <c r="C120" s="6">
        <f t="shared" si="2"/>
        <v>-3.0602307884554092</v>
      </c>
      <c r="D120" s="6" t="str">
        <f t="shared" si="3"/>
        <v>Desfavoravel</v>
      </c>
    </row>
    <row r="121" spans="1:4" x14ac:dyDescent="0.25">
      <c r="A121" s="5">
        <v>44926</v>
      </c>
      <c r="B121" s="6">
        <v>110031</v>
      </c>
      <c r="C121" s="6">
        <f t="shared" si="2"/>
        <v>-2.1824938214533351</v>
      </c>
      <c r="D121" s="6" t="str">
        <f t="shared" si="3"/>
        <v>Desfavoravel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santana</dc:creator>
  <cp:lastModifiedBy>bruno santana</cp:lastModifiedBy>
  <dcterms:created xsi:type="dcterms:W3CDTF">2023-12-15T23:39:02Z</dcterms:created>
  <dcterms:modified xsi:type="dcterms:W3CDTF">2023-12-16T02:41:12Z</dcterms:modified>
</cp:coreProperties>
</file>