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Hub Cloud/Nest/1000 CIMO/1100 Projectos/Stats/1 RSM Stats/Tianne/Debora/"/>
    </mc:Choice>
  </mc:AlternateContent>
  <xr:revisionPtr revIDLastSave="1221" documentId="13_ncr:1_{96C0F300-66E9-A348-A73E-059C4E61C9E3}" xr6:coauthVersionLast="47" xr6:coauthVersionMax="47" xr10:uidLastSave="{2DE441D3-C422-AF43-A80F-02DDEB150A0D}"/>
  <bookViews>
    <workbookView xWindow="-21600" yWindow="6460" windowWidth="21600" windowHeight="19200" xr2:uid="{8DD6F767-BD69-4E5F-B633-B94BCDAC73C0}"/>
  </bookViews>
  <sheets>
    <sheet name="S1" sheetId="4" r:id="rId1"/>
    <sheet name="S2" sheetId="1" r:id="rId2"/>
    <sheet name="S3" sheetId="22" r:id="rId3"/>
    <sheet name="S4" sheetId="23" r:id="rId4"/>
    <sheet name="S5" sheetId="7" r:id="rId5"/>
    <sheet name="S6" sheetId="25" r:id="rId6"/>
    <sheet name="S7" sheetId="28" r:id="rId7"/>
    <sheet name="S8" sheetId="24" r:id="rId8"/>
    <sheet name="S9" sheetId="17" r:id="rId9"/>
    <sheet name="S10" sheetId="29" r:id="rId10"/>
  </sheets>
  <definedNames>
    <definedName name="acaiw2_sum" localSheetId="3">'S4'!$A$12:$G$27</definedName>
    <definedName name="acaiw2_sum_2" localSheetId="3">'S4'!$I$12:$O$27</definedName>
    <definedName name="c_" localSheetId="3">'S4'!$Q$13:$W$27</definedName>
    <definedName name="d" localSheetId="3">'S4'!$A$31:$G$45</definedName>
    <definedName name="e" localSheetId="3">'S4'!$I$31:$O$45</definedName>
    <definedName name="f_" localSheetId="3">'S4'!$Q$31:$W$45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2" l="1"/>
  <c r="G10" i="29"/>
  <c r="H10" i="29" s="1"/>
  <c r="G9" i="29"/>
  <c r="H9" i="29" s="1"/>
  <c r="G8" i="29"/>
  <c r="H8" i="29" s="1"/>
  <c r="G7" i="29"/>
  <c r="H7" i="29" s="1"/>
  <c r="G6" i="29"/>
  <c r="H6" i="29" s="1"/>
  <c r="G5" i="29"/>
  <c r="H5" i="29" s="1"/>
  <c r="G4" i="29"/>
  <c r="H4" i="29" s="1"/>
  <c r="G3" i="29"/>
  <c r="H3" i="29" s="1"/>
  <c r="G2" i="29"/>
  <c r="H2" i="29" s="1"/>
  <c r="G8" i="28"/>
  <c r="G5" i="28"/>
  <c r="G3" i="28"/>
  <c r="G4" i="28"/>
  <c r="G6" i="28"/>
  <c r="G7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7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2" i="28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G28" i="28" s="1"/>
  <c r="D27" i="28"/>
  <c r="E27" i="28" s="1"/>
  <c r="D26" i="28"/>
  <c r="E26" i="28" s="1"/>
  <c r="G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E3" i="28" s="1"/>
  <c r="D2" i="28"/>
  <c r="E2" i="28" s="1"/>
  <c r="E2" i="24"/>
  <c r="F2" i="24"/>
  <c r="E3" i="24"/>
  <c r="F3" i="24"/>
  <c r="E4" i="24"/>
  <c r="F4" i="24"/>
  <c r="E5" i="24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E12" i="24"/>
  <c r="F12" i="24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E37" i="24"/>
  <c r="F37" i="24"/>
  <c r="E38" i="24"/>
  <c r="F38" i="24"/>
  <c r="E39" i="24"/>
  <c r="F39" i="24"/>
  <c r="E40" i="24"/>
  <c r="F40" i="24"/>
  <c r="E41" i="24"/>
  <c r="F41" i="24"/>
  <c r="E42" i="24"/>
  <c r="F42" i="24"/>
  <c r="E43" i="24"/>
  <c r="F43" i="24"/>
  <c r="E44" i="24"/>
  <c r="F44" i="24"/>
  <c r="E45" i="24"/>
  <c r="F45" i="24"/>
  <c r="E46" i="24"/>
  <c r="F46" i="24"/>
  <c r="E47" i="24"/>
  <c r="F47" i="24"/>
  <c r="E48" i="24"/>
  <c r="F48" i="24"/>
  <c r="E49" i="24"/>
  <c r="F49" i="24"/>
  <c r="T39" i="23"/>
  <c r="T38" i="23"/>
  <c r="T37" i="23"/>
  <c r="T36" i="23"/>
  <c r="T21" i="23"/>
  <c r="T20" i="23"/>
  <c r="T19" i="23"/>
  <c r="T18" i="23"/>
  <c r="L39" i="23"/>
  <c r="L38" i="23"/>
  <c r="L37" i="23"/>
  <c r="L36" i="23"/>
  <c r="L21" i="23"/>
  <c r="L20" i="23"/>
  <c r="L19" i="23"/>
  <c r="L18" i="23"/>
  <c r="D39" i="23"/>
  <c r="D38" i="23"/>
  <c r="D37" i="23"/>
  <c r="D36" i="23"/>
  <c r="D21" i="23"/>
  <c r="D20" i="23"/>
  <c r="D19" i="23"/>
  <c r="D18" i="23"/>
  <c r="C205" i="22"/>
  <c r="C202" i="22"/>
  <c r="C199" i="22"/>
  <c r="C277" i="22"/>
  <c r="C274" i="22"/>
  <c r="C271" i="22"/>
  <c r="F276" i="22"/>
  <c r="F275" i="22"/>
  <c r="F274" i="22"/>
  <c r="F270" i="22"/>
  <c r="F269" i="22"/>
  <c r="F268" i="22"/>
  <c r="F264" i="22"/>
  <c r="F263" i="22"/>
  <c r="F262" i="22"/>
  <c r="F261" i="22"/>
  <c r="F260" i="22"/>
  <c r="F259" i="22"/>
  <c r="F258" i="22"/>
  <c r="F257" i="22"/>
  <c r="F252" i="22"/>
  <c r="F251" i="22"/>
  <c r="F250" i="22"/>
  <c r="F248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5" i="22"/>
  <c r="F224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0" i="22"/>
  <c r="F199" i="22"/>
  <c r="F198" i="22"/>
  <c r="F197" i="22"/>
  <c r="F196" i="22"/>
  <c r="F195" i="22"/>
  <c r="F191" i="22"/>
  <c r="E277" i="22"/>
  <c r="F277" i="22" s="1"/>
  <c r="E276" i="22"/>
  <c r="E275" i="22"/>
  <c r="E274" i="22"/>
  <c r="E273" i="22"/>
  <c r="F273" i="22" s="1"/>
  <c r="E272" i="22"/>
  <c r="F272" i="22" s="1"/>
  <c r="E271" i="22"/>
  <c r="F271" i="22" s="1"/>
  <c r="E270" i="22"/>
  <c r="E269" i="22"/>
  <c r="E268" i="22"/>
  <c r="E267" i="22"/>
  <c r="F267" i="22" s="1"/>
  <c r="E266" i="22"/>
  <c r="F266" i="22" s="1"/>
  <c r="E265" i="22"/>
  <c r="F265" i="22" s="1"/>
  <c r="E264" i="22"/>
  <c r="E263" i="22"/>
  <c r="E262" i="22"/>
  <c r="E261" i="22"/>
  <c r="E260" i="22"/>
  <c r="E259" i="22"/>
  <c r="E258" i="22"/>
  <c r="E257" i="22"/>
  <c r="E256" i="22"/>
  <c r="F256" i="22" s="1"/>
  <c r="E255" i="22"/>
  <c r="F255" i="22" s="1"/>
  <c r="E254" i="22"/>
  <c r="F254" i="22" s="1"/>
  <c r="E253" i="22"/>
  <c r="F253" i="22" s="1"/>
  <c r="E252" i="22"/>
  <c r="E251" i="22"/>
  <c r="E250" i="22"/>
  <c r="E249" i="22"/>
  <c r="F249" i="22" s="1"/>
  <c r="E248" i="22"/>
  <c r="E247" i="22"/>
  <c r="F247" i="22" s="1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F226" i="22" s="1"/>
  <c r="E225" i="22"/>
  <c r="E224" i="22"/>
  <c r="E223" i="22"/>
  <c r="F223" i="22" s="1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F205" i="22" s="1"/>
  <c r="E204" i="22"/>
  <c r="F204" i="22" s="1"/>
  <c r="E203" i="22"/>
  <c r="F203" i="22" s="1"/>
  <c r="E202" i="22"/>
  <c r="F202" i="22" s="1"/>
  <c r="E201" i="22"/>
  <c r="F201" i="22" s="1"/>
  <c r="E200" i="22"/>
  <c r="E199" i="22"/>
  <c r="E198" i="22"/>
  <c r="E197" i="22"/>
  <c r="E196" i="22"/>
  <c r="E195" i="22"/>
  <c r="E194" i="22"/>
  <c r="F194" i="22" s="1"/>
  <c r="E193" i="22"/>
  <c r="F193" i="22" s="1"/>
  <c r="E192" i="22"/>
  <c r="F192" i="22" s="1"/>
  <c r="E191" i="22"/>
  <c r="E190" i="22"/>
  <c r="F190" i="22" s="1"/>
  <c r="E49" i="22"/>
  <c r="F49" i="22" s="1"/>
  <c r="E48" i="22"/>
  <c r="E47" i="22"/>
  <c r="E46" i="22"/>
  <c r="E45" i="22"/>
  <c r="F45" i="22" s="1"/>
  <c r="E44" i="22"/>
  <c r="E43" i="22"/>
  <c r="E42" i="22"/>
  <c r="E41" i="22"/>
  <c r="F41" i="22" s="1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9" i="22"/>
  <c r="F9" i="22" s="1"/>
  <c r="E189" i="22"/>
  <c r="F189" i="22" s="1"/>
  <c r="E188" i="22"/>
  <c r="F188" i="22" s="1"/>
  <c r="E187" i="22"/>
  <c r="F187" i="22" s="1"/>
  <c r="E186" i="22"/>
  <c r="F186" i="22" s="1"/>
  <c r="E185" i="22"/>
  <c r="F185" i="22" s="1"/>
  <c r="E184" i="22"/>
  <c r="F184" i="22" s="1"/>
  <c r="E183" i="22"/>
  <c r="F183" i="22" s="1"/>
  <c r="E182" i="22"/>
  <c r="F182" i="22" s="1"/>
  <c r="E181" i="22"/>
  <c r="F181" i="22" s="1"/>
  <c r="E180" i="22"/>
  <c r="F180" i="22" s="1"/>
  <c r="E179" i="22"/>
  <c r="F179" i="22" s="1"/>
  <c r="E178" i="22"/>
  <c r="F178" i="22" s="1"/>
  <c r="E177" i="22"/>
  <c r="F177" i="22" s="1"/>
  <c r="E176" i="22"/>
  <c r="F176" i="22" s="1"/>
  <c r="E175" i="22"/>
  <c r="F175" i="22" s="1"/>
  <c r="E174" i="22"/>
  <c r="F174" i="22" s="1"/>
  <c r="E173" i="22"/>
  <c r="F173" i="22" s="1"/>
  <c r="E172" i="22"/>
  <c r="F172" i="22" s="1"/>
  <c r="E171" i="22"/>
  <c r="F171" i="22" s="1"/>
  <c r="E170" i="22"/>
  <c r="F170" i="22" s="1"/>
  <c r="E169" i="22"/>
  <c r="F169" i="22" s="1"/>
  <c r="E168" i="22"/>
  <c r="F168" i="22" s="1"/>
  <c r="E167" i="22"/>
  <c r="F167" i="22" s="1"/>
  <c r="E166" i="22"/>
  <c r="F166" i="22" s="1"/>
  <c r="E165" i="22"/>
  <c r="F165" i="22" s="1"/>
  <c r="E164" i="22"/>
  <c r="F164" i="22" s="1"/>
  <c r="E163" i="22"/>
  <c r="F163" i="22" s="1"/>
  <c r="E162" i="22"/>
  <c r="F162" i="22" s="1"/>
  <c r="E161" i="22"/>
  <c r="F161" i="22" s="1"/>
  <c r="E160" i="22"/>
  <c r="F160" i="22" s="1"/>
  <c r="E159" i="22"/>
  <c r="F159" i="22" s="1"/>
  <c r="E158" i="22"/>
  <c r="F158" i="22" s="1"/>
  <c r="E157" i="22"/>
  <c r="F157" i="22" s="1"/>
  <c r="E156" i="22"/>
  <c r="F156" i="22" s="1"/>
  <c r="E155" i="22"/>
  <c r="F155" i="22" s="1"/>
  <c r="E154" i="22"/>
  <c r="F154" i="22" s="1"/>
  <c r="E153" i="22"/>
  <c r="F153" i="22" s="1"/>
  <c r="E152" i="22"/>
  <c r="F152" i="22" s="1"/>
  <c r="E151" i="22"/>
  <c r="F151" i="22" s="1"/>
  <c r="E150" i="22"/>
  <c r="F150" i="22" s="1"/>
  <c r="E149" i="22"/>
  <c r="F149" i="22" s="1"/>
  <c r="E148" i="22"/>
  <c r="F148" i="22" s="1"/>
  <c r="E147" i="22"/>
  <c r="F147" i="22" s="1"/>
  <c r="E146" i="22"/>
  <c r="F146" i="22" s="1"/>
  <c r="E145" i="22"/>
  <c r="F145" i="22" s="1"/>
  <c r="E144" i="22"/>
  <c r="F144" i="22" s="1"/>
  <c r="E143" i="22"/>
  <c r="F143" i="22" s="1"/>
  <c r="E142" i="22"/>
  <c r="F142" i="22" s="1"/>
  <c r="E141" i="22"/>
  <c r="F141" i="22" s="1"/>
  <c r="E140" i="22"/>
  <c r="F140" i="22" s="1"/>
  <c r="E139" i="22"/>
  <c r="F139" i="22" s="1"/>
  <c r="E138" i="22"/>
  <c r="F138" i="22" s="1"/>
  <c r="E137" i="22"/>
  <c r="F137" i="22" s="1"/>
  <c r="E136" i="22"/>
  <c r="F136" i="22" s="1"/>
  <c r="E135" i="22"/>
  <c r="F135" i="22" s="1"/>
  <c r="E134" i="22"/>
  <c r="F134" i="22" s="1"/>
  <c r="E133" i="22"/>
  <c r="F133" i="22" s="1"/>
  <c r="E132" i="22"/>
  <c r="F132" i="22" s="1"/>
  <c r="E131" i="22"/>
  <c r="F131" i="22" s="1"/>
  <c r="E130" i="22"/>
  <c r="F130" i="22" s="1"/>
  <c r="E129" i="22"/>
  <c r="F129" i="22" s="1"/>
  <c r="E128" i="22"/>
  <c r="F128" i="22" s="1"/>
  <c r="E127" i="22"/>
  <c r="F127" i="22" s="1"/>
  <c r="E126" i="22"/>
  <c r="F126" i="22" s="1"/>
  <c r="E125" i="22"/>
  <c r="F125" i="22" s="1"/>
  <c r="E124" i="22"/>
  <c r="F124" i="22" s="1"/>
  <c r="E123" i="22"/>
  <c r="F123" i="22" s="1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E76" i="22"/>
  <c r="F76" i="22" s="1"/>
  <c r="E75" i="22"/>
  <c r="F75" i="22" s="1"/>
  <c r="E74" i="22"/>
  <c r="F74" i="22" s="1"/>
  <c r="E73" i="22"/>
  <c r="F73" i="22" s="1"/>
  <c r="E72" i="22"/>
  <c r="F72" i="22" s="1"/>
  <c r="E71" i="22"/>
  <c r="F71" i="22" s="1"/>
  <c r="E70" i="22"/>
  <c r="F70" i="22" s="1"/>
  <c r="E69" i="22"/>
  <c r="F69" i="22" s="1"/>
  <c r="E68" i="22"/>
  <c r="F68" i="22" s="1"/>
  <c r="E67" i="22"/>
  <c r="F67" i="22" s="1"/>
  <c r="E66" i="22"/>
  <c r="F66" i="22" s="1"/>
  <c r="E65" i="22"/>
  <c r="F65" i="22" s="1"/>
  <c r="E64" i="22"/>
  <c r="F64" i="22" s="1"/>
  <c r="E63" i="22"/>
  <c r="F63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1" i="22"/>
  <c r="F51" i="22" s="1"/>
  <c r="E50" i="22"/>
  <c r="F50" i="22" s="1"/>
  <c r="F48" i="22"/>
  <c r="F47" i="22"/>
  <c r="F46" i="22"/>
  <c r="F44" i="22"/>
  <c r="F43" i="22"/>
  <c r="F42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E25" i="22"/>
  <c r="F25" i="22" s="1"/>
  <c r="E24" i="22"/>
  <c r="F24" i="22" s="1"/>
  <c r="E23" i="22"/>
  <c r="F23" i="22" s="1"/>
  <c r="E22" i="22"/>
  <c r="F22" i="22" s="1"/>
  <c r="E21" i="22"/>
  <c r="F21" i="22" s="1"/>
  <c r="E20" i="22"/>
  <c r="F20" i="22" s="1"/>
  <c r="E19" i="22"/>
  <c r="F19" i="22" s="1"/>
  <c r="F18" i="22"/>
  <c r="E18" i="22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F2" i="22" l="1"/>
  <c r="T10" i="17" l="1"/>
  <c r="T9" i="17"/>
  <c r="T8" i="17"/>
  <c r="Q10" i="17"/>
  <c r="Q9" i="17"/>
  <c r="Q8" i="17"/>
  <c r="K5" i="17"/>
  <c r="D25" i="17" s="1"/>
  <c r="L5" i="17"/>
  <c r="E25" i="17" s="1"/>
  <c r="M5" i="17"/>
  <c r="F25" i="17" s="1"/>
  <c r="K6" i="17"/>
  <c r="D26" i="17" s="1"/>
  <c r="L6" i="17"/>
  <c r="E26" i="17" s="1"/>
  <c r="M6" i="17"/>
  <c r="F26" i="17" s="1"/>
  <c r="K7" i="17"/>
  <c r="D27" i="17" s="1"/>
  <c r="L7" i="17"/>
  <c r="E27" i="17" s="1"/>
  <c r="M7" i="17"/>
  <c r="F27" i="17" s="1"/>
  <c r="K8" i="17"/>
  <c r="L8" i="17"/>
  <c r="E28" i="17" s="1"/>
  <c r="M8" i="17"/>
  <c r="F28" i="17" s="1"/>
  <c r="K9" i="17"/>
  <c r="D29" i="17" s="1"/>
  <c r="L9" i="17"/>
  <c r="E29" i="17" s="1"/>
  <c r="M9" i="17"/>
  <c r="F29" i="17" s="1"/>
  <c r="K10" i="17"/>
  <c r="D30" i="17" s="1"/>
  <c r="L10" i="17"/>
  <c r="E30" i="17" s="1"/>
  <c r="M10" i="17"/>
  <c r="F30" i="17" s="1"/>
  <c r="K11" i="17"/>
  <c r="D31" i="17" s="1"/>
  <c r="L11" i="17"/>
  <c r="E31" i="17" s="1"/>
  <c r="M11" i="17"/>
  <c r="F31" i="17" s="1"/>
  <c r="K12" i="17"/>
  <c r="D32" i="17" s="1"/>
  <c r="L12" i="17"/>
  <c r="E32" i="17" s="1"/>
  <c r="M12" i="17"/>
  <c r="K13" i="17"/>
  <c r="D33" i="17" s="1"/>
  <c r="L13" i="17"/>
  <c r="E33" i="17" s="1"/>
  <c r="M13" i="17"/>
  <c r="F33" i="17" s="1"/>
  <c r="K14" i="17"/>
  <c r="L14" i="17"/>
  <c r="E34" i="17" s="1"/>
  <c r="M14" i="17"/>
  <c r="F34" i="17" s="1"/>
  <c r="K15" i="17"/>
  <c r="D35" i="17" s="1"/>
  <c r="L15" i="17"/>
  <c r="E35" i="17" s="1"/>
  <c r="M15" i="17"/>
  <c r="F35" i="17" s="1"/>
  <c r="K16" i="17"/>
  <c r="D36" i="17" s="1"/>
  <c r="L16" i="17"/>
  <c r="E36" i="17" s="1"/>
  <c r="M16" i="17"/>
  <c r="F36" i="17" s="1"/>
  <c r="K17" i="17"/>
  <c r="D37" i="17" s="1"/>
  <c r="L17" i="17"/>
  <c r="E37" i="17" s="1"/>
  <c r="M17" i="17"/>
  <c r="F37" i="17" s="1"/>
  <c r="K18" i="17"/>
  <c r="D38" i="17" s="1"/>
  <c r="L18" i="17"/>
  <c r="E38" i="17" s="1"/>
  <c r="M18" i="17"/>
  <c r="F38" i="17" s="1"/>
  <c r="L4" i="17"/>
  <c r="E24" i="17" s="1"/>
  <c r="M4" i="17"/>
  <c r="F24" i="17" s="1"/>
  <c r="K4" i="17"/>
  <c r="D24" i="17" s="1"/>
  <c r="F32" i="17" l="1"/>
  <c r="D28" i="17"/>
  <c r="D34" i="17"/>
  <c r="E6" i="4" l="1"/>
  <c r="E2" i="4" l="1"/>
  <c r="F2" i="4" s="1"/>
  <c r="E3" i="4"/>
  <c r="F3" i="4" s="1"/>
  <c r="E4" i="4"/>
  <c r="F4" i="4" s="1"/>
  <c r="E5" i="4"/>
  <c r="F5" i="4" s="1"/>
  <c r="F6" i="4"/>
  <c r="E7" i="4"/>
  <c r="F7" i="4" s="1"/>
  <c r="E62" i="22" l="1"/>
  <c r="F6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6F1CD-707D-C740-BCBC-551494521D42}" name="acaiw2_sum" type="6" refreshedVersion="8" background="1" saveData="1">
    <textPr fileType="mac" sourceFile="/Users/brunomelgar/Desktop/acaiw2_sum.txt" delimited="0">
      <textFields count="6">
        <textField/>
        <textField position="23"/>
        <textField position="33"/>
        <textField position="44"/>
        <textField position="53"/>
        <textField position="63"/>
      </textFields>
    </textPr>
  </connection>
  <connection id="2" xr16:uid="{D25DDD82-5298-F842-B34E-906F1ADED06D}" name="acaiw2_sum2" type="6" refreshedVersion="8" background="1" saveData="1">
    <textPr sourceFile="/Users/brunomelgar/Desktop/acaiw2_sum.txt" delimited="0">
      <textFields count="7">
        <textField/>
        <textField position="23"/>
        <textField position="34"/>
        <textField position="45"/>
        <textField position="53"/>
        <textField position="55"/>
        <textField position="63"/>
      </textFields>
    </textPr>
  </connection>
  <connection id="3" xr16:uid="{9D68223D-8EAA-7846-9B5A-B3EEB718F930}" name="c" type="6" refreshedVersion="8" background="1" saveData="1">
    <textPr sourceFile="/Users/brunomelgar/Desktop/c.txt" delimited="0">
      <textFields count="6">
        <textField/>
        <textField position="23"/>
        <textField position="33"/>
        <textField position="44"/>
        <textField position="52"/>
        <textField position="62"/>
      </textFields>
    </textPr>
  </connection>
  <connection id="4" xr16:uid="{BC10E84D-9643-2B4E-8506-9643B017CAD9}" name="d" type="6" refreshedVersion="8" background="1" saveData="1">
    <textPr sourceFile="/Users/brunomelgar/Desktop/d.txt" delimited="0">
      <textFields count="6">
        <textField/>
        <textField position="23"/>
        <textField position="34"/>
        <textField position="45"/>
        <textField position="54"/>
        <textField position="64"/>
      </textFields>
    </textPr>
  </connection>
  <connection id="5" xr16:uid="{FA205BC6-D89C-794D-90AB-F338A652AEEC}" name="e" type="6" refreshedVersion="8" background="1" saveData="1">
    <textPr sourceFile="/Users/brunomelgar/Desktop/e.txt" delimited="0">
      <textFields count="6">
        <textField/>
        <textField position="24"/>
        <textField position="33"/>
        <textField position="44"/>
        <textField position="52"/>
        <textField position="62"/>
      </textFields>
    </textPr>
  </connection>
  <connection id="6" xr16:uid="{7D60E97A-FBC9-C64A-9E51-4181BDBEAF45}" name="f" type="6" refreshedVersion="8" background="1" saveData="1">
    <textPr sourceFile="/Users/brunomelgar/Desktop/f.txt" delimited="0">
      <textFields count="6">
        <textField/>
        <textField position="23"/>
        <textField position="34"/>
        <textField position="45"/>
        <textField position="54"/>
        <textField position="64"/>
      </textFields>
    </textPr>
  </connection>
</connections>
</file>

<file path=xl/sharedStrings.xml><?xml version="1.0" encoding="utf-8"?>
<sst xmlns="http://schemas.openxmlformats.org/spreadsheetml/2006/main" count="934" uniqueCount="174">
  <si>
    <t>TFVBlu1</t>
  </si>
  <si>
    <t>TFVBlu2</t>
  </si>
  <si>
    <t>TFVBlu1 MAE</t>
  </si>
  <si>
    <t>TFVBlu2 MAE</t>
  </si>
  <si>
    <t>TFVBlu3 MAE</t>
  </si>
  <si>
    <t>TFVBlu4 MAE</t>
  </si>
  <si>
    <t>TFVBlu5 MAE</t>
  </si>
  <si>
    <t>TFVBlu6 MAE</t>
  </si>
  <si>
    <t>MAE</t>
  </si>
  <si>
    <t>Blueberry</t>
  </si>
  <si>
    <t>Sample</t>
  </si>
  <si>
    <t>Jabuticaba</t>
  </si>
  <si>
    <t>Raspberry</t>
  </si>
  <si>
    <t>Blackberry</t>
  </si>
  <si>
    <t>Strawberry</t>
  </si>
  <si>
    <t>Vertex</t>
  </si>
  <si>
    <t>CentEdge</t>
  </si>
  <si>
    <t>AxialCB</t>
  </si>
  <si>
    <t>Center</t>
  </si>
  <si>
    <t>TFVR2</t>
  </si>
  <si>
    <t>TFVR1</t>
  </si>
  <si>
    <t>TFVA2</t>
  </si>
  <si>
    <t>TFVA1</t>
  </si>
  <si>
    <t>TFVJ2</t>
  </si>
  <si>
    <t>TFVJ1</t>
  </si>
  <si>
    <t>5 Blend</t>
  </si>
  <si>
    <t>Antiox</t>
  </si>
  <si>
    <t>Space type</t>
  </si>
  <si>
    <t>Columna1</t>
  </si>
  <si>
    <t>Columna2</t>
  </si>
  <si>
    <t>DPPH</t>
  </si>
  <si>
    <t>Açai</t>
  </si>
  <si>
    <t>0% [0]</t>
  </si>
  <si>
    <t>100% [0.5]</t>
  </si>
  <si>
    <t>50% [2.5]</t>
  </si>
  <si>
    <t>50% [0.25]</t>
  </si>
  <si>
    <t>Calculated with br1-Calc(conc)</t>
  </si>
  <si>
    <t xml:space="preserve">5 mg/mL stock in % ratio variable </t>
  </si>
  <si>
    <t>Strawberry [stock sol 5 mg/mL]</t>
  </si>
  <si>
    <t>Jabuticaba [stock sol 0.5 mg/mL]</t>
  </si>
  <si>
    <t>Raw design</t>
  </si>
  <si>
    <t>% of ratio</t>
  </si>
  <si>
    <t>[concentration]</t>
  </si>
  <si>
    <t>in %</t>
  </si>
  <si>
    <t>65.1% [3.26]</t>
  </si>
  <si>
    <t>34.9% [0.1745]</t>
  </si>
  <si>
    <t>Extraction type</t>
  </si>
  <si>
    <t>Temp</t>
  </si>
  <si>
    <t>Time (min)</t>
  </si>
  <si>
    <t>Ramp time</t>
  </si>
  <si>
    <t>Ratio L:S (mL/g)</t>
  </si>
  <si>
    <t>Stdev</t>
  </si>
  <si>
    <t>Maceration</t>
  </si>
  <si>
    <t>30:1</t>
  </si>
  <si>
    <t>no</t>
  </si>
  <si>
    <t>yes</t>
  </si>
  <si>
    <t>Sample ID</t>
  </si>
  <si>
    <t>Sample weight</t>
  </si>
  <si>
    <t>Crucible Weight</t>
  </si>
  <si>
    <t>Crucible Extract weight</t>
  </si>
  <si>
    <t>Dried extract weight</t>
  </si>
  <si>
    <t>Yield</t>
  </si>
  <si>
    <t>Reduction</t>
  </si>
  <si>
    <t>Sample concentration</t>
  </si>
  <si>
    <t>Reaction absorbance</t>
  </si>
  <si>
    <t>Blank Absorbance</t>
  </si>
  <si>
    <t>Absorbance correction</t>
  </si>
  <si>
    <t>Antiox assay</t>
  </si>
  <si>
    <t>TBARS</t>
  </si>
  <si>
    <t>Trolox eq (ug/mL)</t>
  </si>
  <si>
    <t>TFVS1</t>
  </si>
  <si>
    <t>TFVS2</t>
  </si>
  <si>
    <t>TFBla2</t>
  </si>
  <si>
    <t>TFBla1</t>
  </si>
  <si>
    <t>Parameter estimates:</t>
  </si>
  <si>
    <t>---</t>
  </si>
  <si>
    <t>Signif. codes:  0 ‘***’ 0.001 ‘**’ 0.01 ‘*’ 0.05 ‘.’ 0.1 ‘ ’ 1</t>
  </si>
  <si>
    <t>Residual standard error:</t>
  </si>
  <si>
    <t>Model fitted: Weibull (</t>
  </si>
  <si>
    <t>type 2) (4</t>
  </si>
  <si>
    <t>parms)</t>
  </si>
  <si>
    <t>Estimate</t>
  </si>
  <si>
    <t>Std. Error</t>
  </si>
  <si>
    <t>t-value</t>
  </si>
  <si>
    <t>p-value</t>
  </si>
  <si>
    <t>Slope:(Intercept)</t>
  </si>
  <si>
    <t>***</t>
  </si>
  <si>
    <t>Lower limit:(Intercept)</t>
  </si>
  <si>
    <t>Upper limit:(Intercept)</t>
  </si>
  <si>
    <t>&lt; 2.2e-16</t>
  </si>
  <si>
    <t>EC50:(Intercept)</t>
  </si>
  <si>
    <t>Residual standard error</t>
  </si>
  <si>
    <t>:</t>
  </si>
  <si>
    <t>2.351236 (14 degrees o</t>
  </si>
  <si>
    <t>f freedom)</t>
  </si>
  <si>
    <t>2.78802 (20 degrees of</t>
  </si>
  <si>
    <t>freedom)</t>
  </si>
  <si>
    <t>3.04402 (20 degrees of</t>
  </si>
  <si>
    <t>1.545139 (20 degrees o</t>
  </si>
  <si>
    <t>Model fitted: Weibull (t</t>
  </si>
  <si>
    <t>ype 2) (4</t>
  </si>
  <si>
    <t>**</t>
  </si>
  <si>
    <t>7.26361 (20 degrees of</t>
  </si>
  <si>
    <t>.</t>
  </si>
  <si>
    <t>1.857888 (20 degrees o</t>
  </si>
  <si>
    <t>95% confid</t>
  </si>
  <si>
    <t>Row data from R</t>
  </si>
  <si>
    <t>2.11 ± 0.24</t>
  </si>
  <si>
    <t>19.23 ± 2.35</t>
  </si>
  <si>
    <t>87.99 ± 0.84</t>
  </si>
  <si>
    <t>1.65 ± 0.17</t>
  </si>
  <si>
    <t>12.49 ± 2.14</t>
  </si>
  <si>
    <t>83.01 ± 0.88</t>
  </si>
  <si>
    <t>1.22 ± 0.1</t>
  </si>
  <si>
    <t>2.49 ± 1.91</t>
  </si>
  <si>
    <t>82.08 ± 1.33</t>
  </si>
  <si>
    <t>1.99 ± 0.1</t>
  </si>
  <si>
    <t>11.4 ± 1.31</t>
  </si>
  <si>
    <t>93.24 ± 0.44</t>
  </si>
  <si>
    <t>1.52 ± 0.46</t>
  </si>
  <si>
    <t>19.52 ± 5.9</t>
  </si>
  <si>
    <t>84.45 ± 2.4</t>
  </si>
  <si>
    <t>1.22 ± 0.06</t>
  </si>
  <si>
    <t>2.62 ± 1.46</t>
  </si>
  <si>
    <t>86.04 ± 0.71</t>
  </si>
  <si>
    <t>Slope</t>
  </si>
  <si>
    <t>Lower limit</t>
  </si>
  <si>
    <t>Upper limit</t>
  </si>
  <si>
    <t>EC50 Value (mg/mL)</t>
  </si>
  <si>
    <t>TFVA</t>
  </si>
  <si>
    <t>TFVBla</t>
  </si>
  <si>
    <t>TFVBlu</t>
  </si>
  <si>
    <t>TFVJ</t>
  </si>
  <si>
    <t>TFVR</t>
  </si>
  <si>
    <t>TFVS</t>
  </si>
  <si>
    <t>Trolox</t>
  </si>
  <si>
    <t>Reduction (%)</t>
  </si>
  <si>
    <t>Sample concentration (ug/mL)</t>
  </si>
  <si>
    <t>Blanck</t>
  </si>
  <si>
    <t>Coded</t>
  </si>
  <si>
    <t>Decoded (mg/mL)</t>
  </si>
  <si>
    <t>(0)</t>
  </si>
  <si>
    <t>(0.083)</t>
  </si>
  <si>
    <t>(0.2)</t>
  </si>
  <si>
    <t>(0.167)</t>
  </si>
  <si>
    <t>(0.08)</t>
  </si>
  <si>
    <t>(0.583)</t>
  </si>
  <si>
    <t>(1)</t>
  </si>
  <si>
    <t>Dilution</t>
  </si>
  <si>
    <t>Blank</t>
  </si>
  <si>
    <t>Standard order</t>
  </si>
  <si>
    <t>Standars order</t>
  </si>
  <si>
    <t>Summary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</si>
  <si>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</si>
  <si>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</si>
  <si>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</si>
  <si>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</si>
  <si>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</si>
  <si>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</si>
  <si>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</si>
  <si>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</si>
  <si>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</si>
  <si>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</si>
  <si>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</si>
  <si>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</si>
  <si>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</si>
  <si>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</si>
  <si>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EC50 (mg/mL)</t>
  </si>
  <si>
    <t>Acidification</t>
  </si>
  <si>
    <t>Type of  point</t>
  </si>
  <si>
    <t>Sample absorbance</t>
  </si>
  <si>
    <t>Run order</t>
  </si>
  <si>
    <t>Response (Antiox)</t>
  </si>
  <si>
    <t>Açai [stock sol 0.5 mg/mL]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</si>
</sst>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1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0" fontId="1" fillId="0" borderId="0"/>
    <xf numFmtId="0" fontId="9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3" fillId="0" borderId="1" xfId="0" applyFont="1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Fill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164" fontId="0" fillId="0" borderId="1" xfId="0" applyNumberFormat="1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12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0" fontId="5" fillId="0" borderId="1" xfId="0" applyFont="1" applyFill="1" applyBorder="1"/>
    <xf numFmtId="0" fontId="0" fillId="2" borderId="1" xfId="0" applyFill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1" fontId="0" fillId="0" borderId="1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/>
    <xf numFmtId="2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right" wrapText="1"/>
    </xf>
    <xf numFmtId="165" fontId="0" fillId="0" borderId="1" xfId="0" applyNumberFormat="1" applyFont="1" applyFill="1" applyBorder="1" applyAlignment="1">
      <alignment horizontal="right" wrapText="1"/>
    </xf>
    <xf numFmtId="164" fontId="0" fillId="0" borderId="1" xfId="0" applyNumberFormat="1" applyFont="1" applyBorder="1" applyAlignment="1">
      <alignment horizontal="right" wrapText="1"/>
    </xf>
    <xf numFmtId="165" fontId="0" fillId="0" borderId="1" xfId="0" applyNumberFormat="1" applyFont="1" applyBorder="1" applyAlignment="1">
      <alignment horizontal="right" wrapText="1"/>
    </xf>
    <xf numFmtId="165" fontId="0" fillId="0" borderId="1" xfId="0" applyNumberFormat="1" applyBorder="1" applyAlignment="1">
      <alignment horizontal="right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9" fillId="0" borderId="1" xfId="5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 wrapText="1"/>
    </xf>
    <xf numFmtId="0" fontId="9" fillId="0" borderId="1" xfId="5" applyBorder="1" applyAlignment="1">
      <alignment horizontal="right"/>
    </xf>
    <xf numFmtId="0" fontId="5" fillId="0" borderId="1" xfId="0" applyFont="1" applyBorder="1"/>
    <xf numFmtId="0" fontId="1" fillId="0" borderId="1" xfId="4" applyBorder="1"/>
    <xf numFmtId="2" fontId="1" fillId="0" borderId="1" xfId="4" applyNumberFormat="1" applyBorder="1"/>
    <xf numFmtId="164" fontId="1" fillId="0" borderId="1" xfId="4" applyNumberFormat="1" applyBorder="1"/>
    <xf numFmtId="2" fontId="7" fillId="0" borderId="1" xfId="4" applyNumberFormat="1" applyFont="1" applyBorder="1" applyAlignment="1">
      <alignment horizontal="right" vertical="center" wrapText="1"/>
    </xf>
    <xf numFmtId="0" fontId="0" fillId="0" borderId="1" xfId="0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2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>
      <protection locked="0"/>
    </xf>
    <xf numFmtId="0" fontId="8" fillId="0" borderId="1" xfId="0" applyFont="1" applyBorder="1"/>
    <xf numFmtId="0" fontId="9" fillId="0" borderId="1" xfId="5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wrapText="1"/>
    </xf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3" applyNumberFormat="1" applyFont="1" applyFill="1" applyBorder="1"/>
    <xf numFmtId="9" fontId="0" fillId="0" borderId="1" xfId="0" applyNumberFormat="1" applyBorder="1"/>
    <xf numFmtId="0" fontId="0" fillId="0" borderId="1" xfId="0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6">
    <cellStyle name="Normal" xfId="0" builtinId="0"/>
    <cellStyle name="Normal 2" xfId="4" xr:uid="{436F764C-B92D-C54D-9C96-CFC3151AAF9D}"/>
    <cellStyle name="Normal 2 2" xfId="2" xr:uid="{4A3926BA-B339-284F-8FAC-31A9A6A8F2DF}"/>
    <cellStyle name="Normal 2 3" xfId="5" xr:uid="{0B7EF280-61F7-BB41-AF16-B29FAECB43C6}"/>
    <cellStyle name="Normal 3" xfId="1" xr:uid="{E38E2943-AE47-D140-AC87-6318022AFD78}"/>
    <cellStyle name="Porcentaje" xfId="3" builtinId="5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00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64" formatCode="0.000"/>
      <alignment horizontal="right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41641337386018"/>
                  <c:y val="0.1612903225806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'S9'!$P$5:$P$7</c:f>
            </c:numRef>
          </c:xVal>
          <c:yVal>
            <c:numRef>
              <c:f>'S9'!$Q$5:$Q$7</c:f>
            </c:numRef>
          </c:yVal>
          <c:smooth val="0"/>
          <c:extLst>
            <c:ext xmlns:c16="http://schemas.microsoft.com/office/drawing/2014/chart" uri="{C3380CC4-5D6E-409C-BE32-E72D297353CC}">
              <c16:uniqueId val="{00000000-9846-F741-9398-E8F4E36D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99792"/>
        <c:axId val="2063780848"/>
      </c:scatterChart>
      <c:valAx>
        <c:axId val="2064299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2063780848"/>
        <c:crosses val="autoZero"/>
        <c:crossBetween val="midCat"/>
      </c:valAx>
      <c:valAx>
        <c:axId val="2063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20642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66376811594203"/>
                  <c:y val="0.23200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'S9'!$S$5:$S$7</c:f>
            </c:numRef>
          </c:xVal>
          <c:yVal>
            <c:numRef>
              <c:f>'S9'!$T$5:$T$7</c:f>
            </c:numRef>
          </c:yVal>
          <c:smooth val="0"/>
          <c:extLst>
            <c:ext xmlns:c16="http://schemas.microsoft.com/office/drawing/2014/chart" uri="{C3380CC4-5D6E-409C-BE32-E72D297353CC}">
              <c16:uniqueId val="{00000000-B541-484C-B286-856E3103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89968"/>
        <c:axId val="1591911824"/>
      </c:scatterChart>
      <c:valAx>
        <c:axId val="1592189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91911824"/>
        <c:crosses val="autoZero"/>
        <c:crossBetween val="midCat"/>
      </c:valAx>
      <c:valAx>
        <c:axId val="15919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921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270933</xdr:colOff>
      <xdr:row>29</xdr:row>
      <xdr:rowOff>165100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531E47E-DEB2-E74A-8508-F0C14A68F276}"/>
            </a:ext>
          </a:extLst>
        </xdr:cNvPr>
        <xdr:cNvSpPr>
          <a:spLocks noChangeAspect="1" noChangeArrowheads="1"/>
        </xdr:cNvSpPr>
      </xdr:nvSpPr>
      <xdr:spPr bwMode="auto">
        <a:xfrm>
          <a:off x="11341100" y="609600"/>
          <a:ext cx="618490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16</xdr:col>
      <xdr:colOff>270933</xdr:colOff>
      <xdr:row>29</xdr:row>
      <xdr:rowOff>165100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873B898-83F0-DC45-BA11-94CF2648BA7C}"/>
            </a:ext>
          </a:extLst>
        </xdr:cNvPr>
        <xdr:cNvSpPr>
          <a:spLocks noChangeAspect="1" noChangeArrowheads="1"/>
        </xdr:cNvSpPr>
      </xdr:nvSpPr>
      <xdr:spPr bwMode="auto">
        <a:xfrm>
          <a:off x="10549467" y="609600"/>
          <a:ext cx="6214533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692150</xdr:colOff>
      <xdr:row>10</xdr:row>
      <xdr:rowOff>25400</xdr:rowOff>
    </xdr:from>
    <xdr:to>
      <xdr:col>17</xdr:col>
      <xdr:colOff>304800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E8E3C-9EA9-C946-80DD-8A6F607A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184150</xdr:colOff>
      <xdr:row>10</xdr:row>
      <xdr:rowOff>12700</xdr:rowOff>
    </xdr:from>
    <xdr:to>
      <xdr:col>20</xdr:col>
      <xdr:colOff>215900</xdr:colOff>
      <xdr:row>18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249A34-BBAF-EE42-A430-4C0F8EF9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" connectionId="4" xr16:uid="{2CA9462D-0BDE-B649-B4DA-84A4BB09552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" connectionId="3" xr16:uid="{8F08203E-B484-B64B-B7F6-9B3201E5B58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iw2_sum_2" connectionId="2" xr16:uid="{D590F5CF-25C3-4449-8423-5191BCFDBC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iw2_sum" connectionId="1" xr16:uid="{F86F0644-57A6-BE46-9B78-7413EE34A0A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" connectionId="6" xr16:uid="{2258D20B-86BF-794D-9F87-E4B1A361F53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" connectionId="5" xr16:uid="{D0204A82-D598-4749-80BE-566EA37A358B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FE916B-D641-3A47-A3BF-6F77F826B225}" name="Tabla4" displayName="Tabla4" ref="A1:F7" totalsRowShown="0" headerRowDxfId="81">
  <autoFilter ref="A1:F7" xr:uid="{6FFE916B-D641-3A47-A3BF-6F77F826B225}"/>
  <tableColumns count="6">
    <tableColumn id="1" xr3:uid="{F4B99012-755A-5548-91C3-282AD6D5EB43}" name="Sample ID" dataDxfId="87"/>
    <tableColumn id="2" xr3:uid="{0FA20B0E-1EF9-874F-9A63-10BAA5267DD4}" name="Sample weight" dataDxfId="86"/>
    <tableColumn id="3" xr3:uid="{E306351F-D2C1-5240-9CBE-65E6A98A320A}" name="Crucible Weight" dataDxfId="85"/>
    <tableColumn id="4" xr3:uid="{C8C48BF4-FD60-8945-8705-C4D4AE608827}" name="Crucible Extract weight" dataDxfId="84"/>
    <tableColumn id="5" xr3:uid="{B6491414-A47C-F041-9620-BD854213753C}" name="Dried extract weight" dataDxfId="83">
      <calculatedColumnFormula>D2-C2</calculatedColumnFormula>
    </tableColumn>
    <tableColumn id="6" xr3:uid="{9AF5FD5E-84C1-5D4E-8D3A-14B32621E771}" name="Yield" dataDxfId="82">
      <calculatedColumnFormula>E2*100/B2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CF134A-75B0-E947-99CB-CAA45DE06E3D}" name="Tabla14" displayName="Tabla14" ref="A1:H10" totalsRowShown="0" headerRowDxfId="0" dataDxfId="88">
  <autoFilter ref="A1:H10" xr:uid="{DCCF134A-75B0-E947-99CB-CAA45DE06E3D}"/>
  <tableColumns count="8">
    <tableColumn id="1" xr3:uid="{318C46D6-5DB4-724D-ACAB-356E67B72D15}" name="Run order" dataDxfId="8"/>
    <tableColumn id="2" xr3:uid="{3119B019-2AC5-6F4D-845E-37A6206B6C2E}" name="Strawberry [stock sol 5 mg/mL]" dataDxfId="7"/>
    <tableColumn id="3" xr3:uid="{C15AC22C-AB46-FA44-90E3-F5F72CD9C56F}" name="Jabuticaba [stock sol 0.5 mg/mL]" dataDxfId="6"/>
    <tableColumn id="4" xr3:uid="{1569275E-308B-2F48-8489-364A641B7321}" name="Açai [stock sol 0.5 mg/mL]" dataDxfId="5"/>
    <tableColumn id="5" xr3:uid="{FD243321-85C5-4D4A-963E-1D0C590D02AD}" name="Reaction absorbance" dataDxfId="4"/>
    <tableColumn id="6" xr3:uid="{5467F381-4BD0-6948-BFB6-62ADBA8159AC}" name="Blank Absorbance" dataDxfId="3"/>
    <tableColumn id="7" xr3:uid="{CD1A95EF-A4A2-3C49-B459-CBC58683335F}" name="Reduction (%)" dataDxfId="2">
      <calculatedColumnFormula>((F2-E2)/F2)*100</calculatedColumnFormula>
    </tableColumn>
    <tableColumn id="8" xr3:uid="{FF2F84D6-7D26-EC4E-94B3-4651A77CFD63}" name="Trolox eq (ug/mL)" dataDxfId="1">
      <calculatedColumnFormula>((G2-6.1813)/0.8758)*8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619103-30BB-4242-8D42-AA3E762FAA53}" name="Tabla1" displayName="Tabla1" ref="A1:I9" totalsRowShown="0" headerRowDxfId="71">
  <autoFilter ref="A1:I9" xr:uid="{98619103-30BB-4242-8D42-AA3E762FAA53}"/>
  <sortState xmlns:xlrd2="http://schemas.microsoft.com/office/spreadsheetml/2017/richdata2" ref="A2:I9">
    <sortCondition ref="A1:A9"/>
  </sortState>
  <tableColumns count="9">
    <tableColumn id="1" xr3:uid="{2A83E9A9-E696-144D-B5E0-F63B90D75A7C}" name="Sample ID" dataDxfId="80"/>
    <tableColumn id="3" xr3:uid="{23FD42B6-8D55-3A49-BC82-DF06CDE375C1}" name="Extraction type" dataDxfId="79"/>
    <tableColumn id="4" xr3:uid="{254F9A6D-788F-544C-8EDA-5197C668A8A2}" name="Temp" dataDxfId="78"/>
    <tableColumn id="5" xr3:uid="{5AA626DD-4712-6649-8D86-6387D3614185}" name="Time (min)" dataDxfId="77"/>
    <tableColumn id="9" xr3:uid="{5B31CF4D-E47D-D244-BE9A-FAA66E616EDD}" name="Ramp time" dataDxfId="76"/>
    <tableColumn id="10" xr3:uid="{82D8824A-2939-DD46-8A23-8F4385751D24}" name="Ratio L:S (mL/g)" dataDxfId="75"/>
    <tableColumn id="6" xr3:uid="{C6264C70-A0FB-654A-A15E-F3BF76999736}" name="Acidification" dataDxfId="74"/>
    <tableColumn id="7" xr3:uid="{B6763811-7DA8-5044-A936-D61C71FFFD76}" name="EC50 (mg/mL)" dataDxfId="73"/>
    <tableColumn id="8" xr3:uid="{47FCCE0E-F524-EE4D-8815-B7DCFBCF9A58}" name="Stdev" dataDxfId="7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3A297-7125-ED4F-8A07-74F35C304C67}" name="Tabla3" displayName="Tabla3" ref="A1:F277" totalsRowShown="0" headerRowDxfId="63" dataDxfId="70">
  <autoFilter ref="A1:F277" xr:uid="{A8D3A297-7125-ED4F-8A07-74F35C304C67}"/>
  <tableColumns count="6">
    <tableColumn id="1" xr3:uid="{6D2F779A-793A-2447-94E8-6B6559A47A44}" name="Sample ID" dataDxfId="69"/>
    <tableColumn id="2" xr3:uid="{19A6A4A8-B2EA-874F-BDF0-022E6DD45582}" name="Sample concentration" dataDxfId="68"/>
    <tableColumn id="3" xr3:uid="{C5EE63D5-B28A-3C41-A5F8-C7590303AF3C}" name="Reaction absorbance" dataDxfId="67"/>
    <tableColumn id="4" xr3:uid="{27041163-509A-3744-A02B-4DA2C8332CC9}" name="Blank Absorbance" dataDxfId="66"/>
    <tableColumn id="5" xr3:uid="{6FBB4233-53D0-C14F-AEB0-A84AFCB2EE05}" name="Absorbance correction" dataDxfId="65">
      <calculatedColumnFormula>D2-C2</calculatedColumnFormula>
    </tableColumn>
    <tableColumn id="6" xr3:uid="{228657DE-0162-2042-9B96-2F91B7872A44}" name="Reduction" dataDxfId="64">
      <calculatedColumnFormula>(E2/D2)*100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E4DB70-7F89-494B-8EE3-E3CC5C0C9986}" name="Tabla5" displayName="Tabla5" ref="A2:E8" totalsRowShown="0" headerRowDxfId="55" dataDxfId="62" headerRowBorderDxfId="61">
  <autoFilter ref="A2:E8" xr:uid="{CEE4DB70-7F89-494B-8EE3-E3CC5C0C9986}"/>
  <tableColumns count="5">
    <tableColumn id="1" xr3:uid="{60DAB51A-1235-A54F-A8F6-08216B283F14}" name="Sample" dataDxfId="60"/>
    <tableColumn id="2" xr3:uid="{0B2F59DC-F66A-754E-8D2F-F2E44563E535}" name="EC50 Value (mg/mL)" dataDxfId="59"/>
    <tableColumn id="3" xr3:uid="{6F1B7307-F522-AE4C-96FA-83C70EED9E89}" name="Slope" dataDxfId="58"/>
    <tableColumn id="4" xr3:uid="{A676136C-4F06-E743-9AE6-CAD2841A9D63}" name="Lower limit" dataDxfId="57"/>
    <tableColumn id="5" xr3:uid="{F3AEF5C7-C3DA-D24B-A875-5283EE6D9248}" name="Upper limit" dataDxfId="5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2F66BD-0C5E-8E4D-8D1C-D970B861B22D}" name="Tabla6" displayName="Tabla6" ref="A1:E13" totalsRowShown="0" headerRowDxfId="49" dataDxfId="93" headerRowBorderDxfId="94" tableBorderDxfId="95">
  <autoFilter ref="A1:E13" xr:uid="{6D2F66BD-0C5E-8E4D-8D1C-D970B861B22D}"/>
  <tableColumns count="5">
    <tableColumn id="1" xr3:uid="{A1F55ADB-1BA5-5F42-BE44-1E9FFDD0BEB6}" name="Sample ID" dataDxfId="54"/>
    <tableColumn id="2" xr3:uid="{495B6057-A235-EE41-8152-73B1851A2CFD}" name="Extraction type" dataDxfId="53"/>
    <tableColumn id="3" xr3:uid="{D2F0397E-2DD9-F54B-B3A0-D72B27471E96}" name="Sample" dataDxfId="52"/>
    <tableColumn id="4" xr3:uid="{AE47512A-2362-B042-A464-ED14DAF8E9BB}" name="Antiox assay" dataDxfId="51"/>
    <tableColumn id="5" xr3:uid="{EA54FC6B-DB26-B949-8234-DC51FF03EDDC}" name="EC50 (mg/mL)" dataDxfId="50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A4E6E2-72C8-9246-804B-208E4164A4A3}" name="Tabla10" displayName="Tabla10" ref="A3:P26" totalsRowShown="0" headerRowDxfId="32" dataDxfId="92">
  <autoFilter ref="A3:P26" xr:uid="{F3A4E6E2-72C8-9246-804B-208E4164A4A3}"/>
  <tableColumns count="16">
    <tableColumn id="1" xr3:uid="{3550090E-A397-6C42-8BD9-EC18DFBC2B15}" name="Columna1" dataDxfId="48"/>
    <tableColumn id="2" xr3:uid="{5877596B-96E2-F747-8CC5-C15BACB6C1AE}" name="Columna2" dataDxfId="47"/>
    <tableColumn id="3" xr3:uid="{EC7A6B73-301A-154D-8754-D6AE01D97E6B}" name="Columna3" dataDxfId="46"/>
    <tableColumn id="4" xr3:uid="{C61018C5-6E73-774E-BB89-97239B3E2D35}" name="Columna4" dataDxfId="45"/>
    <tableColumn id="5" xr3:uid="{C99402B3-8C57-5941-A476-9B472786997E}" name="Columna5" dataDxfId="44"/>
    <tableColumn id="6" xr3:uid="{BBF68EEF-0E02-1D4D-BF2E-1190B3D8BF1C}" name="Columna6" dataDxfId="43"/>
    <tableColumn id="7" xr3:uid="{7A41FA07-A79D-2D46-91AF-76FE43FE595E}" name="Columna7" dataDxfId="42"/>
    <tableColumn id="8" xr3:uid="{78B11AB0-AD51-9745-986F-4DA8F6AAEDD9}" name="Columna8" dataDxfId="41"/>
    <tableColumn id="9" xr3:uid="{8657458E-85C2-8545-B137-F36D2A76BAA9}" name="Columna9" dataDxfId="40"/>
    <tableColumn id="10" xr3:uid="{4149F58C-A092-0E4D-8DB2-BE05EBA62896}" name="Columna10" dataDxfId="39"/>
    <tableColumn id="11" xr3:uid="{5D69190E-6E8D-F540-B6F7-A190B433BA04}" name="Columna11" dataDxfId="38"/>
    <tableColumn id="12" xr3:uid="{A0093CEA-3D03-5447-8A89-D5108DA501F5}" name="Columna12" dataDxfId="37"/>
    <tableColumn id="13" xr3:uid="{BD8CCEFE-9CF2-D34E-8A64-6B71469C0FCD}" name="Columna13" dataDxfId="36"/>
    <tableColumn id="14" xr3:uid="{7763D3C8-93B0-AC43-A818-5E3D71E98DDD}" name="Columna14" dataDxfId="35"/>
    <tableColumn id="15" xr3:uid="{05BABC97-A031-FF4D-9C30-3F636253F134}" name="Columna15" dataDxfId="34"/>
    <tableColumn id="16" xr3:uid="{363AA14A-8489-8A4F-A568-45A954E3A30F}" name="Columna16" dataDxfId="3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B80E67-2341-D34A-BC9A-46C24661A002}" name="Tabla12" displayName="Tabla12" ref="A1:G76" totalsRowShown="0" headerRowDxfId="24">
  <autoFilter ref="A1:G76" xr:uid="{C2B80E67-2341-D34A-BC9A-46C24661A002}"/>
  <tableColumns count="7">
    <tableColumn id="1" xr3:uid="{670A468F-C898-9A42-ABC1-1892156120AC}" name="Standars order" dataDxfId="31"/>
    <tableColumn id="2" xr3:uid="{D51AC7D6-E841-9B4A-9246-7150B032246C}" name="Sample absorbance" dataDxfId="30" dataCellStyle="Normal 2 3"/>
    <tableColumn id="3" xr3:uid="{58F7E430-4993-3C4A-ACFC-4E57A8BF74CA}" name="Blank Absorbance" dataDxfId="29"/>
    <tableColumn id="4" xr3:uid="{A0F45639-983B-BE42-B867-EC0AAD070D01}" name="Absorbance correction" dataDxfId="28"/>
    <tableColumn id="5" xr3:uid="{7D01AB9A-4095-9C49-9086-6DEE6C364974}" name="Reduction" dataDxfId="27"/>
    <tableColumn id="6" xr3:uid="{8984B534-3420-694B-9D1D-01017C67572D}" name="Dilution" dataDxfId="26"/>
    <tableColumn id="7" xr3:uid="{2937204B-C6FB-C847-B61E-6799DBDFD189}" name="Trolox eq (ug/mL)" dataDxfId="2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416F60-B1D0-3241-B571-FE5D59A120C0}" name="Tabla11" displayName="Tabla11" ref="A1:F58" totalsRowShown="0" headerRowDxfId="17" headerRowCellStyle="Normal 2" dataCellStyle="Normal 2">
  <autoFilter ref="A1:F58" xr:uid="{A6416F60-B1D0-3241-B571-FE5D59A120C0}"/>
  <tableColumns count="6">
    <tableColumn id="1" xr3:uid="{3C3790A8-B278-704A-95B3-195516EFDE21}" name="Sample ID" dataDxfId="23" dataCellStyle="Normal 2"/>
    <tableColumn id="2" xr3:uid="{0832C780-3EA3-E345-85E5-A41FA78D78E2}" name="Sample concentration (ug/mL)" dataDxfId="22" dataCellStyle="Normal 2"/>
    <tableColumn id="3" xr3:uid="{4F136FB2-F9B9-644F-B0ED-B0DB41A6F151}" name="Reaction absorbance" dataDxfId="21" dataCellStyle="Normal 2"/>
    <tableColumn id="4" xr3:uid="{037AF704-036B-A347-B0A2-72E8144DE4BD}" name="Blank Absorbance" dataDxfId="20" dataCellStyle="Normal 2"/>
    <tableColumn id="5" xr3:uid="{77920D04-3C2B-374D-A7EF-04441D9A580C}" name="Absorbance correction" dataDxfId="19" dataCellStyle="Normal 2"/>
    <tableColumn id="6" xr3:uid="{A59768B5-BFFA-8447-8B2D-91D324819E2F}" name="Reduction (%)" dataDxfId="18" dataCellStyle="Normal 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5ACA01-67FF-D749-942E-042824FF0EF5}" name="Tabla13" displayName="Tabla13" ref="A23:G38" totalsRowShown="0" headerRowDxfId="9" dataDxfId="89" headerRowBorderDxfId="90" tableBorderDxfId="91">
  <autoFilter ref="A23:G38" xr:uid="{CC5ACA01-67FF-D749-942E-042824FF0EF5}"/>
  <tableColumns count="7">
    <tableColumn id="1" xr3:uid="{929E6A4F-AB57-3846-B939-11F7D2FA3B0C}" name="Standars order" dataDxfId="16"/>
    <tableColumn id="2" xr3:uid="{8AB74DE9-2736-3244-BD99-38BE65C32F29}" name="Run order" dataDxfId="15"/>
    <tableColumn id="3" xr3:uid="{AD55929E-9BCC-A349-99DD-E06B0500A30D}" name="Type of  point" dataDxfId="14"/>
    <tableColumn id="4" xr3:uid="{64B0C42E-B97E-D046-B001-407CD72E2F70}" name="Strawberry [stock sol 5 mg/mL]" dataDxfId="13"/>
    <tableColumn id="5" xr3:uid="{2B085EC9-8C20-CF4E-8E7F-0524A2DFEBE1}" name="Jabuticaba [stock sol 0.5 mg/mL]" dataDxfId="12"/>
    <tableColumn id="6" xr3:uid="{95EA147D-8D14-D941-944E-FBB16A00CC70}" name="Açai [stock sol 0.5 mg/mL]" dataDxfId="11"/>
    <tableColumn id="7" xr3:uid="{57A96231-3925-5F4A-BCEF-8798234E31BE}" name="Response (Antiox)" dataDxfId="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4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DBC9-D761-254B-9008-4B6194724DA6}">
  <sheetPr codeName="Hoja6">
    <tabColor theme="9" tint="0.39997558519241921"/>
  </sheetPr>
  <dimension ref="A1:G7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1" max="1" width="11.33203125" style="1" bestFit="1" customWidth="1"/>
    <col min="2" max="2" width="15" style="1" bestFit="1" customWidth="1"/>
    <col min="3" max="3" width="16.1640625" style="1" bestFit="1" customWidth="1"/>
    <col min="4" max="4" width="21.6640625" style="1" bestFit="1" customWidth="1"/>
    <col min="5" max="5" width="19.6640625" style="1" bestFit="1" customWidth="1"/>
    <col min="6" max="6" width="7.6640625" style="1" bestFit="1" customWidth="1"/>
    <col min="7" max="16384" width="8.83203125" style="1"/>
  </cols>
  <sheetData>
    <row r="1" spans="1:7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7" ht="16" x14ac:dyDescent="0.2">
      <c r="A2" s="2" t="s">
        <v>2</v>
      </c>
      <c r="B2" s="1">
        <v>0.33300000000000002</v>
      </c>
      <c r="C2" s="1">
        <v>6.9417</v>
      </c>
      <c r="D2" s="1">
        <v>7.1704999999999997</v>
      </c>
      <c r="E2" s="1">
        <f t="shared" ref="E2:E7" si="0">D2-C2</f>
        <v>0.22879999999999967</v>
      </c>
      <c r="F2" s="3">
        <f t="shared" ref="F2:F7" si="1">E2*100/B2</f>
        <v>68.708708708708599</v>
      </c>
      <c r="G2" s="3"/>
    </row>
    <row r="3" spans="1:7" ht="16" x14ac:dyDescent="0.2">
      <c r="A3" s="2" t="s">
        <v>3</v>
      </c>
      <c r="B3" s="1">
        <v>0.33300000000000002</v>
      </c>
      <c r="C3" s="1">
        <v>6.6064999999999996</v>
      </c>
      <c r="D3" s="1">
        <v>6.8559999999999999</v>
      </c>
      <c r="E3" s="1">
        <f t="shared" si="0"/>
        <v>0.24950000000000028</v>
      </c>
      <c r="F3" s="3">
        <f t="shared" si="1"/>
        <v>74.924924924925008</v>
      </c>
      <c r="G3" s="3"/>
    </row>
    <row r="4" spans="1:7" ht="16" x14ac:dyDescent="0.2">
      <c r="A4" s="2" t="s">
        <v>4</v>
      </c>
      <c r="B4" s="1">
        <v>0.33300000000000002</v>
      </c>
      <c r="C4" s="1">
        <v>6.9470999999999998</v>
      </c>
      <c r="D4" s="1">
        <v>7.1574</v>
      </c>
      <c r="E4" s="1">
        <f t="shared" si="0"/>
        <v>0.21030000000000015</v>
      </c>
      <c r="F4" s="3">
        <f t="shared" si="1"/>
        <v>63.153153153153198</v>
      </c>
      <c r="G4" s="3"/>
    </row>
    <row r="5" spans="1:7" ht="16" x14ac:dyDescent="0.2">
      <c r="A5" s="2" t="s">
        <v>5</v>
      </c>
      <c r="B5" s="1">
        <v>0.33300000000000002</v>
      </c>
      <c r="C5" s="1">
        <v>6.9603999999999999</v>
      </c>
      <c r="D5" s="1">
        <v>7.2030000000000003</v>
      </c>
      <c r="E5" s="1">
        <f t="shared" si="0"/>
        <v>0.24260000000000037</v>
      </c>
      <c r="F5" s="3">
        <f t="shared" si="1"/>
        <v>72.852852852852962</v>
      </c>
      <c r="G5" s="3"/>
    </row>
    <row r="6" spans="1:7" ht="16" x14ac:dyDescent="0.2">
      <c r="A6" s="2" t="s">
        <v>6</v>
      </c>
      <c r="B6" s="1">
        <v>0.33300000000000002</v>
      </c>
      <c r="C6" s="1">
        <v>6.5827</v>
      </c>
      <c r="D6" s="1">
        <v>6.8029999999999999</v>
      </c>
      <c r="E6" s="1">
        <f t="shared" si="0"/>
        <v>0.22029999999999994</v>
      </c>
      <c r="F6" s="3">
        <f t="shared" si="1"/>
        <v>66.156156156156129</v>
      </c>
      <c r="G6" s="3"/>
    </row>
    <row r="7" spans="1:7" ht="16" x14ac:dyDescent="0.2">
      <c r="A7" s="2" t="s">
        <v>7</v>
      </c>
      <c r="B7" s="1">
        <v>0.33300000000000002</v>
      </c>
      <c r="C7" s="1">
        <v>6.9420999999999999</v>
      </c>
      <c r="D7" s="1">
        <v>7.1721000000000004</v>
      </c>
      <c r="E7" s="1">
        <f t="shared" si="0"/>
        <v>0.23000000000000043</v>
      </c>
      <c r="F7" s="3">
        <f t="shared" si="1"/>
        <v>69.069069069069187</v>
      </c>
      <c r="G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3E39-09FD-CC4D-B8F9-FB16FEAADB20}">
  <sheetPr>
    <tabColor theme="9" tint="0.39997558519241921"/>
  </sheetPr>
  <dimension ref="A1:J11"/>
  <sheetViews>
    <sheetView workbookViewId="0">
      <selection activeCell="C18" sqref="C18"/>
    </sheetView>
  </sheetViews>
  <sheetFormatPr baseColWidth="10" defaultRowHeight="15" x14ac:dyDescent="0.2"/>
  <cols>
    <col min="1" max="1" width="11.33203125" style="1" bestFit="1" customWidth="1"/>
    <col min="2" max="2" width="27.83203125" style="1" bestFit="1" customWidth="1"/>
    <col min="3" max="3" width="29.1640625" style="1" bestFit="1" customWidth="1"/>
    <col min="4" max="4" width="24" style="1" bestFit="1" customWidth="1"/>
    <col min="5" max="5" width="19.83203125" style="1" bestFit="1" customWidth="1"/>
    <col min="6" max="6" width="17.33203125" style="1" bestFit="1" customWidth="1"/>
    <col min="7" max="7" width="14.33203125" style="1" bestFit="1" customWidth="1"/>
    <col min="8" max="8" width="17.1640625" style="1" bestFit="1" customWidth="1"/>
    <col min="9" max="16384" width="10.83203125" style="1"/>
  </cols>
  <sheetData>
    <row r="1" spans="1:10" x14ac:dyDescent="0.2">
      <c r="A1" s="39" t="s">
        <v>171</v>
      </c>
      <c r="B1" s="39" t="s">
        <v>38</v>
      </c>
      <c r="C1" s="39" t="s">
        <v>39</v>
      </c>
      <c r="D1" s="39" t="s">
        <v>173</v>
      </c>
      <c r="E1" s="39" t="s">
        <v>64</v>
      </c>
      <c r="F1" s="39" t="s">
        <v>65</v>
      </c>
      <c r="G1" s="39" t="s">
        <v>136</v>
      </c>
      <c r="H1" s="39" t="s">
        <v>69</v>
      </c>
      <c r="I1" s="26"/>
      <c r="J1" s="26"/>
    </row>
    <row r="2" spans="1:10" x14ac:dyDescent="0.2">
      <c r="A2" s="26">
        <v>1</v>
      </c>
      <c r="B2" s="26" t="s">
        <v>32</v>
      </c>
      <c r="C2" s="26" t="s">
        <v>32</v>
      </c>
      <c r="D2" s="26" t="s">
        <v>33</v>
      </c>
      <c r="E2" s="74">
        <v>0.49399999999999999</v>
      </c>
      <c r="F2" s="75">
        <v>0.65975000000000006</v>
      </c>
      <c r="G2" s="76">
        <f>((F2-E2)/F2)*100</f>
        <v>25.123152709359616</v>
      </c>
      <c r="H2" s="76">
        <f>((G2-6.1813)/0.8758)*8</f>
        <v>173.02445955112688</v>
      </c>
      <c r="I2" s="26"/>
      <c r="J2" s="26"/>
    </row>
    <row r="3" spans="1:10" x14ac:dyDescent="0.2">
      <c r="A3" s="26">
        <v>1</v>
      </c>
      <c r="B3" s="26" t="s">
        <v>32</v>
      </c>
      <c r="C3" s="26" t="s">
        <v>32</v>
      </c>
      <c r="D3" s="26" t="s">
        <v>33</v>
      </c>
      <c r="E3" s="26">
        <v>0.49299999999999999</v>
      </c>
      <c r="F3" s="75">
        <v>0.65975000000000006</v>
      </c>
      <c r="G3" s="76">
        <f>((F3-E3)/F3)*100</f>
        <v>25.274725274725284</v>
      </c>
      <c r="H3" s="76">
        <f>((G3-6.1813)/0.8758)*8</f>
        <v>174.40899999749061</v>
      </c>
      <c r="I3" s="26"/>
      <c r="J3" s="26"/>
    </row>
    <row r="4" spans="1:10" x14ac:dyDescent="0.2">
      <c r="A4" s="26">
        <v>1</v>
      </c>
      <c r="B4" s="26" t="s">
        <v>32</v>
      </c>
      <c r="C4" s="26" t="s">
        <v>32</v>
      </c>
      <c r="D4" s="26" t="s">
        <v>33</v>
      </c>
      <c r="E4" s="26">
        <v>0.48499999999999999</v>
      </c>
      <c r="F4" s="75">
        <v>0.65975000000000006</v>
      </c>
      <c r="G4" s="76">
        <f>((F4-E4)/F4)*100</f>
        <v>26.487305797650635</v>
      </c>
      <c r="H4" s="76">
        <f>((G4-6.1813)/0.8758)*8</f>
        <v>185.48532356840039</v>
      </c>
      <c r="I4" s="26"/>
      <c r="J4" s="26"/>
    </row>
    <row r="5" spans="1:10" x14ac:dyDescent="0.2">
      <c r="A5" s="26">
        <v>2</v>
      </c>
      <c r="B5" s="26" t="s">
        <v>44</v>
      </c>
      <c r="C5" s="26" t="s">
        <v>45</v>
      </c>
      <c r="D5" s="26" t="s">
        <v>32</v>
      </c>
      <c r="E5" s="74">
        <v>0.46899999999999997</v>
      </c>
      <c r="F5" s="75">
        <v>0.61319999999999997</v>
      </c>
      <c r="G5" s="76">
        <f>((F5-E5)/F5)*100</f>
        <v>23.515981735159819</v>
      </c>
      <c r="H5" s="76">
        <f>((G5-6.1813)/0.8758)*8</f>
        <v>158.34374729536259</v>
      </c>
      <c r="I5" s="26"/>
      <c r="J5" s="26"/>
    </row>
    <row r="6" spans="1:10" x14ac:dyDescent="0.2">
      <c r="A6" s="26">
        <v>2</v>
      </c>
      <c r="B6" s="26" t="s">
        <v>44</v>
      </c>
      <c r="C6" s="26" t="s">
        <v>45</v>
      </c>
      <c r="D6" s="26" t="s">
        <v>32</v>
      </c>
      <c r="E6" s="74">
        <v>0.46800000000000003</v>
      </c>
      <c r="F6" s="75">
        <v>0.61319999999999997</v>
      </c>
      <c r="G6" s="76">
        <f>((F6-E6)/F6)*100</f>
        <v>23.679060665362027</v>
      </c>
      <c r="H6" s="76">
        <f>((G6-6.1813)/0.8758)*8</f>
        <v>159.83339269570246</v>
      </c>
      <c r="I6" s="26"/>
      <c r="J6" s="26"/>
    </row>
    <row r="7" spans="1:10" x14ac:dyDescent="0.2">
      <c r="A7" s="26">
        <v>2</v>
      </c>
      <c r="B7" s="26" t="s">
        <v>44</v>
      </c>
      <c r="C7" s="26" t="s">
        <v>45</v>
      </c>
      <c r="D7" s="26" t="s">
        <v>32</v>
      </c>
      <c r="E7" s="74">
        <v>0.48399999999999999</v>
      </c>
      <c r="F7" s="75">
        <v>0.61319999999999997</v>
      </c>
      <c r="G7" s="76">
        <f>((F7-E7)/F7)*100</f>
        <v>21.06979778212655</v>
      </c>
      <c r="H7" s="76">
        <f>((G7-6.1813)/0.8758)*8</f>
        <v>135.99906629026307</v>
      </c>
      <c r="I7" s="26"/>
      <c r="J7" s="26"/>
    </row>
    <row r="8" spans="1:10" x14ac:dyDescent="0.2">
      <c r="A8" s="26">
        <v>3</v>
      </c>
      <c r="B8" s="26" t="s">
        <v>34</v>
      </c>
      <c r="C8" s="26" t="s">
        <v>35</v>
      </c>
      <c r="D8" s="26" t="s">
        <v>32</v>
      </c>
      <c r="E8" s="74">
        <v>0.49</v>
      </c>
      <c r="F8" s="75">
        <v>0.61319999999999997</v>
      </c>
      <c r="G8" s="76">
        <f>((F8-E8)/F8)*100</f>
        <v>20.091324200913238</v>
      </c>
      <c r="H8" s="76">
        <f>((G8-6.1813)/0.8758)*8</f>
        <v>127.06119388822323</v>
      </c>
      <c r="I8" s="26"/>
      <c r="J8" s="26"/>
    </row>
    <row r="9" spans="1:10" x14ac:dyDescent="0.2">
      <c r="A9" s="26">
        <v>3</v>
      </c>
      <c r="B9" s="26" t="s">
        <v>34</v>
      </c>
      <c r="C9" s="26" t="s">
        <v>35</v>
      </c>
      <c r="D9" s="26" t="s">
        <v>32</v>
      </c>
      <c r="E9" s="74">
        <v>0.48799999999999999</v>
      </c>
      <c r="F9" s="75">
        <v>0.61319999999999997</v>
      </c>
      <c r="G9" s="76">
        <f>((F9-E9)/F9)*100</f>
        <v>20.417482061317678</v>
      </c>
      <c r="H9" s="76">
        <f>((G9-6.1813)/0.8758)*8</f>
        <v>130.04048468890321</v>
      </c>
      <c r="I9" s="26"/>
      <c r="J9" s="26"/>
    </row>
    <row r="10" spans="1:10" x14ac:dyDescent="0.2">
      <c r="A10" s="26">
        <v>3</v>
      </c>
      <c r="B10" s="26" t="s">
        <v>34</v>
      </c>
      <c r="C10" s="26" t="s">
        <v>35</v>
      </c>
      <c r="D10" s="26" t="s">
        <v>32</v>
      </c>
      <c r="E10" s="74">
        <v>0.47699999999999998</v>
      </c>
      <c r="F10" s="75">
        <v>0.61319999999999997</v>
      </c>
      <c r="G10" s="76">
        <f>((F10-E10)/F10)*100</f>
        <v>22.211350293542072</v>
      </c>
      <c r="H10" s="76">
        <f>((G10-6.1813)/0.8758)*8</f>
        <v>146.4265840926428</v>
      </c>
      <c r="I10" s="26"/>
      <c r="J10" s="26"/>
    </row>
    <row r="11" spans="1:10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804C-0924-4B76-8A98-8AA57066ED1E}">
  <sheetPr codeName="Hoja8">
    <tabColor theme="9" tint="0.39997558519241921"/>
  </sheetPr>
  <dimension ref="A1:I9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1" max="1" width="11" style="1" bestFit="1" customWidth="1"/>
    <col min="2" max="2" width="15.33203125" style="1" bestFit="1" customWidth="1"/>
    <col min="3" max="3" width="8" style="1" bestFit="1" customWidth="1"/>
    <col min="4" max="4" width="7.6640625" style="1" bestFit="1" customWidth="1"/>
    <col min="5" max="5" width="8" style="1" bestFit="1" customWidth="1"/>
    <col min="6" max="6" width="10.1640625" style="1" bestFit="1" customWidth="1"/>
    <col min="7" max="7" width="11.5" style="1" bestFit="1" customWidth="1"/>
    <col min="8" max="8" width="10.1640625" style="1" bestFit="1" customWidth="1"/>
    <col min="9" max="9" width="8" style="1" bestFit="1" customWidth="1"/>
    <col min="10" max="10" width="8.83203125" style="1"/>
    <col min="11" max="11" width="10.83203125" style="1" bestFit="1" customWidth="1"/>
    <col min="12" max="16384" width="8.83203125" style="1"/>
  </cols>
  <sheetData>
    <row r="1" spans="1:9" s="1" customFormat="1" ht="32" x14ac:dyDescent="0.2">
      <c r="A1" s="1" t="s">
        <v>56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1" t="s">
        <v>168</v>
      </c>
      <c r="H1" s="4" t="s">
        <v>167</v>
      </c>
      <c r="I1" s="4" t="s">
        <v>51</v>
      </c>
    </row>
    <row r="2" spans="1:9" s="1" customFormat="1" ht="16" x14ac:dyDescent="0.2">
      <c r="A2" s="2" t="s">
        <v>0</v>
      </c>
      <c r="B2" s="1" t="s">
        <v>52</v>
      </c>
      <c r="C2" s="1">
        <v>24</v>
      </c>
      <c r="D2" s="1">
        <v>90</v>
      </c>
      <c r="E2" s="1">
        <v>0</v>
      </c>
      <c r="F2" s="5" t="s">
        <v>53</v>
      </c>
      <c r="G2" s="1" t="s">
        <v>54</v>
      </c>
      <c r="H2" s="6">
        <v>7.3359938672438674E-2</v>
      </c>
      <c r="I2" s="7">
        <v>4.2215154717547441E-3</v>
      </c>
    </row>
    <row r="3" spans="1:9" s="1" customFormat="1" ht="16" x14ac:dyDescent="0.2">
      <c r="A3" s="2" t="s">
        <v>2</v>
      </c>
      <c r="B3" s="1" t="s">
        <v>8</v>
      </c>
      <c r="C3" s="1">
        <v>60</v>
      </c>
      <c r="D3" s="1">
        <v>1</v>
      </c>
      <c r="E3" s="1">
        <v>5</v>
      </c>
      <c r="F3" s="5" t="s">
        <v>53</v>
      </c>
      <c r="G3" s="1" t="s">
        <v>54</v>
      </c>
      <c r="H3" s="6">
        <v>0.14824064683344604</v>
      </c>
      <c r="I3" s="7">
        <v>3.0788670546532396E-4</v>
      </c>
    </row>
    <row r="4" spans="1:9" s="1" customFormat="1" ht="16" x14ac:dyDescent="0.2">
      <c r="A4" s="2" t="s">
        <v>1</v>
      </c>
      <c r="B4" s="1" t="s">
        <v>52</v>
      </c>
      <c r="C4" s="1">
        <v>24</v>
      </c>
      <c r="D4" s="1">
        <v>90</v>
      </c>
      <c r="E4" s="1">
        <v>0</v>
      </c>
      <c r="F4" s="5" t="s">
        <v>53</v>
      </c>
      <c r="G4" s="1" t="s">
        <v>55</v>
      </c>
      <c r="H4" s="6">
        <v>8.6138599537037064E-2</v>
      </c>
      <c r="I4" s="7">
        <v>6.007515699026608E-3</v>
      </c>
    </row>
    <row r="5" spans="1:9" s="1" customFormat="1" ht="16" x14ac:dyDescent="0.2">
      <c r="A5" s="2" t="s">
        <v>3</v>
      </c>
      <c r="B5" s="1" t="s">
        <v>8</v>
      </c>
      <c r="C5" s="1">
        <v>60</v>
      </c>
      <c r="D5" s="1">
        <v>1</v>
      </c>
      <c r="E5" s="1">
        <v>5</v>
      </c>
      <c r="F5" s="5" t="s">
        <v>53</v>
      </c>
      <c r="G5" s="1" t="s">
        <v>55</v>
      </c>
      <c r="H5" s="6">
        <v>0.19219416382148871</v>
      </c>
      <c r="I5" s="7">
        <v>1.0300297026803417E-2</v>
      </c>
    </row>
    <row r="6" spans="1:9" s="1" customFormat="1" ht="16" x14ac:dyDescent="0.2">
      <c r="A6" s="2" t="s">
        <v>4</v>
      </c>
      <c r="B6" s="1" t="s">
        <v>8</v>
      </c>
      <c r="C6" s="1">
        <v>100</v>
      </c>
      <c r="D6" s="1">
        <v>1</v>
      </c>
      <c r="E6" s="1">
        <v>5</v>
      </c>
      <c r="F6" s="5" t="s">
        <v>53</v>
      </c>
      <c r="G6" s="1" t="s">
        <v>54</v>
      </c>
      <c r="H6" s="8">
        <v>8.9944547350272019E-2</v>
      </c>
      <c r="I6" s="9">
        <v>1.7918055241589854E-3</v>
      </c>
    </row>
    <row r="7" spans="1:9" s="1" customFormat="1" ht="16" x14ac:dyDescent="0.2">
      <c r="A7" s="2" t="s">
        <v>5</v>
      </c>
      <c r="B7" s="1" t="s">
        <v>8</v>
      </c>
      <c r="C7" s="1">
        <v>100</v>
      </c>
      <c r="D7" s="1">
        <v>1</v>
      </c>
      <c r="E7" s="1">
        <v>5</v>
      </c>
      <c r="F7" s="5" t="s">
        <v>53</v>
      </c>
      <c r="G7" s="1" t="s">
        <v>55</v>
      </c>
      <c r="H7" s="6">
        <v>0.10294552478921536</v>
      </c>
      <c r="I7" s="7">
        <v>4.1789217808972118E-3</v>
      </c>
    </row>
    <row r="8" spans="1:9" s="1" customFormat="1" ht="16" x14ac:dyDescent="0.2">
      <c r="A8" s="2" t="s">
        <v>6</v>
      </c>
      <c r="B8" s="1" t="s">
        <v>8</v>
      </c>
      <c r="C8" s="1">
        <v>100</v>
      </c>
      <c r="D8" s="1">
        <v>1</v>
      </c>
      <c r="E8" s="1">
        <v>2</v>
      </c>
      <c r="F8" s="5" t="s">
        <v>53</v>
      </c>
      <c r="G8" s="1" t="s">
        <v>54</v>
      </c>
      <c r="H8" s="6">
        <v>7.9813296092365857E-2</v>
      </c>
      <c r="I8" s="7">
        <v>1.739078562419342E-3</v>
      </c>
    </row>
    <row r="9" spans="1:9" s="1" customFormat="1" ht="16" x14ac:dyDescent="0.2">
      <c r="A9" s="2" t="s">
        <v>7</v>
      </c>
      <c r="B9" s="1" t="s">
        <v>8</v>
      </c>
      <c r="C9" s="1">
        <v>100</v>
      </c>
      <c r="D9" s="1">
        <v>1</v>
      </c>
      <c r="E9" s="1">
        <v>2</v>
      </c>
      <c r="F9" s="5" t="s">
        <v>53</v>
      </c>
      <c r="G9" s="1" t="s">
        <v>55</v>
      </c>
      <c r="H9" s="6">
        <v>0.10987409770018469</v>
      </c>
      <c r="I9" s="7">
        <v>2.6699049193342702E-2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36F8-F745-0641-BCC0-03863E7AFA55}">
  <sheetPr codeName="Hoja1">
    <tabColor theme="9" tint="0.39997558519241921"/>
  </sheetPr>
  <dimension ref="A1:F277"/>
  <sheetViews>
    <sheetView zoomScaleNormal="100" workbookViewId="0">
      <selection sqref="A1:XFD1048576"/>
    </sheetView>
  </sheetViews>
  <sheetFormatPr baseColWidth="10" defaultRowHeight="15" x14ac:dyDescent="0.2"/>
  <cols>
    <col min="1" max="1" width="11.33203125" style="10" bestFit="1" customWidth="1"/>
    <col min="2" max="2" width="21.6640625" style="10" bestFit="1" customWidth="1"/>
    <col min="3" max="3" width="19.83203125" style="10" bestFit="1" customWidth="1"/>
    <col min="4" max="4" width="17.33203125" style="10" bestFit="1" customWidth="1"/>
    <col min="5" max="5" width="21.5" style="10" bestFit="1" customWidth="1"/>
    <col min="6" max="6" width="11.6640625" style="10" bestFit="1" customWidth="1"/>
    <col min="7" max="7" width="11.5" style="10" bestFit="1" customWidth="1"/>
    <col min="8" max="14" width="10.83203125" style="10"/>
    <col min="15" max="15" width="21.83203125" style="10" customWidth="1"/>
    <col min="16" max="16" width="11.1640625" style="10" bestFit="1" customWidth="1"/>
    <col min="17" max="17" width="12.1640625" style="10" bestFit="1" customWidth="1"/>
    <col min="18" max="19" width="11.1640625" style="10" bestFit="1" customWidth="1"/>
    <col min="20" max="20" width="15.33203125" style="10" bestFit="1" customWidth="1"/>
    <col min="21" max="16384" width="10.83203125" style="10"/>
  </cols>
  <sheetData>
    <row r="1" spans="1:6" s="10" customFormat="1" ht="16" x14ac:dyDescent="0.2">
      <c r="A1" s="10" t="s">
        <v>56</v>
      </c>
      <c r="B1" s="11" t="s">
        <v>63</v>
      </c>
      <c r="C1" s="10" t="s">
        <v>64</v>
      </c>
      <c r="D1" s="10" t="s">
        <v>65</v>
      </c>
      <c r="E1" s="10" t="s">
        <v>66</v>
      </c>
      <c r="F1" s="10" t="s">
        <v>62</v>
      </c>
    </row>
    <row r="2" spans="1:6" s="10" customFormat="1" ht="16" x14ac:dyDescent="0.2">
      <c r="A2" s="10" t="s">
        <v>20</v>
      </c>
      <c r="B2" s="12">
        <v>2</v>
      </c>
      <c r="C2" s="13">
        <v>9.7000000000000003E-2</v>
      </c>
      <c r="D2" s="14">
        <v>0.49362499999999998</v>
      </c>
      <c r="E2" s="15">
        <f>D2-C2</f>
        <v>0.39662500000000001</v>
      </c>
      <c r="F2" s="16">
        <f>(E2/D2)*100</f>
        <v>80.349455558369215</v>
      </c>
    </row>
    <row r="3" spans="1:6" s="10" customFormat="1" ht="16" x14ac:dyDescent="0.2">
      <c r="A3" s="10" t="s">
        <v>20</v>
      </c>
      <c r="B3" s="12">
        <v>1</v>
      </c>
      <c r="C3" s="13">
        <v>7.3999999999999996E-2</v>
      </c>
      <c r="D3" s="14">
        <v>0.49362499999999998</v>
      </c>
      <c r="E3" s="15">
        <f t="shared" ref="E3:E66" si="0">D3-C3</f>
        <v>0.41962499999999997</v>
      </c>
      <c r="F3" s="16">
        <f t="shared" ref="F3:F66" si="1">(E3/D3)*100</f>
        <v>85.008863003291964</v>
      </c>
    </row>
    <row r="4" spans="1:6" s="10" customFormat="1" ht="16" x14ac:dyDescent="0.2">
      <c r="A4" s="10" t="s">
        <v>20</v>
      </c>
      <c r="B4" s="12">
        <v>0.5</v>
      </c>
      <c r="C4" s="13">
        <v>6.5000000000000002E-2</v>
      </c>
      <c r="D4" s="14">
        <v>0.49362499999999998</v>
      </c>
      <c r="E4" s="15">
        <f t="shared" si="0"/>
        <v>0.42862499999999998</v>
      </c>
      <c r="F4" s="16">
        <f t="shared" si="1"/>
        <v>86.832109394783487</v>
      </c>
    </row>
    <row r="5" spans="1:6" s="10" customFormat="1" ht="16" x14ac:dyDescent="0.2">
      <c r="A5" s="10" t="s">
        <v>20</v>
      </c>
      <c r="B5" s="12">
        <v>0.25</v>
      </c>
      <c r="C5" s="13">
        <v>0.10199999999999999</v>
      </c>
      <c r="D5" s="14">
        <v>0.49362499999999998</v>
      </c>
      <c r="E5" s="15">
        <f t="shared" si="0"/>
        <v>0.391625</v>
      </c>
      <c r="F5" s="16">
        <f t="shared" si="1"/>
        <v>79.336540896429469</v>
      </c>
    </row>
    <row r="6" spans="1:6" s="10" customFormat="1" ht="16" x14ac:dyDescent="0.2">
      <c r="A6" s="10" t="s">
        <v>20</v>
      </c>
      <c r="B6" s="12">
        <v>0.125</v>
      </c>
      <c r="C6" s="13">
        <v>0.16300000000000001</v>
      </c>
      <c r="D6" s="14">
        <v>0.49362499999999998</v>
      </c>
      <c r="E6" s="15">
        <f t="shared" si="0"/>
        <v>0.33062499999999995</v>
      </c>
      <c r="F6" s="16">
        <f t="shared" si="1"/>
        <v>66.978982020764747</v>
      </c>
    </row>
    <row r="7" spans="1:6" s="10" customFormat="1" ht="16" x14ac:dyDescent="0.2">
      <c r="A7" s="10" t="s">
        <v>20</v>
      </c>
      <c r="B7" s="12">
        <v>6.25E-2</v>
      </c>
      <c r="C7" s="13">
        <v>0.32200000000000001</v>
      </c>
      <c r="D7" s="14">
        <v>0.49362499999999998</v>
      </c>
      <c r="E7" s="15">
        <f t="shared" si="0"/>
        <v>0.17162499999999997</v>
      </c>
      <c r="F7" s="16">
        <f t="shared" si="1"/>
        <v>34.768295771081284</v>
      </c>
    </row>
    <row r="8" spans="1:6" s="10" customFormat="1" ht="16" x14ac:dyDescent="0.2">
      <c r="A8" s="10" t="s">
        <v>20</v>
      </c>
      <c r="B8" s="12">
        <v>3.125E-2</v>
      </c>
      <c r="C8" s="13">
        <v>0.28799999999999998</v>
      </c>
      <c r="D8" s="14">
        <v>0.49362499999999998</v>
      </c>
      <c r="E8" s="15">
        <f t="shared" si="0"/>
        <v>0.205625</v>
      </c>
      <c r="F8" s="16">
        <f t="shared" si="1"/>
        <v>41.656115472271466</v>
      </c>
    </row>
    <row r="9" spans="1:6" s="10" customFormat="1" ht="16" x14ac:dyDescent="0.2">
      <c r="A9" s="10" t="s">
        <v>20</v>
      </c>
      <c r="B9" s="12">
        <v>1.5625E-2</v>
      </c>
      <c r="C9" s="13">
        <v>0.44400000000000001</v>
      </c>
      <c r="D9" s="14">
        <v>0.49362499999999998</v>
      </c>
      <c r="E9" s="15">
        <f t="shared" si="0"/>
        <v>4.9624999999999975E-2</v>
      </c>
      <c r="F9" s="16">
        <f t="shared" si="1"/>
        <v>10.053178019751831</v>
      </c>
    </row>
    <row r="10" spans="1:6" s="10" customFormat="1" ht="16" x14ac:dyDescent="0.2">
      <c r="A10" s="10" t="s">
        <v>20</v>
      </c>
      <c r="B10" s="12">
        <v>2</v>
      </c>
      <c r="C10" s="10">
        <v>9.4E-2</v>
      </c>
      <c r="D10" s="14">
        <v>0.49362499999999998</v>
      </c>
      <c r="E10" s="15">
        <f t="shared" si="0"/>
        <v>0.39962500000000001</v>
      </c>
      <c r="F10" s="16">
        <f t="shared" si="1"/>
        <v>80.957204355533051</v>
      </c>
    </row>
    <row r="11" spans="1:6" s="10" customFormat="1" ht="16" x14ac:dyDescent="0.2">
      <c r="A11" s="10" t="s">
        <v>20</v>
      </c>
      <c r="B11" s="12">
        <v>1</v>
      </c>
      <c r="C11" s="10">
        <v>7.0999999999999994E-2</v>
      </c>
      <c r="D11" s="14">
        <v>0.49362499999999998</v>
      </c>
      <c r="E11" s="15">
        <f t="shared" si="0"/>
        <v>0.42262499999999997</v>
      </c>
      <c r="F11" s="16">
        <f t="shared" si="1"/>
        <v>85.616611800455814</v>
      </c>
    </row>
    <row r="12" spans="1:6" s="10" customFormat="1" ht="16" x14ac:dyDescent="0.2">
      <c r="A12" s="10" t="s">
        <v>20</v>
      </c>
      <c r="B12" s="12">
        <v>0.5</v>
      </c>
      <c r="C12" s="10">
        <v>6.2E-2</v>
      </c>
      <c r="D12" s="14">
        <v>0.49362499999999998</v>
      </c>
      <c r="E12" s="15">
        <f t="shared" si="0"/>
        <v>0.43162499999999998</v>
      </c>
      <c r="F12" s="16">
        <f t="shared" si="1"/>
        <v>87.439858191947323</v>
      </c>
    </row>
    <row r="13" spans="1:6" s="10" customFormat="1" ht="16" x14ac:dyDescent="0.2">
      <c r="A13" s="10" t="s">
        <v>20</v>
      </c>
      <c r="B13" s="12">
        <v>0.25</v>
      </c>
      <c r="C13" s="10">
        <v>8.7999999999999995E-2</v>
      </c>
      <c r="D13" s="14">
        <v>0.49362499999999998</v>
      </c>
      <c r="E13" s="15">
        <f t="shared" si="0"/>
        <v>0.40562500000000001</v>
      </c>
      <c r="F13" s="16">
        <f t="shared" si="1"/>
        <v>82.172701949860723</v>
      </c>
    </row>
    <row r="14" spans="1:6" s="10" customFormat="1" ht="16" x14ac:dyDescent="0.2">
      <c r="A14" s="10" t="s">
        <v>20</v>
      </c>
      <c r="B14" s="12">
        <v>0.125</v>
      </c>
      <c r="C14" s="10">
        <v>0.251</v>
      </c>
      <c r="D14" s="14">
        <v>0.49362499999999998</v>
      </c>
      <c r="E14" s="15">
        <f t="shared" si="0"/>
        <v>0.24262499999999998</v>
      </c>
      <c r="F14" s="16">
        <f t="shared" si="1"/>
        <v>49.15168397062547</v>
      </c>
    </row>
    <row r="15" spans="1:6" s="10" customFormat="1" ht="16" x14ac:dyDescent="0.2">
      <c r="A15" s="10" t="s">
        <v>20</v>
      </c>
      <c r="B15" s="12">
        <v>6.25E-2</v>
      </c>
      <c r="C15" s="10">
        <v>0.35799999999999998</v>
      </c>
      <c r="D15" s="14">
        <v>0.49362499999999998</v>
      </c>
      <c r="E15" s="15">
        <f t="shared" si="0"/>
        <v>0.135625</v>
      </c>
      <c r="F15" s="16">
        <f t="shared" si="1"/>
        <v>27.475310205115218</v>
      </c>
    </row>
    <row r="16" spans="1:6" s="10" customFormat="1" ht="16" x14ac:dyDescent="0.2">
      <c r="A16" s="10" t="s">
        <v>20</v>
      </c>
      <c r="B16" s="12">
        <v>3.125E-2</v>
      </c>
      <c r="C16" s="10">
        <v>0.311</v>
      </c>
      <c r="D16" s="14">
        <v>0.49362499999999998</v>
      </c>
      <c r="E16" s="15">
        <f t="shared" si="0"/>
        <v>0.18262499999999998</v>
      </c>
      <c r="F16" s="16">
        <f t="shared" si="1"/>
        <v>36.996708027348696</v>
      </c>
    </row>
    <row r="17" spans="1:6" s="10" customFormat="1" ht="16" x14ac:dyDescent="0.2">
      <c r="A17" s="10" t="s">
        <v>20</v>
      </c>
      <c r="B17" s="12">
        <v>1.5625E-2</v>
      </c>
      <c r="C17" s="10">
        <v>0.4</v>
      </c>
      <c r="D17" s="14">
        <v>0.49362499999999998</v>
      </c>
      <c r="E17" s="15">
        <f t="shared" si="0"/>
        <v>9.3624999999999958E-2</v>
      </c>
      <c r="F17" s="16">
        <f t="shared" si="1"/>
        <v>18.966827044821464</v>
      </c>
    </row>
    <row r="18" spans="1:6" s="10" customFormat="1" ht="16" x14ac:dyDescent="0.2">
      <c r="A18" s="10" t="s">
        <v>20</v>
      </c>
      <c r="B18" s="12">
        <v>2</v>
      </c>
      <c r="C18" s="10">
        <v>9.7000000000000003E-2</v>
      </c>
      <c r="D18" s="14">
        <v>0.49362499999999998</v>
      </c>
      <c r="E18" s="15">
        <f t="shared" si="0"/>
        <v>0.39662500000000001</v>
      </c>
      <c r="F18" s="16">
        <f t="shared" si="1"/>
        <v>80.349455558369215</v>
      </c>
    </row>
    <row r="19" spans="1:6" s="10" customFormat="1" ht="16" x14ac:dyDescent="0.2">
      <c r="A19" s="10" t="s">
        <v>20</v>
      </c>
      <c r="B19" s="12">
        <v>1</v>
      </c>
      <c r="C19" s="10">
        <v>7.3999999999999996E-2</v>
      </c>
      <c r="D19" s="14">
        <v>0.49362499999999998</v>
      </c>
      <c r="E19" s="15">
        <f t="shared" si="0"/>
        <v>0.41962499999999997</v>
      </c>
      <c r="F19" s="16">
        <f t="shared" si="1"/>
        <v>85.008863003291964</v>
      </c>
    </row>
    <row r="20" spans="1:6" s="10" customFormat="1" ht="16" x14ac:dyDescent="0.2">
      <c r="A20" s="10" t="s">
        <v>20</v>
      </c>
      <c r="B20" s="12">
        <v>0.5</v>
      </c>
      <c r="C20" s="10">
        <v>6.8000000000000005E-2</v>
      </c>
      <c r="D20" s="14">
        <v>0.49362499999999998</v>
      </c>
      <c r="E20" s="15">
        <f t="shared" si="0"/>
        <v>0.42562499999999998</v>
      </c>
      <c r="F20" s="16">
        <f t="shared" si="1"/>
        <v>86.224360597619651</v>
      </c>
    </row>
    <row r="21" spans="1:6" s="10" customFormat="1" ht="16" x14ac:dyDescent="0.2">
      <c r="A21" s="10" t="s">
        <v>20</v>
      </c>
      <c r="B21" s="12">
        <v>0.25</v>
      </c>
      <c r="C21" s="10">
        <v>0.122</v>
      </c>
      <c r="D21" s="14">
        <v>0.49362499999999998</v>
      </c>
      <c r="E21" s="15">
        <f t="shared" si="0"/>
        <v>0.37162499999999998</v>
      </c>
      <c r="F21" s="16">
        <f t="shared" si="1"/>
        <v>75.284882248670542</v>
      </c>
    </row>
    <row r="22" spans="1:6" s="10" customFormat="1" ht="16" x14ac:dyDescent="0.2">
      <c r="A22" s="10" t="s">
        <v>20</v>
      </c>
      <c r="B22" s="12">
        <v>0.125</v>
      </c>
      <c r="C22" s="10">
        <v>0.25900000000000001</v>
      </c>
      <c r="D22" s="14">
        <v>0.49362499999999998</v>
      </c>
      <c r="E22" s="15">
        <f t="shared" si="0"/>
        <v>0.23462499999999997</v>
      </c>
      <c r="F22" s="16">
        <f t="shared" si="1"/>
        <v>47.531020511521902</v>
      </c>
    </row>
    <row r="23" spans="1:6" s="10" customFormat="1" ht="16" x14ac:dyDescent="0.2">
      <c r="A23" s="10" t="s">
        <v>20</v>
      </c>
      <c r="B23" s="12">
        <v>6.25E-2</v>
      </c>
      <c r="C23" s="10">
        <v>0.34799999999999998</v>
      </c>
      <c r="D23" s="14">
        <v>0.49362499999999998</v>
      </c>
      <c r="E23" s="15">
        <f t="shared" si="0"/>
        <v>0.145625</v>
      </c>
      <c r="F23" s="16">
        <f t="shared" si="1"/>
        <v>29.501139528994685</v>
      </c>
    </row>
    <row r="24" spans="1:6" s="10" customFormat="1" ht="16" x14ac:dyDescent="0.2">
      <c r="A24" s="10" t="s">
        <v>20</v>
      </c>
      <c r="B24" s="12">
        <v>3.125E-2</v>
      </c>
      <c r="C24" s="10">
        <v>0.33400000000000002</v>
      </c>
      <c r="D24" s="14">
        <v>0.49362499999999998</v>
      </c>
      <c r="E24" s="15">
        <f t="shared" si="0"/>
        <v>0.15962499999999996</v>
      </c>
      <c r="F24" s="16">
        <f t="shared" si="1"/>
        <v>32.337300582425925</v>
      </c>
    </row>
    <row r="25" spans="1:6" s="10" customFormat="1" ht="16" x14ac:dyDescent="0.2">
      <c r="A25" s="10" t="s">
        <v>20</v>
      </c>
      <c r="B25" s="12">
        <v>1.5625E-2</v>
      </c>
      <c r="C25" s="10">
        <v>0.42200000000000004</v>
      </c>
      <c r="D25" s="14">
        <v>0.49362499999999998</v>
      </c>
      <c r="E25" s="15">
        <f t="shared" si="0"/>
        <v>7.1624999999999939E-2</v>
      </c>
      <c r="F25" s="16">
        <f t="shared" si="1"/>
        <v>14.510002532286641</v>
      </c>
    </row>
    <row r="26" spans="1:6" s="10" customFormat="1" ht="16" x14ac:dyDescent="0.2">
      <c r="A26" s="10" t="s">
        <v>19</v>
      </c>
      <c r="B26" s="12">
        <v>2</v>
      </c>
      <c r="C26" s="10">
        <v>9.7000000000000003E-2</v>
      </c>
      <c r="D26" s="14">
        <v>0.49362499999999998</v>
      </c>
      <c r="E26" s="15">
        <f t="shared" si="0"/>
        <v>0.39662500000000001</v>
      </c>
      <c r="F26" s="16">
        <f t="shared" si="1"/>
        <v>80.349455558369215</v>
      </c>
    </row>
    <row r="27" spans="1:6" s="10" customFormat="1" ht="16" x14ac:dyDescent="0.2">
      <c r="A27" s="10" t="s">
        <v>19</v>
      </c>
      <c r="B27" s="12">
        <v>2</v>
      </c>
      <c r="C27" s="10">
        <v>0.09</v>
      </c>
      <c r="D27" s="14">
        <v>0.49362499999999998</v>
      </c>
      <c r="E27" s="15">
        <f t="shared" si="0"/>
        <v>0.40362500000000001</v>
      </c>
      <c r="F27" s="16">
        <f t="shared" si="1"/>
        <v>81.767536085084842</v>
      </c>
    </row>
    <row r="28" spans="1:6" s="10" customFormat="1" ht="16" x14ac:dyDescent="0.2">
      <c r="A28" s="10" t="s">
        <v>19</v>
      </c>
      <c r="B28" s="12">
        <v>2</v>
      </c>
      <c r="C28" s="10">
        <v>0.104</v>
      </c>
      <c r="D28" s="14">
        <v>0.49362499999999998</v>
      </c>
      <c r="E28" s="15">
        <f t="shared" si="0"/>
        <v>0.389625</v>
      </c>
      <c r="F28" s="16">
        <f t="shared" si="1"/>
        <v>78.931375031653587</v>
      </c>
    </row>
    <row r="29" spans="1:6" s="10" customFormat="1" ht="16" x14ac:dyDescent="0.2">
      <c r="A29" s="10" t="s">
        <v>19</v>
      </c>
      <c r="B29" s="12">
        <v>1</v>
      </c>
      <c r="C29" s="10">
        <v>0.08</v>
      </c>
      <c r="D29" s="14">
        <v>0.49362499999999998</v>
      </c>
      <c r="E29" s="15">
        <f t="shared" si="0"/>
        <v>0.41362499999999996</v>
      </c>
      <c r="F29" s="16">
        <f t="shared" si="1"/>
        <v>83.793365408964291</v>
      </c>
    </row>
    <row r="30" spans="1:6" s="10" customFormat="1" ht="16" x14ac:dyDescent="0.2">
      <c r="A30" s="10" t="s">
        <v>19</v>
      </c>
      <c r="B30" s="12">
        <v>1</v>
      </c>
      <c r="C30" s="10">
        <v>7.3999999999999996E-2</v>
      </c>
      <c r="D30" s="14">
        <v>0.49362499999999998</v>
      </c>
      <c r="E30" s="15">
        <f t="shared" si="0"/>
        <v>0.41962499999999997</v>
      </c>
      <c r="F30" s="16">
        <f t="shared" si="1"/>
        <v>85.008863003291964</v>
      </c>
    </row>
    <row r="31" spans="1:6" s="10" customFormat="1" ht="16" x14ac:dyDescent="0.2">
      <c r="A31" s="10" t="s">
        <v>19</v>
      </c>
      <c r="B31" s="12">
        <v>1</v>
      </c>
      <c r="C31" s="10">
        <v>7.1999999999999995E-2</v>
      </c>
      <c r="D31" s="14">
        <v>0.49362499999999998</v>
      </c>
      <c r="E31" s="15">
        <f t="shared" si="0"/>
        <v>0.42162499999999997</v>
      </c>
      <c r="F31" s="16">
        <f t="shared" si="1"/>
        <v>85.414028868067859</v>
      </c>
    </row>
    <row r="32" spans="1:6" s="10" customFormat="1" ht="16" x14ac:dyDescent="0.2">
      <c r="A32" s="10" t="s">
        <v>19</v>
      </c>
      <c r="B32" s="12">
        <v>0.5</v>
      </c>
      <c r="C32" s="10">
        <v>6.7000000000000004E-2</v>
      </c>
      <c r="D32" s="14">
        <v>0.49362499999999998</v>
      </c>
      <c r="E32" s="15">
        <f t="shared" si="0"/>
        <v>0.42662499999999998</v>
      </c>
      <c r="F32" s="16">
        <f t="shared" si="1"/>
        <v>86.426943530007591</v>
      </c>
    </row>
    <row r="33" spans="1:6" s="10" customFormat="1" ht="16" x14ac:dyDescent="0.2">
      <c r="A33" s="10" t="s">
        <v>19</v>
      </c>
      <c r="B33" s="12">
        <v>0.5</v>
      </c>
      <c r="C33" s="10">
        <v>6.5000000000000002E-2</v>
      </c>
      <c r="D33" s="14">
        <v>0.49362499999999998</v>
      </c>
      <c r="E33" s="15">
        <f t="shared" si="0"/>
        <v>0.42862499999999998</v>
      </c>
      <c r="F33" s="16">
        <f t="shared" si="1"/>
        <v>86.832109394783487</v>
      </c>
    </row>
    <row r="34" spans="1:6" s="10" customFormat="1" ht="16" x14ac:dyDescent="0.2">
      <c r="A34" s="10" t="s">
        <v>19</v>
      </c>
      <c r="B34" s="12">
        <v>0.5</v>
      </c>
      <c r="C34" s="10">
        <v>6.5000000000000002E-2</v>
      </c>
      <c r="D34" s="14">
        <v>0.49362499999999998</v>
      </c>
      <c r="E34" s="15">
        <f t="shared" si="0"/>
        <v>0.42862499999999998</v>
      </c>
      <c r="F34" s="16">
        <f t="shared" si="1"/>
        <v>86.832109394783487</v>
      </c>
    </row>
    <row r="35" spans="1:6" s="10" customFormat="1" ht="16" x14ac:dyDescent="0.2">
      <c r="A35" s="10" t="s">
        <v>19</v>
      </c>
      <c r="B35" s="12">
        <v>0.25</v>
      </c>
      <c r="C35" s="10">
        <v>8.6999999999999994E-2</v>
      </c>
      <c r="D35" s="14">
        <v>0.49362499999999998</v>
      </c>
      <c r="E35" s="15">
        <f t="shared" si="0"/>
        <v>0.40662500000000001</v>
      </c>
      <c r="F35" s="16">
        <f t="shared" si="1"/>
        <v>82.375284882248678</v>
      </c>
    </row>
    <row r="36" spans="1:6" s="10" customFormat="1" ht="16" x14ac:dyDescent="0.2">
      <c r="A36" s="10" t="s">
        <v>19</v>
      </c>
      <c r="B36" s="12">
        <v>0.25</v>
      </c>
      <c r="C36" s="10">
        <v>9.8000000000000004E-2</v>
      </c>
      <c r="D36" s="14">
        <v>0.49362499999999998</v>
      </c>
      <c r="E36" s="15">
        <f t="shared" si="0"/>
        <v>0.395625</v>
      </c>
      <c r="F36" s="16">
        <f t="shared" si="1"/>
        <v>80.146872625981274</v>
      </c>
    </row>
    <row r="37" spans="1:6" s="10" customFormat="1" ht="16" x14ac:dyDescent="0.2">
      <c r="A37" s="10" t="s">
        <v>19</v>
      </c>
      <c r="B37" s="12">
        <v>0.25</v>
      </c>
      <c r="C37" s="10">
        <v>0.127</v>
      </c>
      <c r="D37" s="14">
        <v>0.49362499999999998</v>
      </c>
      <c r="E37" s="15">
        <f t="shared" si="0"/>
        <v>0.36662499999999998</v>
      </c>
      <c r="F37" s="16">
        <f t="shared" si="1"/>
        <v>74.27196758673081</v>
      </c>
    </row>
    <row r="38" spans="1:6" s="10" customFormat="1" ht="16" x14ac:dyDescent="0.2">
      <c r="A38" s="10" t="s">
        <v>19</v>
      </c>
      <c r="B38" s="12">
        <v>0.125</v>
      </c>
      <c r="C38" s="10">
        <v>0.2505</v>
      </c>
      <c r="D38" s="14">
        <v>0.49362499999999998</v>
      </c>
      <c r="E38" s="15">
        <f t="shared" si="0"/>
        <v>0.24312499999999998</v>
      </c>
      <c r="F38" s="16">
        <f t="shared" si="1"/>
        <v>49.252975436819447</v>
      </c>
    </row>
    <row r="39" spans="1:6" s="10" customFormat="1" ht="16" x14ac:dyDescent="0.2">
      <c r="A39" s="10" t="s">
        <v>19</v>
      </c>
      <c r="B39" s="12">
        <v>0.125</v>
      </c>
      <c r="C39" s="10">
        <v>0.24299999999999999</v>
      </c>
      <c r="D39" s="14">
        <v>0.49362499999999998</v>
      </c>
      <c r="E39" s="15">
        <f t="shared" si="0"/>
        <v>0.25062499999999999</v>
      </c>
      <c r="F39" s="16">
        <f t="shared" si="1"/>
        <v>50.772347429729045</v>
      </c>
    </row>
    <row r="40" spans="1:6" s="10" customFormat="1" ht="16" x14ac:dyDescent="0.2">
      <c r="A40" s="10" t="s">
        <v>19</v>
      </c>
      <c r="B40" s="12">
        <v>0.125</v>
      </c>
      <c r="C40" s="10">
        <v>0.25800000000000001</v>
      </c>
      <c r="D40" s="14">
        <v>0.49362499999999998</v>
      </c>
      <c r="E40" s="15">
        <f t="shared" si="0"/>
        <v>0.23562499999999997</v>
      </c>
      <c r="F40" s="16">
        <f t="shared" si="1"/>
        <v>47.733603443909843</v>
      </c>
    </row>
    <row r="41" spans="1:6" s="10" customFormat="1" ht="16" x14ac:dyDescent="0.2">
      <c r="A41" s="10" t="s">
        <v>19</v>
      </c>
      <c r="B41" s="12">
        <v>6.25E-2</v>
      </c>
      <c r="C41" s="10">
        <v>0.36249999999999999</v>
      </c>
      <c r="D41" s="14">
        <v>0.49362499999999998</v>
      </c>
      <c r="E41" s="15">
        <f t="shared" si="0"/>
        <v>0.13112499999999999</v>
      </c>
      <c r="F41" s="16">
        <f t="shared" si="1"/>
        <v>26.563687009369456</v>
      </c>
    </row>
    <row r="42" spans="1:6" s="10" customFormat="1" ht="16" x14ac:dyDescent="0.2">
      <c r="A42" s="10" t="s">
        <v>19</v>
      </c>
      <c r="B42" s="12">
        <v>6.25E-2</v>
      </c>
      <c r="C42" s="10">
        <v>0.35499999999999998</v>
      </c>
      <c r="D42" s="14">
        <v>0.49362499999999998</v>
      </c>
      <c r="E42" s="15">
        <f t="shared" si="0"/>
        <v>0.138625</v>
      </c>
      <c r="F42" s="16">
        <f t="shared" si="1"/>
        <v>28.083059002279061</v>
      </c>
    </row>
    <row r="43" spans="1:6" s="10" customFormat="1" ht="16" x14ac:dyDescent="0.2">
      <c r="A43" s="10" t="s">
        <v>19</v>
      </c>
      <c r="B43" s="12">
        <v>6.25E-2</v>
      </c>
      <c r="C43" s="10">
        <v>0.37</v>
      </c>
      <c r="D43" s="14">
        <v>0.49362499999999998</v>
      </c>
      <c r="E43" s="15">
        <f t="shared" si="0"/>
        <v>0.12362499999999998</v>
      </c>
      <c r="F43" s="16">
        <f t="shared" si="1"/>
        <v>25.044315016459862</v>
      </c>
    </row>
    <row r="44" spans="1:6" s="10" customFormat="1" ht="16" x14ac:dyDescent="0.2">
      <c r="A44" s="10" t="s">
        <v>19</v>
      </c>
      <c r="B44" s="12">
        <v>3.125E-2</v>
      </c>
      <c r="C44" s="10">
        <v>0.44600000000000001</v>
      </c>
      <c r="D44" s="14">
        <v>0.49362499999999998</v>
      </c>
      <c r="E44" s="15">
        <f t="shared" si="0"/>
        <v>4.7624999999999973E-2</v>
      </c>
      <c r="F44" s="16">
        <f t="shared" si="1"/>
        <v>9.6480121549759374</v>
      </c>
    </row>
    <row r="45" spans="1:6" s="10" customFormat="1" ht="16" x14ac:dyDescent="0.2">
      <c r="A45" s="10" t="s">
        <v>19</v>
      </c>
      <c r="B45" s="12">
        <v>3.125E-2</v>
      </c>
      <c r="C45" s="10">
        <v>0.433</v>
      </c>
      <c r="D45" s="14">
        <v>0.49362499999999998</v>
      </c>
      <c r="E45" s="15">
        <f t="shared" si="0"/>
        <v>6.0624999999999984E-2</v>
      </c>
      <c r="F45" s="16">
        <f t="shared" si="1"/>
        <v>12.281590276019243</v>
      </c>
    </row>
    <row r="46" spans="1:6" s="10" customFormat="1" ht="16" x14ac:dyDescent="0.2">
      <c r="A46" s="10" t="s">
        <v>19</v>
      </c>
      <c r="B46" s="12">
        <v>3.125E-2</v>
      </c>
      <c r="C46" s="10">
        <v>0.435</v>
      </c>
      <c r="D46" s="14">
        <v>0.49362499999999998</v>
      </c>
      <c r="E46" s="15">
        <f t="shared" si="0"/>
        <v>5.8624999999999983E-2</v>
      </c>
      <c r="F46" s="16">
        <f t="shared" si="1"/>
        <v>11.876424411243351</v>
      </c>
    </row>
    <row r="47" spans="1:6" s="10" customFormat="1" ht="16" x14ac:dyDescent="0.2">
      <c r="A47" s="10" t="s">
        <v>19</v>
      </c>
      <c r="B47" s="12">
        <v>1.5625E-2</v>
      </c>
      <c r="C47" s="10">
        <v>0.48899999999999999</v>
      </c>
      <c r="D47" s="14">
        <v>0.49362499999999998</v>
      </c>
      <c r="E47" s="15">
        <f t="shared" si="0"/>
        <v>4.6249999999999902E-3</v>
      </c>
      <c r="F47" s="16">
        <f t="shared" si="1"/>
        <v>0.9369460622942497</v>
      </c>
    </row>
    <row r="48" spans="1:6" s="10" customFormat="1" ht="16" x14ac:dyDescent="0.2">
      <c r="A48" s="10" t="s">
        <v>19</v>
      </c>
      <c r="B48" s="12">
        <v>1.5625E-2</v>
      </c>
      <c r="C48" s="10">
        <v>0.47499999999999998</v>
      </c>
      <c r="D48" s="14">
        <v>0.49362499999999998</v>
      </c>
      <c r="E48" s="15">
        <f t="shared" si="0"/>
        <v>1.8625000000000003E-2</v>
      </c>
      <c r="F48" s="16">
        <f t="shared" si="1"/>
        <v>3.7731071157255007</v>
      </c>
    </row>
    <row r="49" spans="1:6" s="10" customFormat="1" ht="16" x14ac:dyDescent="0.2">
      <c r="A49" s="10" t="s">
        <v>19</v>
      </c>
      <c r="B49" s="12">
        <v>1.5625E-2</v>
      </c>
      <c r="C49" s="10">
        <v>0.48199999999999998</v>
      </c>
      <c r="D49" s="14">
        <v>0.49362499999999998</v>
      </c>
      <c r="E49" s="15">
        <f t="shared" si="0"/>
        <v>1.1624999999999996E-2</v>
      </c>
      <c r="F49" s="16">
        <f t="shared" si="1"/>
        <v>2.3550265890098752</v>
      </c>
    </row>
    <row r="50" spans="1:6" s="10" customFormat="1" ht="16" x14ac:dyDescent="0.2">
      <c r="A50" s="10" t="s">
        <v>73</v>
      </c>
      <c r="B50" s="12">
        <v>2</v>
      </c>
      <c r="C50" s="10">
        <v>0.125</v>
      </c>
      <c r="D50" s="14">
        <v>0.49362499999999998</v>
      </c>
      <c r="E50" s="15">
        <f t="shared" si="0"/>
        <v>0.36862499999999998</v>
      </c>
      <c r="F50" s="16">
        <f t="shared" si="1"/>
        <v>74.677133451506705</v>
      </c>
    </row>
    <row r="51" spans="1:6" s="10" customFormat="1" ht="16" x14ac:dyDescent="0.2">
      <c r="A51" s="10" t="s">
        <v>73</v>
      </c>
      <c r="B51" s="12">
        <v>2</v>
      </c>
      <c r="C51" s="10">
        <v>0.128</v>
      </c>
      <c r="D51" s="14">
        <v>0.49362499999999998</v>
      </c>
      <c r="E51" s="15">
        <f t="shared" si="0"/>
        <v>0.36562499999999998</v>
      </c>
      <c r="F51" s="16">
        <f t="shared" si="1"/>
        <v>74.069384654342869</v>
      </c>
    </row>
    <row r="52" spans="1:6" s="10" customFormat="1" ht="16" x14ac:dyDescent="0.2">
      <c r="A52" s="10" t="s">
        <v>73</v>
      </c>
      <c r="B52" s="12">
        <v>2</v>
      </c>
      <c r="C52" s="10">
        <v>0.126</v>
      </c>
      <c r="D52" s="14">
        <v>0.49362499999999998</v>
      </c>
      <c r="E52" s="15">
        <f t="shared" si="0"/>
        <v>0.36762499999999998</v>
      </c>
      <c r="F52" s="16">
        <f t="shared" si="1"/>
        <v>74.474550519118765</v>
      </c>
    </row>
    <row r="53" spans="1:6" s="10" customFormat="1" ht="16" x14ac:dyDescent="0.2">
      <c r="A53" s="10" t="s">
        <v>73</v>
      </c>
      <c r="B53" s="12">
        <v>1</v>
      </c>
      <c r="C53" s="10">
        <v>9.4E-2</v>
      </c>
      <c r="D53" s="14">
        <v>0.49362499999999998</v>
      </c>
      <c r="E53" s="15">
        <f t="shared" si="0"/>
        <v>0.39962500000000001</v>
      </c>
      <c r="F53" s="16">
        <f t="shared" si="1"/>
        <v>80.957204355533051</v>
      </c>
    </row>
    <row r="54" spans="1:6" s="10" customFormat="1" ht="16" x14ac:dyDescent="0.2">
      <c r="A54" s="10" t="s">
        <v>73</v>
      </c>
      <c r="B54" s="12">
        <v>1</v>
      </c>
      <c r="C54" s="10">
        <v>9.0999999999999998E-2</v>
      </c>
      <c r="D54" s="14">
        <v>0.49362499999999998</v>
      </c>
      <c r="E54" s="15">
        <f t="shared" si="0"/>
        <v>0.40262500000000001</v>
      </c>
      <c r="F54" s="16">
        <f t="shared" si="1"/>
        <v>81.564953152696901</v>
      </c>
    </row>
    <row r="55" spans="1:6" s="10" customFormat="1" ht="16" x14ac:dyDescent="0.2">
      <c r="A55" s="10" t="s">
        <v>73</v>
      </c>
      <c r="B55" s="12">
        <v>1</v>
      </c>
      <c r="C55" s="10">
        <v>8.5999999999999993E-2</v>
      </c>
      <c r="D55" s="14">
        <v>0.49362499999999998</v>
      </c>
      <c r="E55" s="15">
        <f t="shared" si="0"/>
        <v>0.40762500000000002</v>
      </c>
      <c r="F55" s="16">
        <f t="shared" si="1"/>
        <v>82.577867814636619</v>
      </c>
    </row>
    <row r="56" spans="1:6" s="10" customFormat="1" ht="16" x14ac:dyDescent="0.2">
      <c r="A56" s="10" t="s">
        <v>73</v>
      </c>
      <c r="B56" s="12">
        <v>0.5</v>
      </c>
      <c r="C56" s="10">
        <v>7.1999999999999995E-2</v>
      </c>
      <c r="D56" s="14">
        <v>0.49362499999999998</v>
      </c>
      <c r="E56" s="15">
        <f t="shared" si="0"/>
        <v>0.42162499999999997</v>
      </c>
      <c r="F56" s="16">
        <f t="shared" si="1"/>
        <v>85.414028868067859</v>
      </c>
    </row>
    <row r="57" spans="1:6" s="10" customFormat="1" ht="16" x14ac:dyDescent="0.2">
      <c r="A57" s="10" t="s">
        <v>73</v>
      </c>
      <c r="B57" s="12">
        <v>0.5</v>
      </c>
      <c r="C57" s="10">
        <v>7.1999999999999995E-2</v>
      </c>
      <c r="D57" s="14">
        <v>0.49362499999999998</v>
      </c>
      <c r="E57" s="15">
        <f t="shared" si="0"/>
        <v>0.42162499999999997</v>
      </c>
      <c r="F57" s="16">
        <f t="shared" si="1"/>
        <v>85.414028868067859</v>
      </c>
    </row>
    <row r="58" spans="1:6" s="10" customFormat="1" ht="16" x14ac:dyDescent="0.2">
      <c r="A58" s="10" t="s">
        <v>73</v>
      </c>
      <c r="B58" s="12">
        <v>0.5</v>
      </c>
      <c r="C58" s="10">
        <v>8.2000000000000003E-2</v>
      </c>
      <c r="D58" s="14">
        <v>0.49362499999999998</v>
      </c>
      <c r="E58" s="15">
        <f t="shared" si="0"/>
        <v>0.41162499999999996</v>
      </c>
      <c r="F58" s="16">
        <f t="shared" si="1"/>
        <v>83.388199544188396</v>
      </c>
    </row>
    <row r="59" spans="1:6" s="10" customFormat="1" ht="16" x14ac:dyDescent="0.2">
      <c r="A59" s="10" t="s">
        <v>73</v>
      </c>
      <c r="B59" s="12">
        <v>0.25</v>
      </c>
      <c r="C59" s="10">
        <v>7.0000000000000007E-2</v>
      </c>
      <c r="D59" s="14">
        <v>0.49362499999999998</v>
      </c>
      <c r="E59" s="15">
        <f t="shared" si="0"/>
        <v>0.42362499999999997</v>
      </c>
      <c r="F59" s="16">
        <f t="shared" si="1"/>
        <v>85.819194732843755</v>
      </c>
    </row>
    <row r="60" spans="1:6" s="10" customFormat="1" ht="16" x14ac:dyDescent="0.2">
      <c r="A60" s="10" t="s">
        <v>73</v>
      </c>
      <c r="B60" s="12">
        <v>0.25</v>
      </c>
      <c r="C60" s="10">
        <v>7.0999999999999994E-2</v>
      </c>
      <c r="D60" s="14">
        <v>0.49362499999999998</v>
      </c>
      <c r="E60" s="15">
        <f t="shared" si="0"/>
        <v>0.42262499999999997</v>
      </c>
      <c r="F60" s="16">
        <f t="shared" si="1"/>
        <v>85.616611800455814</v>
      </c>
    </row>
    <row r="61" spans="1:6" s="10" customFormat="1" ht="16" x14ac:dyDescent="0.2">
      <c r="A61" s="10" t="s">
        <v>73</v>
      </c>
      <c r="B61" s="12">
        <v>0.25</v>
      </c>
      <c r="C61" s="10">
        <v>7.3999999999999996E-2</v>
      </c>
      <c r="D61" s="14">
        <v>0.49362499999999998</v>
      </c>
      <c r="E61" s="15">
        <f t="shared" si="0"/>
        <v>0.41962499999999997</v>
      </c>
      <c r="F61" s="16">
        <f t="shared" si="1"/>
        <v>85.008863003291964</v>
      </c>
    </row>
    <row r="62" spans="1:6" s="10" customFormat="1" ht="16" x14ac:dyDescent="0.2">
      <c r="A62" s="10" t="s">
        <v>73</v>
      </c>
      <c r="B62" s="12">
        <v>0.125</v>
      </c>
      <c r="C62" s="10">
        <v>0.17299999999999999</v>
      </c>
      <c r="D62" s="14">
        <v>0.49362499999999998</v>
      </c>
      <c r="E62" s="15">
        <f t="shared" si="0"/>
        <v>0.32062499999999999</v>
      </c>
      <c r="F62" s="16">
        <f t="shared" si="1"/>
        <v>64.953152696885283</v>
      </c>
    </row>
    <row r="63" spans="1:6" s="10" customFormat="1" ht="16" x14ac:dyDescent="0.2">
      <c r="A63" s="10" t="s">
        <v>73</v>
      </c>
      <c r="B63" s="12">
        <v>0.125</v>
      </c>
      <c r="C63" s="10">
        <v>0.157</v>
      </c>
      <c r="D63" s="14">
        <v>0.49362499999999998</v>
      </c>
      <c r="E63" s="15">
        <f t="shared" si="0"/>
        <v>0.33662499999999995</v>
      </c>
      <c r="F63" s="16">
        <f t="shared" si="1"/>
        <v>68.194479615092419</v>
      </c>
    </row>
    <row r="64" spans="1:6" s="10" customFormat="1" ht="16" x14ac:dyDescent="0.2">
      <c r="A64" s="10" t="s">
        <v>73</v>
      </c>
      <c r="B64" s="12">
        <v>0.125</v>
      </c>
      <c r="C64" s="10">
        <v>0.189</v>
      </c>
      <c r="D64" s="14">
        <v>0.49362499999999998</v>
      </c>
      <c r="E64" s="15">
        <f t="shared" si="0"/>
        <v>0.30462499999999998</v>
      </c>
      <c r="F64" s="16">
        <f t="shared" si="1"/>
        <v>61.71182577867814</v>
      </c>
    </row>
    <row r="65" spans="1:6" s="10" customFormat="1" ht="16" x14ac:dyDescent="0.2">
      <c r="A65" s="10" t="s">
        <v>73</v>
      </c>
      <c r="B65" s="12">
        <v>6.25E-2</v>
      </c>
      <c r="C65" s="10">
        <v>0.27600000000000002</v>
      </c>
      <c r="D65" s="14">
        <v>0.49362499999999998</v>
      </c>
      <c r="E65" s="15">
        <f t="shared" si="0"/>
        <v>0.21762499999999996</v>
      </c>
      <c r="F65" s="16">
        <f t="shared" si="1"/>
        <v>44.087110660926811</v>
      </c>
    </row>
    <row r="66" spans="1:6" s="10" customFormat="1" ht="16" x14ac:dyDescent="0.2">
      <c r="A66" s="10" t="s">
        <v>73</v>
      </c>
      <c r="B66" s="12">
        <v>6.25E-2</v>
      </c>
      <c r="C66" s="10">
        <v>0.253</v>
      </c>
      <c r="D66" s="14">
        <v>0.49362499999999998</v>
      </c>
      <c r="E66" s="15">
        <f t="shared" si="0"/>
        <v>0.24062499999999998</v>
      </c>
      <c r="F66" s="16">
        <f t="shared" si="1"/>
        <v>48.746518105849582</v>
      </c>
    </row>
    <row r="67" spans="1:6" s="10" customFormat="1" ht="16" x14ac:dyDescent="0.2">
      <c r="A67" s="10" t="s">
        <v>73</v>
      </c>
      <c r="B67" s="12">
        <v>6.25E-2</v>
      </c>
      <c r="C67" s="10">
        <v>0.29899999999999999</v>
      </c>
      <c r="D67" s="14">
        <v>0.49362499999999998</v>
      </c>
      <c r="E67" s="15">
        <f t="shared" ref="E67:E130" si="2">D67-C67</f>
        <v>0.19462499999999999</v>
      </c>
      <c r="F67" s="16">
        <f t="shared" ref="F67:F130" si="3">(E67/D67)*100</f>
        <v>39.427703216004048</v>
      </c>
    </row>
    <row r="68" spans="1:6" s="10" customFormat="1" ht="16" x14ac:dyDescent="0.2">
      <c r="A68" s="10" t="s">
        <v>73</v>
      </c>
      <c r="B68" s="12">
        <v>3.125E-2</v>
      </c>
      <c r="C68" s="10">
        <v>0.38900000000000001</v>
      </c>
      <c r="D68" s="14">
        <v>0.49362499999999998</v>
      </c>
      <c r="E68" s="15">
        <f t="shared" si="2"/>
        <v>0.10462499999999997</v>
      </c>
      <c r="F68" s="16">
        <f t="shared" si="3"/>
        <v>21.195239301088879</v>
      </c>
    </row>
    <row r="69" spans="1:6" s="10" customFormat="1" ht="16" x14ac:dyDescent="0.2">
      <c r="A69" s="10" t="s">
        <v>73</v>
      </c>
      <c r="B69" s="12">
        <v>3.125E-2</v>
      </c>
      <c r="C69" s="10">
        <v>0.38900000000000001</v>
      </c>
      <c r="D69" s="14">
        <v>0.49362499999999998</v>
      </c>
      <c r="E69" s="15">
        <f t="shared" si="2"/>
        <v>0.10462499999999997</v>
      </c>
      <c r="F69" s="16">
        <f t="shared" si="3"/>
        <v>21.195239301088879</v>
      </c>
    </row>
    <row r="70" spans="1:6" s="10" customFormat="1" ht="16" x14ac:dyDescent="0.2">
      <c r="A70" s="10" t="s">
        <v>73</v>
      </c>
      <c r="B70" s="12">
        <v>3.125E-2</v>
      </c>
      <c r="C70" s="10">
        <v>0.39600000000000002</v>
      </c>
      <c r="D70" s="14">
        <v>0.49362499999999998</v>
      </c>
      <c r="E70" s="15">
        <f t="shared" si="2"/>
        <v>9.7624999999999962E-2</v>
      </c>
      <c r="F70" s="16">
        <f t="shared" si="3"/>
        <v>19.777158774373252</v>
      </c>
    </row>
    <row r="71" spans="1:6" s="10" customFormat="1" ht="16" x14ac:dyDescent="0.2">
      <c r="A71" s="10" t="s">
        <v>73</v>
      </c>
      <c r="B71" s="12">
        <v>1.5625E-2</v>
      </c>
      <c r="C71" s="10">
        <v>0.42799999999999999</v>
      </c>
      <c r="D71" s="14">
        <v>0.49362499999999998</v>
      </c>
      <c r="E71" s="15">
        <f t="shared" si="2"/>
        <v>6.5624999999999989E-2</v>
      </c>
      <c r="F71" s="16">
        <f t="shared" si="3"/>
        <v>13.294504937958976</v>
      </c>
    </row>
    <row r="72" spans="1:6" s="10" customFormat="1" ht="16" x14ac:dyDescent="0.2">
      <c r="A72" s="10" t="s">
        <v>73</v>
      </c>
      <c r="B72" s="12">
        <v>1.5625E-2</v>
      </c>
      <c r="C72" s="10">
        <v>0.42299999999999999</v>
      </c>
      <c r="D72" s="14">
        <v>0.49362499999999998</v>
      </c>
      <c r="E72" s="15">
        <f t="shared" si="2"/>
        <v>7.0624999999999993E-2</v>
      </c>
      <c r="F72" s="16">
        <f t="shared" si="3"/>
        <v>14.307419599898708</v>
      </c>
    </row>
    <row r="73" spans="1:6" s="10" customFormat="1" ht="16" x14ac:dyDescent="0.2">
      <c r="A73" s="10" t="s">
        <v>73</v>
      </c>
      <c r="B73" s="12">
        <v>1.5625E-2</v>
      </c>
      <c r="C73" s="12">
        <v>0.42549999999999999</v>
      </c>
      <c r="D73" s="14">
        <v>0.49362499999999998</v>
      </c>
      <c r="E73" s="15">
        <f t="shared" si="2"/>
        <v>6.8124999999999991E-2</v>
      </c>
      <c r="F73" s="16">
        <f t="shared" si="3"/>
        <v>13.80096226892884</v>
      </c>
    </row>
    <row r="74" spans="1:6" s="10" customFormat="1" ht="16" x14ac:dyDescent="0.2">
      <c r="A74" s="10" t="s">
        <v>72</v>
      </c>
      <c r="B74" s="12">
        <v>2</v>
      </c>
      <c r="C74" s="10">
        <v>0.104</v>
      </c>
      <c r="D74" s="14">
        <v>0.49362499999999998</v>
      </c>
      <c r="E74" s="15">
        <f t="shared" si="2"/>
        <v>0.389625</v>
      </c>
      <c r="F74" s="16">
        <f t="shared" si="3"/>
        <v>78.931375031653587</v>
      </c>
    </row>
    <row r="75" spans="1:6" s="10" customFormat="1" ht="16" x14ac:dyDescent="0.2">
      <c r="A75" s="10" t="s">
        <v>72</v>
      </c>
      <c r="B75" s="12">
        <v>2</v>
      </c>
      <c r="C75" s="10">
        <v>0.107</v>
      </c>
      <c r="D75" s="14">
        <v>0.49362499999999998</v>
      </c>
      <c r="E75" s="15">
        <f t="shared" si="2"/>
        <v>0.386625</v>
      </c>
      <c r="F75" s="16">
        <f t="shared" si="3"/>
        <v>78.323626234489751</v>
      </c>
    </row>
    <row r="76" spans="1:6" s="10" customFormat="1" ht="16" x14ac:dyDescent="0.2">
      <c r="A76" s="10" t="s">
        <v>72</v>
      </c>
      <c r="B76" s="12">
        <v>2</v>
      </c>
      <c r="C76" s="10">
        <v>0.105</v>
      </c>
      <c r="D76" s="14">
        <v>0.49362499999999998</v>
      </c>
      <c r="E76" s="15">
        <f t="shared" si="2"/>
        <v>0.388625</v>
      </c>
      <c r="F76" s="16">
        <f t="shared" si="3"/>
        <v>78.728792099265647</v>
      </c>
    </row>
    <row r="77" spans="1:6" s="10" customFormat="1" ht="16" x14ac:dyDescent="0.2">
      <c r="A77" s="10" t="s">
        <v>72</v>
      </c>
      <c r="B77" s="12">
        <v>1</v>
      </c>
      <c r="C77" s="10">
        <v>8.5000000000000006E-2</v>
      </c>
      <c r="D77" s="14">
        <v>0.49362499999999998</v>
      </c>
      <c r="E77" s="15">
        <f t="shared" si="2"/>
        <v>0.40862499999999996</v>
      </c>
      <c r="F77" s="16">
        <f t="shared" si="3"/>
        <v>82.78045074702456</v>
      </c>
    </row>
    <row r="78" spans="1:6" s="10" customFormat="1" ht="16" x14ac:dyDescent="0.2">
      <c r="A78" s="10" t="s">
        <v>72</v>
      </c>
      <c r="B78" s="12">
        <v>1</v>
      </c>
      <c r="C78" s="10">
        <v>7.9000000000000001E-2</v>
      </c>
      <c r="D78" s="14">
        <v>0.49362499999999998</v>
      </c>
      <c r="E78" s="15">
        <f t="shared" si="2"/>
        <v>0.41462499999999997</v>
      </c>
      <c r="F78" s="16">
        <f t="shared" si="3"/>
        <v>83.995948341352232</v>
      </c>
    </row>
    <row r="79" spans="1:6" s="10" customFormat="1" ht="16" x14ac:dyDescent="0.2">
      <c r="A79" s="10" t="s">
        <v>72</v>
      </c>
      <c r="B79" s="12">
        <v>1</v>
      </c>
      <c r="C79" s="10">
        <v>0.08</v>
      </c>
      <c r="D79" s="14">
        <v>0.49362499999999998</v>
      </c>
      <c r="E79" s="15">
        <f t="shared" si="2"/>
        <v>0.41362499999999996</v>
      </c>
      <c r="F79" s="16">
        <f t="shared" si="3"/>
        <v>83.793365408964291</v>
      </c>
    </row>
    <row r="80" spans="1:6" s="10" customFormat="1" ht="16" x14ac:dyDescent="0.2">
      <c r="A80" s="10" t="s">
        <v>72</v>
      </c>
      <c r="B80" s="12">
        <v>0.5</v>
      </c>
      <c r="C80" s="10">
        <v>7.2999999999999995E-2</v>
      </c>
      <c r="D80" s="14">
        <v>0.49362499999999998</v>
      </c>
      <c r="E80" s="15">
        <f t="shared" si="2"/>
        <v>0.42062499999999997</v>
      </c>
      <c r="F80" s="16">
        <f t="shared" si="3"/>
        <v>85.211445935679919</v>
      </c>
    </row>
    <row r="81" spans="1:6" s="10" customFormat="1" ht="16" x14ac:dyDescent="0.2">
      <c r="A81" s="10" t="s">
        <v>72</v>
      </c>
      <c r="B81" s="12">
        <v>0.5</v>
      </c>
      <c r="C81" s="10">
        <v>6.9000000000000006E-2</v>
      </c>
      <c r="D81" s="14">
        <v>0.49362499999999998</v>
      </c>
      <c r="E81" s="15">
        <f t="shared" si="2"/>
        <v>0.42462499999999997</v>
      </c>
      <c r="F81" s="16">
        <f t="shared" si="3"/>
        <v>86.021777665231696</v>
      </c>
    </row>
    <row r="82" spans="1:6" s="10" customFormat="1" ht="16" x14ac:dyDescent="0.2">
      <c r="A82" s="10" t="s">
        <v>72</v>
      </c>
      <c r="B82" s="12">
        <v>0.5</v>
      </c>
      <c r="C82" s="10">
        <v>6.7000000000000004E-2</v>
      </c>
      <c r="D82" s="14">
        <v>0.49362499999999998</v>
      </c>
      <c r="E82" s="15">
        <f t="shared" si="2"/>
        <v>0.42662499999999998</v>
      </c>
      <c r="F82" s="16">
        <f t="shared" si="3"/>
        <v>86.426943530007591</v>
      </c>
    </row>
    <row r="83" spans="1:6" s="10" customFormat="1" ht="16" x14ac:dyDescent="0.2">
      <c r="A83" s="10" t="s">
        <v>72</v>
      </c>
      <c r="B83" s="12">
        <v>0.25</v>
      </c>
      <c r="C83" s="10">
        <v>8.4000000000000005E-2</v>
      </c>
      <c r="D83" s="14">
        <v>0.49362499999999998</v>
      </c>
      <c r="E83" s="15">
        <f t="shared" si="2"/>
        <v>0.40962499999999996</v>
      </c>
      <c r="F83" s="16">
        <f t="shared" si="3"/>
        <v>82.983033679412515</v>
      </c>
    </row>
    <row r="84" spans="1:6" s="10" customFormat="1" ht="16" x14ac:dyDescent="0.2">
      <c r="A84" s="10" t="s">
        <v>72</v>
      </c>
      <c r="B84" s="12">
        <v>0.25</v>
      </c>
      <c r="C84" s="10">
        <v>9.5000000000000001E-2</v>
      </c>
      <c r="D84" s="14">
        <v>0.49362499999999998</v>
      </c>
      <c r="E84" s="15">
        <f t="shared" si="2"/>
        <v>0.39862500000000001</v>
      </c>
      <c r="F84" s="16">
        <f t="shared" si="3"/>
        <v>80.754621423145096</v>
      </c>
    </row>
    <row r="85" spans="1:6" s="10" customFormat="1" ht="16" x14ac:dyDescent="0.2">
      <c r="A85" s="10" t="s">
        <v>72</v>
      </c>
      <c r="B85" s="12">
        <v>0.25</v>
      </c>
      <c r="C85" s="10">
        <v>9.0999999999999998E-2</v>
      </c>
      <c r="D85" s="14">
        <v>0.49362499999999998</v>
      </c>
      <c r="E85" s="15">
        <f t="shared" si="2"/>
        <v>0.40262500000000001</v>
      </c>
      <c r="F85" s="16">
        <f t="shared" si="3"/>
        <v>81.564953152696901</v>
      </c>
    </row>
    <row r="86" spans="1:6" s="10" customFormat="1" ht="16" x14ac:dyDescent="0.2">
      <c r="A86" s="10" t="s">
        <v>72</v>
      </c>
      <c r="B86" s="12">
        <v>0.125</v>
      </c>
      <c r="C86" s="10">
        <v>0.192</v>
      </c>
      <c r="D86" s="14">
        <v>0.49362499999999998</v>
      </c>
      <c r="E86" s="15">
        <f t="shared" si="2"/>
        <v>0.30162499999999998</v>
      </c>
      <c r="F86" s="16">
        <f t="shared" si="3"/>
        <v>61.104076981514311</v>
      </c>
    </row>
    <row r="87" spans="1:6" s="10" customFormat="1" ht="16" x14ac:dyDescent="0.2">
      <c r="A87" s="10" t="s">
        <v>72</v>
      </c>
      <c r="B87" s="12">
        <v>0.125</v>
      </c>
      <c r="C87" s="10">
        <v>0.224</v>
      </c>
      <c r="D87" s="14">
        <v>0.49362499999999998</v>
      </c>
      <c r="E87" s="15">
        <f t="shared" si="2"/>
        <v>0.269625</v>
      </c>
      <c r="F87" s="16">
        <f t="shared" si="3"/>
        <v>54.621423145100024</v>
      </c>
    </row>
    <row r="88" spans="1:6" s="10" customFormat="1" ht="16" x14ac:dyDescent="0.2">
      <c r="A88" s="10" t="s">
        <v>72</v>
      </c>
      <c r="B88" s="12">
        <v>0.125</v>
      </c>
      <c r="C88" s="10">
        <v>0.21</v>
      </c>
      <c r="D88" s="14">
        <v>0.49362499999999998</v>
      </c>
      <c r="E88" s="15">
        <f t="shared" si="2"/>
        <v>0.28362500000000002</v>
      </c>
      <c r="F88" s="16">
        <f t="shared" si="3"/>
        <v>57.457584198531272</v>
      </c>
    </row>
    <row r="89" spans="1:6" s="10" customFormat="1" ht="16" x14ac:dyDescent="0.2">
      <c r="A89" s="10" t="s">
        <v>72</v>
      </c>
      <c r="B89" s="12">
        <v>6.25E-2</v>
      </c>
      <c r="C89" s="10">
        <v>0.32</v>
      </c>
      <c r="D89" s="14">
        <v>0.49362499999999998</v>
      </c>
      <c r="E89" s="15">
        <f t="shared" si="2"/>
        <v>0.17362499999999997</v>
      </c>
      <c r="F89" s="16">
        <f t="shared" si="3"/>
        <v>35.173461635857173</v>
      </c>
    </row>
    <row r="90" spans="1:6" s="10" customFormat="1" ht="16" x14ac:dyDescent="0.2">
      <c r="A90" s="10" t="s">
        <v>72</v>
      </c>
      <c r="B90" s="12">
        <v>6.25E-2</v>
      </c>
      <c r="C90" s="10">
        <v>0.34899999999999998</v>
      </c>
      <c r="D90" s="14">
        <v>0.49362499999999998</v>
      </c>
      <c r="E90" s="15">
        <f t="shared" si="2"/>
        <v>0.144625</v>
      </c>
      <c r="F90" s="16">
        <f t="shared" si="3"/>
        <v>29.29855659660674</v>
      </c>
    </row>
    <row r="91" spans="1:6" s="10" customFormat="1" ht="16" x14ac:dyDescent="0.2">
      <c r="A91" s="10" t="s">
        <v>72</v>
      </c>
      <c r="B91" s="12">
        <v>6.25E-2</v>
      </c>
      <c r="C91" s="10">
        <v>0.33450000000000002</v>
      </c>
      <c r="D91" s="14">
        <v>0.49362499999999998</v>
      </c>
      <c r="E91" s="15">
        <f t="shared" si="2"/>
        <v>0.15912499999999996</v>
      </c>
      <c r="F91" s="16">
        <f t="shared" si="3"/>
        <v>32.236009116231948</v>
      </c>
    </row>
    <row r="92" spans="1:6" s="10" customFormat="1" ht="16" x14ac:dyDescent="0.2">
      <c r="A92" s="10" t="s">
        <v>72</v>
      </c>
      <c r="B92" s="12">
        <v>3.125E-2</v>
      </c>
      <c r="C92" s="10">
        <v>0.379</v>
      </c>
      <c r="D92" s="14">
        <v>0.49362499999999998</v>
      </c>
      <c r="E92" s="15">
        <f t="shared" si="2"/>
        <v>0.11462499999999998</v>
      </c>
      <c r="F92" s="16">
        <f t="shared" si="3"/>
        <v>23.221068624968343</v>
      </c>
    </row>
    <row r="93" spans="1:6" s="10" customFormat="1" ht="16" x14ac:dyDescent="0.2">
      <c r="A93" s="10" t="s">
        <v>72</v>
      </c>
      <c r="B93" s="12">
        <v>3.125E-2</v>
      </c>
      <c r="C93" s="10">
        <v>0.39500000000000002</v>
      </c>
      <c r="D93" s="14">
        <v>0.49362499999999998</v>
      </c>
      <c r="E93" s="15">
        <f t="shared" si="2"/>
        <v>9.8624999999999963E-2</v>
      </c>
      <c r="F93" s="16">
        <f t="shared" si="3"/>
        <v>19.979741706761196</v>
      </c>
    </row>
    <row r="94" spans="1:6" s="10" customFormat="1" ht="16" x14ac:dyDescent="0.2">
      <c r="A94" s="10" t="s">
        <v>72</v>
      </c>
      <c r="B94" s="12">
        <v>3.125E-2</v>
      </c>
      <c r="C94" s="10">
        <v>0.38700000000000001</v>
      </c>
      <c r="D94" s="14">
        <v>0.49362499999999998</v>
      </c>
      <c r="E94" s="15">
        <f t="shared" si="2"/>
        <v>0.10662499999999997</v>
      </c>
      <c r="F94" s="16">
        <f t="shared" si="3"/>
        <v>21.600405165864771</v>
      </c>
    </row>
    <row r="95" spans="1:6" s="10" customFormat="1" ht="16" x14ac:dyDescent="0.2">
      <c r="A95" s="10" t="s">
        <v>72</v>
      </c>
      <c r="B95" s="12">
        <v>1.5625E-2</v>
      </c>
      <c r="C95" s="10">
        <v>0.42799999999999999</v>
      </c>
      <c r="D95" s="14">
        <v>0.49362499999999998</v>
      </c>
      <c r="E95" s="15">
        <f t="shared" si="2"/>
        <v>6.5624999999999989E-2</v>
      </c>
      <c r="F95" s="16">
        <f t="shared" si="3"/>
        <v>13.294504937958976</v>
      </c>
    </row>
    <row r="96" spans="1:6" s="10" customFormat="1" ht="16" x14ac:dyDescent="0.2">
      <c r="A96" s="10" t="s">
        <v>72</v>
      </c>
      <c r="B96" s="12">
        <v>1.5625E-2</v>
      </c>
      <c r="C96" s="10">
        <v>0.42699999999999999</v>
      </c>
      <c r="D96" s="14">
        <v>0.49362499999999998</v>
      </c>
      <c r="E96" s="15">
        <f t="shared" si="2"/>
        <v>6.662499999999999E-2</v>
      </c>
      <c r="F96" s="16">
        <f t="shared" si="3"/>
        <v>13.497087870346922</v>
      </c>
    </row>
    <row r="97" spans="1:6" s="10" customFormat="1" ht="16" x14ac:dyDescent="0.2">
      <c r="A97" s="10" t="s">
        <v>72</v>
      </c>
      <c r="B97" s="12">
        <v>1.5625E-2</v>
      </c>
      <c r="C97" s="10">
        <v>0.42749999999999999</v>
      </c>
      <c r="D97" s="14">
        <v>0.49362499999999998</v>
      </c>
      <c r="E97" s="15">
        <f t="shared" si="2"/>
        <v>6.6124999999999989E-2</v>
      </c>
      <c r="F97" s="16">
        <f t="shared" si="3"/>
        <v>13.395796404152948</v>
      </c>
    </row>
    <row r="98" spans="1:6" s="10" customFormat="1" ht="16" x14ac:dyDescent="0.2">
      <c r="A98" s="10" t="s">
        <v>24</v>
      </c>
      <c r="B98" s="12">
        <v>3.1274999999999999</v>
      </c>
      <c r="C98" s="10">
        <v>0.22800000000000001</v>
      </c>
      <c r="D98" s="14">
        <v>2.9928750000000002</v>
      </c>
      <c r="E98" s="15">
        <f t="shared" si="2"/>
        <v>2.764875</v>
      </c>
      <c r="F98" s="16">
        <f t="shared" si="3"/>
        <v>92.381907029194338</v>
      </c>
    </row>
    <row r="99" spans="1:6" s="10" customFormat="1" ht="16" x14ac:dyDescent="0.2">
      <c r="A99" s="10" t="s">
        <v>24</v>
      </c>
      <c r="B99" s="12">
        <v>3.1274999999999999</v>
      </c>
      <c r="C99" s="10">
        <v>0.24099999999999999</v>
      </c>
      <c r="D99" s="14">
        <v>2.9928750000000002</v>
      </c>
      <c r="E99" s="15">
        <f t="shared" si="2"/>
        <v>2.7518750000000001</v>
      </c>
      <c r="F99" s="16">
        <f t="shared" si="3"/>
        <v>91.947542079104537</v>
      </c>
    </row>
    <row r="100" spans="1:6" s="10" customFormat="1" ht="16" x14ac:dyDescent="0.2">
      <c r="A100" s="10" t="s">
        <v>24</v>
      </c>
      <c r="B100" s="12">
        <v>3.1274999999999999</v>
      </c>
      <c r="C100" s="10">
        <v>0.252</v>
      </c>
      <c r="D100" s="14">
        <v>2.9928750000000002</v>
      </c>
      <c r="E100" s="15">
        <f t="shared" si="2"/>
        <v>2.740875</v>
      </c>
      <c r="F100" s="16">
        <f t="shared" si="3"/>
        <v>91.580002505951626</v>
      </c>
    </row>
    <row r="101" spans="1:6" s="10" customFormat="1" ht="16" x14ac:dyDescent="0.2">
      <c r="A101" s="10" t="s">
        <v>24</v>
      </c>
      <c r="B101" s="12">
        <v>1.56375</v>
      </c>
      <c r="C101" s="10">
        <v>0.2</v>
      </c>
      <c r="D101" s="14">
        <v>2.9928750000000002</v>
      </c>
      <c r="E101" s="15">
        <f t="shared" si="2"/>
        <v>2.792875</v>
      </c>
      <c r="F101" s="16">
        <f t="shared" si="3"/>
        <v>93.317462306310816</v>
      </c>
    </row>
    <row r="102" spans="1:6" s="10" customFormat="1" ht="16" x14ac:dyDescent="0.2">
      <c r="A102" s="10" t="s">
        <v>24</v>
      </c>
      <c r="B102" s="12">
        <v>1.56375</v>
      </c>
      <c r="C102" s="10">
        <v>0.215</v>
      </c>
      <c r="D102" s="14">
        <v>2.9928750000000002</v>
      </c>
      <c r="E102" s="15">
        <f t="shared" si="2"/>
        <v>2.7778750000000003</v>
      </c>
      <c r="F102" s="16">
        <f t="shared" si="3"/>
        <v>92.816271979284139</v>
      </c>
    </row>
    <row r="103" spans="1:6" s="10" customFormat="1" ht="16" x14ac:dyDescent="0.2">
      <c r="A103" s="10" t="s">
        <v>24</v>
      </c>
      <c r="B103" s="12">
        <v>1.56375</v>
      </c>
      <c r="C103" s="10">
        <v>0.20899999999999999</v>
      </c>
      <c r="D103" s="14">
        <v>2.9928750000000002</v>
      </c>
      <c r="E103" s="15">
        <f t="shared" si="2"/>
        <v>2.7838750000000001</v>
      </c>
      <c r="F103" s="16">
        <f t="shared" si="3"/>
        <v>93.016748110094809</v>
      </c>
    </row>
    <row r="104" spans="1:6" s="10" customFormat="1" ht="16" x14ac:dyDescent="0.2">
      <c r="A104" s="10" t="s">
        <v>24</v>
      </c>
      <c r="B104" s="12">
        <v>0.78187499999999999</v>
      </c>
      <c r="C104" s="10">
        <v>0.187</v>
      </c>
      <c r="D104" s="14">
        <v>2.9928750000000002</v>
      </c>
      <c r="E104" s="15">
        <f t="shared" si="2"/>
        <v>2.8058750000000003</v>
      </c>
      <c r="F104" s="16">
        <f t="shared" si="3"/>
        <v>93.751827256400617</v>
      </c>
    </row>
    <row r="105" spans="1:6" s="10" customFormat="1" ht="16" x14ac:dyDescent="0.2">
      <c r="A105" s="10" t="s">
        <v>24</v>
      </c>
      <c r="B105" s="12">
        <v>0.78187499999999999</v>
      </c>
      <c r="C105" s="10">
        <v>0.186</v>
      </c>
      <c r="D105" s="14">
        <v>2.9928750000000002</v>
      </c>
      <c r="E105" s="15">
        <f t="shared" si="2"/>
        <v>2.8068750000000002</v>
      </c>
      <c r="F105" s="16">
        <f t="shared" si="3"/>
        <v>93.785239944869076</v>
      </c>
    </row>
    <row r="106" spans="1:6" s="10" customFormat="1" ht="16" x14ac:dyDescent="0.2">
      <c r="A106" s="10" t="s">
        <v>24</v>
      </c>
      <c r="B106" s="12">
        <v>0.78187499999999999</v>
      </c>
      <c r="C106" s="10">
        <v>0.186</v>
      </c>
      <c r="D106" s="14">
        <v>2.9928750000000002</v>
      </c>
      <c r="E106" s="15">
        <f t="shared" si="2"/>
        <v>2.8068750000000002</v>
      </c>
      <c r="F106" s="16">
        <f t="shared" si="3"/>
        <v>93.785239944869076</v>
      </c>
    </row>
    <row r="107" spans="1:6" s="10" customFormat="1" ht="16" x14ac:dyDescent="0.2">
      <c r="A107" s="10" t="s">
        <v>24</v>
      </c>
      <c r="B107" s="12">
        <v>0.39093749999999999</v>
      </c>
      <c r="C107" s="10">
        <v>0.188</v>
      </c>
      <c r="D107" s="14">
        <v>2.9928750000000002</v>
      </c>
      <c r="E107" s="15">
        <f t="shared" si="2"/>
        <v>2.804875</v>
      </c>
      <c r="F107" s="16">
        <f t="shared" si="3"/>
        <v>93.718414567932157</v>
      </c>
    </row>
    <row r="108" spans="1:6" s="10" customFormat="1" ht="16" x14ac:dyDescent="0.2">
      <c r="A108" s="10" t="s">
        <v>24</v>
      </c>
      <c r="B108" s="12">
        <v>0.39093749999999999</v>
      </c>
      <c r="C108" s="10">
        <v>0.187</v>
      </c>
      <c r="D108" s="14">
        <v>2.9928750000000002</v>
      </c>
      <c r="E108" s="15">
        <f t="shared" si="2"/>
        <v>2.8058750000000003</v>
      </c>
      <c r="F108" s="16">
        <f t="shared" si="3"/>
        <v>93.751827256400617</v>
      </c>
    </row>
    <row r="109" spans="1:6" s="10" customFormat="1" ht="16" x14ac:dyDescent="0.2">
      <c r="A109" s="10" t="s">
        <v>24</v>
      </c>
      <c r="B109" s="12">
        <v>0.39093749999999999</v>
      </c>
      <c r="C109" s="10">
        <v>0.20300000000000001</v>
      </c>
      <c r="D109" s="14">
        <v>2.9928750000000002</v>
      </c>
      <c r="E109" s="15">
        <f t="shared" si="2"/>
        <v>2.7898750000000003</v>
      </c>
      <c r="F109" s="16">
        <f t="shared" si="3"/>
        <v>93.217224240905495</v>
      </c>
    </row>
    <row r="110" spans="1:6" s="10" customFormat="1" ht="16" x14ac:dyDescent="0.2">
      <c r="A110" s="10" t="s">
        <v>24</v>
      </c>
      <c r="B110" s="12">
        <v>0.19546875</v>
      </c>
      <c r="C110" s="10">
        <v>0.56399999999999995</v>
      </c>
      <c r="D110" s="14">
        <v>2.9928750000000002</v>
      </c>
      <c r="E110" s="15">
        <f t="shared" si="2"/>
        <v>2.4288750000000001</v>
      </c>
      <c r="F110" s="16">
        <f t="shared" si="3"/>
        <v>81.155243703796515</v>
      </c>
    </row>
    <row r="111" spans="1:6" s="10" customFormat="1" ht="16" x14ac:dyDescent="0.2">
      <c r="A111" s="10" t="s">
        <v>24</v>
      </c>
      <c r="B111" s="12">
        <v>0.19546875</v>
      </c>
      <c r="C111" s="10">
        <v>0.55200000000000005</v>
      </c>
      <c r="D111" s="14">
        <v>2.9928750000000002</v>
      </c>
      <c r="E111" s="15">
        <f t="shared" si="2"/>
        <v>2.4408750000000001</v>
      </c>
      <c r="F111" s="16">
        <f t="shared" si="3"/>
        <v>81.556195965417871</v>
      </c>
    </row>
    <row r="112" spans="1:6" s="10" customFormat="1" ht="16" x14ac:dyDescent="0.2">
      <c r="A112" s="10" t="s">
        <v>24</v>
      </c>
      <c r="B112" s="12">
        <v>0.19546875</v>
      </c>
      <c r="C112" s="10">
        <v>0.54</v>
      </c>
      <c r="D112" s="14">
        <v>2.9928750000000002</v>
      </c>
      <c r="E112" s="15">
        <f t="shared" si="2"/>
        <v>2.4528750000000001</v>
      </c>
      <c r="F112" s="16">
        <f t="shared" si="3"/>
        <v>81.957148227039227</v>
      </c>
    </row>
    <row r="113" spans="1:6" s="10" customFormat="1" ht="16" x14ac:dyDescent="0.2">
      <c r="A113" s="10" t="s">
        <v>24</v>
      </c>
      <c r="B113" s="12">
        <v>9.7734374999999998E-2</v>
      </c>
      <c r="C113" s="10">
        <v>1.4159999999999999</v>
      </c>
      <c r="D113" s="14">
        <v>2.9928750000000002</v>
      </c>
      <c r="E113" s="15">
        <f t="shared" si="2"/>
        <v>1.5768750000000002</v>
      </c>
      <c r="F113" s="16">
        <f t="shared" si="3"/>
        <v>52.687633128680623</v>
      </c>
    </row>
    <row r="114" spans="1:6" s="10" customFormat="1" ht="16" x14ac:dyDescent="0.2">
      <c r="A114" s="10" t="s">
        <v>24</v>
      </c>
      <c r="B114" s="12">
        <v>9.7734374999999998E-2</v>
      </c>
      <c r="C114" s="10">
        <v>1.097</v>
      </c>
      <c r="D114" s="14">
        <v>2.9928750000000002</v>
      </c>
      <c r="E114" s="15">
        <f t="shared" si="2"/>
        <v>1.8958750000000002</v>
      </c>
      <c r="F114" s="16">
        <f t="shared" si="3"/>
        <v>63.346280750114857</v>
      </c>
    </row>
    <row r="115" spans="1:6" s="10" customFormat="1" ht="16" x14ac:dyDescent="0.2">
      <c r="A115" s="10" t="s">
        <v>24</v>
      </c>
      <c r="B115" s="12">
        <v>9.7734374999999998E-2</v>
      </c>
      <c r="C115" s="10">
        <v>1.2270000000000001</v>
      </c>
      <c r="D115" s="14">
        <v>2.9928750000000002</v>
      </c>
      <c r="E115" s="15">
        <f t="shared" si="2"/>
        <v>1.7658750000000001</v>
      </c>
      <c r="F115" s="16">
        <f t="shared" si="3"/>
        <v>59.002631249216883</v>
      </c>
    </row>
    <row r="116" spans="1:6" s="10" customFormat="1" ht="16" x14ac:dyDescent="0.2">
      <c r="A116" s="10" t="s">
        <v>24</v>
      </c>
      <c r="B116" s="12">
        <v>4.8867187499999999E-2</v>
      </c>
      <c r="C116" s="10">
        <v>2.024</v>
      </c>
      <c r="D116" s="14">
        <v>2.9928750000000002</v>
      </c>
      <c r="E116" s="15">
        <f t="shared" si="2"/>
        <v>0.96887500000000015</v>
      </c>
      <c r="F116" s="16">
        <f t="shared" si="3"/>
        <v>32.372718539865517</v>
      </c>
    </row>
    <row r="117" spans="1:6" s="10" customFormat="1" ht="16" x14ac:dyDescent="0.2">
      <c r="A117" s="10" t="s">
        <v>24</v>
      </c>
      <c r="B117" s="12">
        <v>4.8867187499999999E-2</v>
      </c>
      <c r="C117" s="10">
        <v>2.101</v>
      </c>
      <c r="D117" s="14">
        <v>2.9928750000000002</v>
      </c>
      <c r="E117" s="15">
        <f t="shared" si="2"/>
        <v>0.8918750000000002</v>
      </c>
      <c r="F117" s="16">
        <f t="shared" si="3"/>
        <v>29.799941527795188</v>
      </c>
    </row>
    <row r="118" spans="1:6" s="10" customFormat="1" ht="16" x14ac:dyDescent="0.2">
      <c r="A118" s="10" t="s">
        <v>24</v>
      </c>
      <c r="B118" s="12">
        <v>4.8867187499999999E-2</v>
      </c>
      <c r="C118" s="10">
        <v>2.2080000000000002</v>
      </c>
      <c r="D118" s="14">
        <v>2.9928750000000002</v>
      </c>
      <c r="E118" s="15">
        <f t="shared" si="2"/>
        <v>0.78487499999999999</v>
      </c>
      <c r="F118" s="16">
        <f t="shared" si="3"/>
        <v>26.224783861671469</v>
      </c>
    </row>
    <row r="119" spans="1:6" s="10" customFormat="1" ht="16" x14ac:dyDescent="0.2">
      <c r="A119" s="10" t="s">
        <v>24</v>
      </c>
      <c r="B119" s="12">
        <v>2.443359375E-2</v>
      </c>
      <c r="C119" s="10">
        <v>2.4620000000000002</v>
      </c>
      <c r="D119" s="14">
        <v>2.9928750000000002</v>
      </c>
      <c r="E119" s="15">
        <f t="shared" si="2"/>
        <v>0.53087499999999999</v>
      </c>
      <c r="F119" s="16">
        <f t="shared" si="3"/>
        <v>17.737960990686211</v>
      </c>
    </row>
    <row r="120" spans="1:6" s="10" customFormat="1" ht="16" x14ac:dyDescent="0.2">
      <c r="A120" s="10" t="s">
        <v>24</v>
      </c>
      <c r="B120" s="12">
        <v>2.443359375E-2</v>
      </c>
      <c r="C120" s="10">
        <v>2.5819999999999999</v>
      </c>
      <c r="D120" s="14">
        <v>2.9928750000000002</v>
      </c>
      <c r="E120" s="15">
        <f t="shared" si="2"/>
        <v>0.41087500000000032</v>
      </c>
      <c r="F120" s="16">
        <f t="shared" si="3"/>
        <v>13.728438374472715</v>
      </c>
    </row>
    <row r="121" spans="1:6" s="10" customFormat="1" ht="16" x14ac:dyDescent="0.2">
      <c r="A121" s="10" t="s">
        <v>24</v>
      </c>
      <c r="B121" s="12">
        <v>2.443359375E-2</v>
      </c>
      <c r="C121" s="10">
        <v>2.3969999999999998</v>
      </c>
      <c r="D121" s="14">
        <v>2.9928750000000002</v>
      </c>
      <c r="E121" s="15">
        <f t="shared" si="2"/>
        <v>0.59587500000000038</v>
      </c>
      <c r="F121" s="16">
        <f t="shared" si="3"/>
        <v>19.909785741135209</v>
      </c>
    </row>
    <row r="122" spans="1:6" s="10" customFormat="1" ht="16" x14ac:dyDescent="0.2">
      <c r="A122" s="10" t="s">
        <v>23</v>
      </c>
      <c r="B122" s="12">
        <v>3.33</v>
      </c>
      <c r="C122" s="10">
        <v>0.24299999999999999</v>
      </c>
      <c r="D122" s="14">
        <v>2.9928750000000002</v>
      </c>
      <c r="E122" s="15">
        <f t="shared" si="2"/>
        <v>2.7498750000000003</v>
      </c>
      <c r="F122" s="16">
        <f t="shared" si="3"/>
        <v>91.880716702167646</v>
      </c>
    </row>
    <row r="123" spans="1:6" s="10" customFormat="1" ht="16" x14ac:dyDescent="0.2">
      <c r="A123" s="10" t="s">
        <v>23</v>
      </c>
      <c r="B123" s="12">
        <v>3.33</v>
      </c>
      <c r="C123" s="10">
        <v>0.23499999999999999</v>
      </c>
      <c r="D123" s="14">
        <v>2.9928750000000002</v>
      </c>
      <c r="E123" s="15">
        <f t="shared" si="2"/>
        <v>2.7578750000000003</v>
      </c>
      <c r="F123" s="16">
        <f t="shared" si="3"/>
        <v>92.148018209915222</v>
      </c>
    </row>
    <row r="124" spans="1:6" s="10" customFormat="1" ht="16" x14ac:dyDescent="0.2">
      <c r="A124" s="10" t="s">
        <v>23</v>
      </c>
      <c r="B124" s="12">
        <v>3.33</v>
      </c>
      <c r="C124" s="10">
        <v>0.23499999999999999</v>
      </c>
      <c r="D124" s="14">
        <v>2.9928750000000002</v>
      </c>
      <c r="E124" s="15">
        <f t="shared" si="2"/>
        <v>2.7578750000000003</v>
      </c>
      <c r="F124" s="16">
        <f t="shared" si="3"/>
        <v>92.148018209915222</v>
      </c>
    </row>
    <row r="125" spans="1:6" s="10" customFormat="1" ht="16" x14ac:dyDescent="0.2">
      <c r="A125" s="10" t="s">
        <v>23</v>
      </c>
      <c r="B125" s="12">
        <v>1.665</v>
      </c>
      <c r="C125" s="10">
        <v>0.20499999999999999</v>
      </c>
      <c r="D125" s="14">
        <v>2.9928750000000002</v>
      </c>
      <c r="E125" s="15">
        <f t="shared" si="2"/>
        <v>2.7878750000000001</v>
      </c>
      <c r="F125" s="16">
        <f t="shared" si="3"/>
        <v>93.15039886396859</v>
      </c>
    </row>
    <row r="126" spans="1:6" s="10" customFormat="1" ht="16" x14ac:dyDescent="0.2">
      <c r="A126" s="10" t="s">
        <v>23</v>
      </c>
      <c r="B126" s="12">
        <v>1.665</v>
      </c>
      <c r="C126" s="10">
        <v>0.185</v>
      </c>
      <c r="D126" s="14">
        <v>2.9928750000000002</v>
      </c>
      <c r="E126" s="15">
        <f t="shared" si="2"/>
        <v>2.8078750000000001</v>
      </c>
      <c r="F126" s="16">
        <f t="shared" si="3"/>
        <v>93.818652633337507</v>
      </c>
    </row>
    <row r="127" spans="1:6" s="10" customFormat="1" ht="16" x14ac:dyDescent="0.2">
      <c r="A127" s="10" t="s">
        <v>23</v>
      </c>
      <c r="B127" s="12">
        <v>1.665</v>
      </c>
      <c r="C127" s="10">
        <v>0.21099999999999999</v>
      </c>
      <c r="D127" s="14">
        <v>2.9928750000000002</v>
      </c>
      <c r="E127" s="15">
        <f t="shared" si="2"/>
        <v>2.7818750000000003</v>
      </c>
      <c r="F127" s="16">
        <f t="shared" si="3"/>
        <v>92.949922733157919</v>
      </c>
    </row>
    <row r="128" spans="1:6" s="10" customFormat="1" ht="16" x14ac:dyDescent="0.2">
      <c r="A128" s="10" t="s">
        <v>23</v>
      </c>
      <c r="B128" s="12">
        <v>0.83250000000000002</v>
      </c>
      <c r="C128" s="10">
        <v>0.191</v>
      </c>
      <c r="D128" s="14">
        <v>2.9928750000000002</v>
      </c>
      <c r="E128" s="15">
        <f t="shared" si="2"/>
        <v>2.8018750000000003</v>
      </c>
      <c r="F128" s="16">
        <f t="shared" si="3"/>
        <v>93.618176502526836</v>
      </c>
    </row>
    <row r="129" spans="1:6" s="10" customFormat="1" ht="16" x14ac:dyDescent="0.2">
      <c r="A129" s="10" t="s">
        <v>23</v>
      </c>
      <c r="B129" s="12">
        <v>0.83250000000000002</v>
      </c>
      <c r="C129" s="10">
        <v>0.191</v>
      </c>
      <c r="D129" s="14">
        <v>2.9928750000000002</v>
      </c>
      <c r="E129" s="15">
        <f t="shared" si="2"/>
        <v>2.8018750000000003</v>
      </c>
      <c r="F129" s="16">
        <f t="shared" si="3"/>
        <v>93.618176502526836</v>
      </c>
    </row>
    <row r="130" spans="1:6" s="10" customFormat="1" ht="16" x14ac:dyDescent="0.2">
      <c r="A130" s="10" t="s">
        <v>23</v>
      </c>
      <c r="B130" s="12">
        <v>0.83250000000000002</v>
      </c>
      <c r="C130" s="10">
        <v>0.191</v>
      </c>
      <c r="D130" s="14">
        <v>2.9928750000000002</v>
      </c>
      <c r="E130" s="15">
        <f t="shared" si="2"/>
        <v>2.8018750000000003</v>
      </c>
      <c r="F130" s="16">
        <f t="shared" si="3"/>
        <v>93.618176502526836</v>
      </c>
    </row>
    <row r="131" spans="1:6" s="10" customFormat="1" ht="16" x14ac:dyDescent="0.2">
      <c r="A131" s="10" t="s">
        <v>23</v>
      </c>
      <c r="B131" s="12">
        <v>0.41625000000000001</v>
      </c>
      <c r="C131" s="10">
        <v>0.19700000000000001</v>
      </c>
      <c r="D131" s="14">
        <v>2.9928750000000002</v>
      </c>
      <c r="E131" s="15">
        <f t="shared" ref="E131:E194" si="4">D131-C131</f>
        <v>2.7958750000000001</v>
      </c>
      <c r="F131" s="16">
        <f t="shared" ref="F131:F194" si="5">(E131/D131)*100</f>
        <v>93.417700371716165</v>
      </c>
    </row>
    <row r="132" spans="1:6" s="10" customFormat="1" ht="16" x14ac:dyDescent="0.2">
      <c r="A132" s="10" t="s">
        <v>23</v>
      </c>
      <c r="B132" s="12">
        <v>0.41625000000000001</v>
      </c>
      <c r="C132" s="10">
        <v>0.185</v>
      </c>
      <c r="D132" s="14">
        <v>2.9928750000000002</v>
      </c>
      <c r="E132" s="15">
        <f t="shared" si="4"/>
        <v>2.8078750000000001</v>
      </c>
      <c r="F132" s="16">
        <f t="shared" si="5"/>
        <v>93.818652633337507</v>
      </c>
    </row>
    <row r="133" spans="1:6" s="10" customFormat="1" ht="16" x14ac:dyDescent="0.2">
      <c r="A133" s="10" t="s">
        <v>23</v>
      </c>
      <c r="B133" s="12">
        <v>0.41625000000000001</v>
      </c>
      <c r="C133" s="10">
        <v>0.19700000000000001</v>
      </c>
      <c r="D133" s="14">
        <v>2.9928750000000002</v>
      </c>
      <c r="E133" s="15">
        <f t="shared" si="4"/>
        <v>2.7958750000000001</v>
      </c>
      <c r="F133" s="16">
        <f t="shared" si="5"/>
        <v>93.417700371716165</v>
      </c>
    </row>
    <row r="134" spans="1:6" s="10" customFormat="1" ht="16" x14ac:dyDescent="0.2">
      <c r="A134" s="10" t="s">
        <v>23</v>
      </c>
      <c r="B134" s="12">
        <v>0.208125</v>
      </c>
      <c r="C134" s="10">
        <v>0.26800000000000002</v>
      </c>
      <c r="D134" s="14">
        <v>2.9928750000000002</v>
      </c>
      <c r="E134" s="15">
        <f t="shared" si="4"/>
        <v>2.7248749999999999</v>
      </c>
      <c r="F134" s="16">
        <f t="shared" si="5"/>
        <v>91.045399490456489</v>
      </c>
    </row>
    <row r="135" spans="1:6" s="10" customFormat="1" ht="16" x14ac:dyDescent="0.2">
      <c r="A135" s="10" t="s">
        <v>23</v>
      </c>
      <c r="B135" s="12">
        <v>0.208125</v>
      </c>
      <c r="C135" s="10">
        <v>0.39200000000000002</v>
      </c>
      <c r="D135" s="14">
        <v>2.9928750000000002</v>
      </c>
      <c r="E135" s="15">
        <f t="shared" si="4"/>
        <v>2.6008750000000003</v>
      </c>
      <c r="F135" s="16">
        <f t="shared" si="5"/>
        <v>86.902226120369221</v>
      </c>
    </row>
    <row r="136" spans="1:6" s="10" customFormat="1" ht="16" x14ac:dyDescent="0.2">
      <c r="A136" s="10" t="s">
        <v>23</v>
      </c>
      <c r="B136" s="12">
        <v>0.208125</v>
      </c>
      <c r="C136" s="10">
        <v>0.38300000000000001</v>
      </c>
      <c r="D136" s="14">
        <v>2.9928750000000002</v>
      </c>
      <c r="E136" s="15">
        <f t="shared" si="4"/>
        <v>2.6098750000000002</v>
      </c>
      <c r="F136" s="16">
        <f t="shared" si="5"/>
        <v>87.202940316585227</v>
      </c>
    </row>
    <row r="137" spans="1:6" s="10" customFormat="1" ht="16" x14ac:dyDescent="0.2">
      <c r="A137" s="10" t="s">
        <v>23</v>
      </c>
      <c r="B137" s="12">
        <v>0.1040625</v>
      </c>
      <c r="C137" s="10">
        <v>1.4390000000000001</v>
      </c>
      <c r="D137" s="14">
        <v>2.9928750000000002</v>
      </c>
      <c r="E137" s="15">
        <f t="shared" si="4"/>
        <v>1.5538750000000001</v>
      </c>
      <c r="F137" s="16">
        <f t="shared" si="5"/>
        <v>51.919141293906357</v>
      </c>
    </row>
    <row r="138" spans="1:6" s="10" customFormat="1" ht="16" x14ac:dyDescent="0.2">
      <c r="A138" s="10" t="s">
        <v>23</v>
      </c>
      <c r="B138" s="12">
        <v>0.1040625</v>
      </c>
      <c r="C138" s="10">
        <v>1.526</v>
      </c>
      <c r="D138" s="14">
        <v>2.9928750000000002</v>
      </c>
      <c r="E138" s="15">
        <f t="shared" si="4"/>
        <v>1.4668750000000002</v>
      </c>
      <c r="F138" s="16">
        <f t="shared" si="5"/>
        <v>49.012237397151573</v>
      </c>
    </row>
    <row r="139" spans="1:6" s="10" customFormat="1" ht="16" x14ac:dyDescent="0.2">
      <c r="A139" s="10" t="s">
        <v>23</v>
      </c>
      <c r="B139" s="12">
        <v>0.1040625</v>
      </c>
      <c r="C139" s="10">
        <v>1.462</v>
      </c>
      <c r="D139" s="14">
        <v>2.9928750000000002</v>
      </c>
      <c r="E139" s="15">
        <f t="shared" si="4"/>
        <v>1.5308750000000002</v>
      </c>
      <c r="F139" s="16">
        <f t="shared" si="5"/>
        <v>51.150649459132111</v>
      </c>
    </row>
    <row r="140" spans="1:6" s="10" customFormat="1" ht="16" x14ac:dyDescent="0.2">
      <c r="A140" s="10" t="s">
        <v>23</v>
      </c>
      <c r="B140" s="12">
        <v>5.2031250000000001E-2</v>
      </c>
      <c r="C140" s="10">
        <v>2.2240000000000002</v>
      </c>
      <c r="D140" s="14">
        <v>2.9928750000000002</v>
      </c>
      <c r="E140" s="15">
        <f t="shared" si="4"/>
        <v>0.76887499999999998</v>
      </c>
      <c r="F140" s="16">
        <f t="shared" si="5"/>
        <v>25.690180846176336</v>
      </c>
    </row>
    <row r="141" spans="1:6" s="10" customFormat="1" ht="16" x14ac:dyDescent="0.2">
      <c r="A141" s="10" t="s">
        <v>23</v>
      </c>
      <c r="B141" s="12">
        <v>5.2031250000000001E-2</v>
      </c>
      <c r="C141" s="10">
        <v>2.3050000000000002</v>
      </c>
      <c r="D141" s="14">
        <v>2.9928750000000002</v>
      </c>
      <c r="E141" s="15">
        <f t="shared" si="4"/>
        <v>0.68787500000000001</v>
      </c>
      <c r="F141" s="16">
        <f t="shared" si="5"/>
        <v>22.983753080232216</v>
      </c>
    </row>
    <row r="142" spans="1:6" s="10" customFormat="1" ht="16" x14ac:dyDescent="0.2">
      <c r="A142" s="10" t="s">
        <v>23</v>
      </c>
      <c r="B142" s="12">
        <v>5.2031250000000001E-2</v>
      </c>
      <c r="C142" s="10">
        <v>2.1579999999999999</v>
      </c>
      <c r="D142" s="14">
        <v>2.9928750000000002</v>
      </c>
      <c r="E142" s="15">
        <f t="shared" si="4"/>
        <v>0.83487500000000026</v>
      </c>
      <c r="F142" s="16">
        <f t="shared" si="5"/>
        <v>27.895418285093772</v>
      </c>
    </row>
    <row r="143" spans="1:6" s="10" customFormat="1" ht="16" x14ac:dyDescent="0.2">
      <c r="A143" s="10" t="s">
        <v>23</v>
      </c>
      <c r="B143" s="12">
        <v>2.6015625000000001E-2</v>
      </c>
      <c r="C143" s="10">
        <v>2.6</v>
      </c>
      <c r="D143" s="14">
        <v>2.9928750000000002</v>
      </c>
      <c r="E143" s="15">
        <f t="shared" si="4"/>
        <v>0.39287500000000009</v>
      </c>
      <c r="F143" s="16">
        <f t="shared" si="5"/>
        <v>13.127009982040683</v>
      </c>
    </row>
    <row r="144" spans="1:6" s="10" customFormat="1" ht="16" x14ac:dyDescent="0.2">
      <c r="A144" s="10" t="s">
        <v>23</v>
      </c>
      <c r="B144" s="12">
        <v>2.6015625000000001E-2</v>
      </c>
      <c r="C144" s="10">
        <v>2.5939999999999999</v>
      </c>
      <c r="D144" s="14">
        <v>2.9928750000000002</v>
      </c>
      <c r="E144" s="15">
        <f t="shared" si="4"/>
        <v>0.39887500000000031</v>
      </c>
      <c r="F144" s="16">
        <f t="shared" si="5"/>
        <v>13.327486112851364</v>
      </c>
    </row>
    <row r="145" spans="1:6" s="10" customFormat="1" ht="16" x14ac:dyDescent="0.2">
      <c r="A145" s="10" t="s">
        <v>23</v>
      </c>
      <c r="B145" s="12">
        <v>2.6015625000000001E-2</v>
      </c>
      <c r="C145" s="10">
        <v>2.528</v>
      </c>
      <c r="D145" s="14">
        <v>2.9928750000000002</v>
      </c>
      <c r="E145" s="15">
        <f t="shared" si="4"/>
        <v>0.46487500000000015</v>
      </c>
      <c r="F145" s="16">
        <f t="shared" si="5"/>
        <v>15.532723551768788</v>
      </c>
    </row>
    <row r="146" spans="1:6" s="10" customFormat="1" ht="16" x14ac:dyDescent="0.2">
      <c r="A146" s="17" t="s">
        <v>22</v>
      </c>
      <c r="B146" s="12">
        <v>0.76125000000000009</v>
      </c>
      <c r="C146" s="10">
        <v>0.47</v>
      </c>
      <c r="D146" s="14">
        <v>2.9928750000000002</v>
      </c>
      <c r="E146" s="15">
        <f t="shared" si="4"/>
        <v>2.522875</v>
      </c>
      <c r="F146" s="16">
        <f t="shared" si="5"/>
        <v>84.296036419830429</v>
      </c>
    </row>
    <row r="147" spans="1:6" s="10" customFormat="1" ht="16" x14ac:dyDescent="0.2">
      <c r="A147" s="17" t="s">
        <v>22</v>
      </c>
      <c r="B147" s="12">
        <v>0.76125000000000009</v>
      </c>
      <c r="C147" s="10">
        <v>0.42899999999999999</v>
      </c>
      <c r="D147" s="14">
        <v>2.9928750000000002</v>
      </c>
      <c r="E147" s="15">
        <f t="shared" si="4"/>
        <v>2.5638750000000003</v>
      </c>
      <c r="F147" s="16">
        <f t="shared" si="5"/>
        <v>85.665956647036722</v>
      </c>
    </row>
    <row r="148" spans="1:6" s="10" customFormat="1" ht="16" x14ac:dyDescent="0.2">
      <c r="A148" s="17" t="s">
        <v>22</v>
      </c>
      <c r="B148" s="12">
        <v>0.76125000000000009</v>
      </c>
      <c r="C148" s="10">
        <v>0.40200000000000002</v>
      </c>
      <c r="D148" s="14">
        <v>2.9928750000000002</v>
      </c>
      <c r="E148" s="15">
        <f t="shared" si="4"/>
        <v>2.590875</v>
      </c>
      <c r="F148" s="16">
        <f t="shared" si="5"/>
        <v>86.568099235684741</v>
      </c>
    </row>
    <row r="149" spans="1:6" s="10" customFormat="1" ht="16" x14ac:dyDescent="0.2">
      <c r="A149" s="17" t="s">
        <v>22</v>
      </c>
      <c r="B149" s="12">
        <v>0.38062500000000005</v>
      </c>
      <c r="C149" s="10">
        <v>0.34</v>
      </c>
      <c r="D149" s="14">
        <v>2.9928750000000002</v>
      </c>
      <c r="E149" s="15">
        <f t="shared" si="4"/>
        <v>2.6528750000000003</v>
      </c>
      <c r="F149" s="16">
        <f t="shared" si="5"/>
        <v>88.639685920728411</v>
      </c>
    </row>
    <row r="150" spans="1:6" s="10" customFormat="1" ht="16" x14ac:dyDescent="0.2">
      <c r="A150" s="17" t="s">
        <v>22</v>
      </c>
      <c r="B150" s="12">
        <v>0.38062500000000005</v>
      </c>
      <c r="C150" s="10">
        <v>0.33</v>
      </c>
      <c r="D150" s="14">
        <v>2.9928750000000002</v>
      </c>
      <c r="E150" s="15">
        <f t="shared" si="4"/>
        <v>2.6628750000000001</v>
      </c>
      <c r="F150" s="16">
        <f t="shared" si="5"/>
        <v>88.973812805412848</v>
      </c>
    </row>
    <row r="151" spans="1:6" s="10" customFormat="1" ht="16" x14ac:dyDescent="0.2">
      <c r="A151" s="17" t="s">
        <v>22</v>
      </c>
      <c r="B151" s="12">
        <v>0.38062500000000005</v>
      </c>
      <c r="C151" s="10">
        <v>0.317</v>
      </c>
      <c r="D151" s="14">
        <v>2.9928750000000002</v>
      </c>
      <c r="E151" s="15">
        <f t="shared" si="4"/>
        <v>2.675875</v>
      </c>
      <c r="F151" s="16">
        <f t="shared" si="5"/>
        <v>89.408177755502649</v>
      </c>
    </row>
    <row r="152" spans="1:6" s="10" customFormat="1" ht="16" x14ac:dyDescent="0.2">
      <c r="A152" s="17" t="s">
        <v>22</v>
      </c>
      <c r="B152" s="12">
        <v>0.19031250000000002</v>
      </c>
      <c r="C152" s="10">
        <v>0.31900000000000001</v>
      </c>
      <c r="D152" s="14">
        <v>2.9928750000000002</v>
      </c>
      <c r="E152" s="15">
        <f t="shared" si="4"/>
        <v>2.6738750000000002</v>
      </c>
      <c r="F152" s="16">
        <f t="shared" si="5"/>
        <v>89.341352378565759</v>
      </c>
    </row>
    <row r="153" spans="1:6" s="10" customFormat="1" ht="16" x14ac:dyDescent="0.2">
      <c r="A153" s="17" t="s">
        <v>22</v>
      </c>
      <c r="B153" s="12">
        <v>0.19031250000000002</v>
      </c>
      <c r="C153" s="10">
        <v>0.34699999999999998</v>
      </c>
      <c r="D153" s="14">
        <v>2.9928750000000002</v>
      </c>
      <c r="E153" s="15">
        <f t="shared" si="4"/>
        <v>2.6458750000000002</v>
      </c>
      <c r="F153" s="16">
        <f t="shared" si="5"/>
        <v>88.405797101449281</v>
      </c>
    </row>
    <row r="154" spans="1:6" s="10" customFormat="1" ht="16" x14ac:dyDescent="0.2">
      <c r="A154" s="17" t="s">
        <v>22</v>
      </c>
      <c r="B154" s="12">
        <v>0.19031250000000002</v>
      </c>
      <c r="C154" s="10">
        <v>0.36299999999999999</v>
      </c>
      <c r="D154" s="14">
        <v>2.9928750000000002</v>
      </c>
      <c r="E154" s="15">
        <f t="shared" si="4"/>
        <v>2.6298750000000002</v>
      </c>
      <c r="F154" s="16">
        <f t="shared" si="5"/>
        <v>87.871194085954144</v>
      </c>
    </row>
    <row r="155" spans="1:6" s="10" customFormat="1" ht="16" x14ac:dyDescent="0.2">
      <c r="A155" s="17" t="s">
        <v>22</v>
      </c>
      <c r="B155" s="12">
        <v>9.5156250000000012E-2</v>
      </c>
      <c r="C155" s="10">
        <v>1.1759999999999999</v>
      </c>
      <c r="D155" s="14">
        <v>2.9928750000000002</v>
      </c>
      <c r="E155" s="15">
        <f t="shared" si="4"/>
        <v>1.8168750000000002</v>
      </c>
      <c r="F155" s="16">
        <f t="shared" si="5"/>
        <v>60.706678361107635</v>
      </c>
    </row>
    <row r="156" spans="1:6" s="10" customFormat="1" ht="16" x14ac:dyDescent="0.2">
      <c r="A156" s="17" t="s">
        <v>22</v>
      </c>
      <c r="B156" s="12">
        <v>9.5156250000000012E-2</v>
      </c>
      <c r="C156" s="10">
        <v>1.177</v>
      </c>
      <c r="D156" s="14">
        <v>2.9928750000000002</v>
      </c>
      <c r="E156" s="15">
        <f t="shared" si="4"/>
        <v>1.8158750000000001</v>
      </c>
      <c r="F156" s="16">
        <f t="shared" si="5"/>
        <v>60.673265672639189</v>
      </c>
    </row>
    <row r="157" spans="1:6" s="10" customFormat="1" ht="16" x14ac:dyDescent="0.2">
      <c r="A157" s="17" t="s">
        <v>22</v>
      </c>
      <c r="B157" s="12">
        <v>9.5156250000000012E-2</v>
      </c>
      <c r="C157" s="10">
        <v>1.226</v>
      </c>
      <c r="D157" s="14">
        <v>2.9928750000000002</v>
      </c>
      <c r="E157" s="15">
        <f t="shared" si="4"/>
        <v>1.7668750000000002</v>
      </c>
      <c r="F157" s="16">
        <f t="shared" si="5"/>
        <v>59.036043937685335</v>
      </c>
    </row>
    <row r="158" spans="1:6" s="10" customFormat="1" ht="16" x14ac:dyDescent="0.2">
      <c r="A158" s="17" t="s">
        <v>22</v>
      </c>
      <c r="B158" s="12">
        <v>4.7578125000000006E-2</v>
      </c>
      <c r="C158" s="10">
        <v>1.9059999999999999</v>
      </c>
      <c r="D158" s="14">
        <v>2.9928750000000002</v>
      </c>
      <c r="E158" s="15">
        <f t="shared" si="4"/>
        <v>1.0868750000000003</v>
      </c>
      <c r="F158" s="16">
        <f t="shared" si="5"/>
        <v>36.315415779142135</v>
      </c>
    </row>
    <row r="159" spans="1:6" s="10" customFormat="1" ht="16" x14ac:dyDescent="0.2">
      <c r="A159" s="17" t="s">
        <v>22</v>
      </c>
      <c r="B159" s="12">
        <v>4.7578125000000006E-2</v>
      </c>
      <c r="C159" s="10">
        <v>2.0910000000000002</v>
      </c>
      <c r="D159" s="14">
        <v>2.9928750000000002</v>
      </c>
      <c r="E159" s="15">
        <f t="shared" si="4"/>
        <v>0.90187499999999998</v>
      </c>
      <c r="F159" s="16">
        <f t="shared" si="5"/>
        <v>30.134068412479635</v>
      </c>
    </row>
    <row r="160" spans="1:6" s="10" customFormat="1" ht="16" x14ac:dyDescent="0.2">
      <c r="A160" s="17" t="s">
        <v>22</v>
      </c>
      <c r="B160" s="12">
        <v>4.7578125000000006E-2</v>
      </c>
      <c r="C160" s="10">
        <v>1.9570000000000001</v>
      </c>
      <c r="D160" s="14">
        <v>2.9928750000000002</v>
      </c>
      <c r="E160" s="15">
        <f t="shared" si="4"/>
        <v>1.0358750000000001</v>
      </c>
      <c r="F160" s="16">
        <f t="shared" si="5"/>
        <v>34.611368667251391</v>
      </c>
    </row>
    <row r="161" spans="1:6" s="10" customFormat="1" ht="16" x14ac:dyDescent="0.2">
      <c r="A161" s="17" t="s">
        <v>22</v>
      </c>
      <c r="B161" s="12">
        <v>2.3789062500000003E-2</v>
      </c>
      <c r="C161" s="10">
        <v>2.3479999999999999</v>
      </c>
      <c r="D161" s="14">
        <v>2.9928750000000002</v>
      </c>
      <c r="E161" s="15">
        <f t="shared" si="4"/>
        <v>0.64487500000000031</v>
      </c>
      <c r="F161" s="16">
        <f t="shared" si="5"/>
        <v>21.547007476089053</v>
      </c>
    </row>
    <row r="162" spans="1:6" s="10" customFormat="1" ht="16" x14ac:dyDescent="0.2">
      <c r="A162" s="17" t="s">
        <v>22</v>
      </c>
      <c r="B162" s="12">
        <v>2.3789062500000003E-2</v>
      </c>
      <c r="C162" s="10">
        <v>2.2519999999999998</v>
      </c>
      <c r="D162" s="14">
        <v>2.9928750000000002</v>
      </c>
      <c r="E162" s="15">
        <f t="shared" si="4"/>
        <v>0.74087500000000039</v>
      </c>
      <c r="F162" s="16">
        <f t="shared" si="5"/>
        <v>24.754625569059861</v>
      </c>
    </row>
    <row r="163" spans="1:6" s="10" customFormat="1" ht="16" x14ac:dyDescent="0.2">
      <c r="A163" s="17" t="s">
        <v>22</v>
      </c>
      <c r="B163" s="12">
        <v>2.3789062500000003E-2</v>
      </c>
      <c r="C163" s="10">
        <v>2.4060000000000001</v>
      </c>
      <c r="D163" s="14">
        <v>2.9928750000000002</v>
      </c>
      <c r="E163" s="15">
        <f t="shared" si="4"/>
        <v>0.58687500000000004</v>
      </c>
      <c r="F163" s="16">
        <f t="shared" si="5"/>
        <v>19.609071544919182</v>
      </c>
    </row>
    <row r="164" spans="1:6" s="10" customFormat="1" ht="16" x14ac:dyDescent="0.2">
      <c r="A164" s="10" t="s">
        <v>21</v>
      </c>
      <c r="B164" s="12">
        <v>0.80062500000000014</v>
      </c>
      <c r="C164" s="10">
        <v>0.42099999999999999</v>
      </c>
      <c r="D164" s="14">
        <v>2.9928750000000002</v>
      </c>
      <c r="E164" s="15">
        <f t="shared" si="4"/>
        <v>2.5718750000000004</v>
      </c>
      <c r="F164" s="16">
        <f t="shared" si="5"/>
        <v>85.933258154784284</v>
      </c>
    </row>
    <row r="165" spans="1:6" s="10" customFormat="1" ht="16" x14ac:dyDescent="0.2">
      <c r="A165" s="10" t="s">
        <v>21</v>
      </c>
      <c r="B165" s="12">
        <v>0.80062500000000014</v>
      </c>
      <c r="C165" s="10">
        <v>0.41599999999999998</v>
      </c>
      <c r="D165" s="14">
        <v>2.9928750000000002</v>
      </c>
      <c r="E165" s="15">
        <f t="shared" si="4"/>
        <v>2.5768750000000002</v>
      </c>
      <c r="F165" s="16">
        <f t="shared" si="5"/>
        <v>86.100321597126523</v>
      </c>
    </row>
    <row r="166" spans="1:6" s="10" customFormat="1" ht="16" x14ac:dyDescent="0.2">
      <c r="A166" s="10" t="s">
        <v>21</v>
      </c>
      <c r="B166" s="12">
        <v>0.80062500000000014</v>
      </c>
      <c r="C166" s="10">
        <v>0.41899999999999998</v>
      </c>
      <c r="D166" s="14">
        <v>2.9928750000000002</v>
      </c>
      <c r="E166" s="15">
        <f t="shared" si="4"/>
        <v>2.5738750000000001</v>
      </c>
      <c r="F166" s="16">
        <f t="shared" si="5"/>
        <v>86.000083531721174</v>
      </c>
    </row>
    <row r="167" spans="1:6" s="10" customFormat="1" ht="16" x14ac:dyDescent="0.2">
      <c r="A167" s="10" t="s">
        <v>21</v>
      </c>
      <c r="B167" s="12">
        <v>0.40031250000000007</v>
      </c>
      <c r="C167" s="10">
        <v>0.32900000000000001</v>
      </c>
      <c r="D167" s="14">
        <v>2.9928750000000002</v>
      </c>
      <c r="E167" s="15">
        <f t="shared" si="4"/>
        <v>2.663875</v>
      </c>
      <c r="F167" s="16">
        <f t="shared" si="5"/>
        <v>89.007225493881293</v>
      </c>
    </row>
    <row r="168" spans="1:6" s="10" customFormat="1" ht="16" x14ac:dyDescent="0.2">
      <c r="A168" s="10" t="s">
        <v>21</v>
      </c>
      <c r="B168" s="12">
        <v>0.40031250000000007</v>
      </c>
      <c r="C168" s="10">
        <v>0.317</v>
      </c>
      <c r="D168" s="14">
        <v>2.9928750000000002</v>
      </c>
      <c r="E168" s="15">
        <f t="shared" si="4"/>
        <v>2.675875</v>
      </c>
      <c r="F168" s="16">
        <f t="shared" si="5"/>
        <v>89.408177755502649</v>
      </c>
    </row>
    <row r="169" spans="1:6" s="10" customFormat="1" ht="16" x14ac:dyDescent="0.2">
      <c r="A169" s="10" t="s">
        <v>21</v>
      </c>
      <c r="B169" s="12">
        <v>0.40031250000000007</v>
      </c>
      <c r="C169" s="10">
        <v>0.307</v>
      </c>
      <c r="D169" s="14">
        <v>2.9928750000000002</v>
      </c>
      <c r="E169" s="15">
        <f t="shared" si="4"/>
        <v>2.6858750000000002</v>
      </c>
      <c r="F169" s="16">
        <f t="shared" si="5"/>
        <v>89.742304640187115</v>
      </c>
    </row>
    <row r="170" spans="1:6" s="10" customFormat="1" ht="16" x14ac:dyDescent="0.2">
      <c r="A170" s="10" t="s">
        <v>21</v>
      </c>
      <c r="B170" s="12">
        <v>0.20015625000000004</v>
      </c>
      <c r="C170" s="10">
        <v>0.31900000000000001</v>
      </c>
      <c r="D170" s="14">
        <v>2.9928750000000002</v>
      </c>
      <c r="E170" s="15">
        <f t="shared" si="4"/>
        <v>2.6738750000000002</v>
      </c>
      <c r="F170" s="16">
        <f t="shared" si="5"/>
        <v>89.341352378565759</v>
      </c>
    </row>
    <row r="171" spans="1:6" s="10" customFormat="1" ht="16" x14ac:dyDescent="0.2">
      <c r="A171" s="10" t="s">
        <v>21</v>
      </c>
      <c r="B171" s="12">
        <v>0.20015625000000004</v>
      </c>
      <c r="C171" s="10">
        <v>0.35399999999999998</v>
      </c>
      <c r="D171" s="14">
        <v>2.9928750000000002</v>
      </c>
      <c r="E171" s="15">
        <f t="shared" si="4"/>
        <v>2.6388750000000001</v>
      </c>
      <c r="F171" s="16">
        <f t="shared" si="5"/>
        <v>88.171908282170151</v>
      </c>
    </row>
    <row r="172" spans="1:6" s="10" customFormat="1" ht="16" x14ac:dyDescent="0.2">
      <c r="A172" s="10" t="s">
        <v>21</v>
      </c>
      <c r="B172" s="12">
        <v>0.20015625000000004</v>
      </c>
      <c r="C172" s="10">
        <v>0.35</v>
      </c>
      <c r="D172" s="14">
        <v>2.9928750000000002</v>
      </c>
      <c r="E172" s="15">
        <f t="shared" si="4"/>
        <v>2.6428750000000001</v>
      </c>
      <c r="F172" s="16">
        <f t="shared" si="5"/>
        <v>88.305559036043931</v>
      </c>
    </row>
    <row r="173" spans="1:6" s="10" customFormat="1" ht="16" x14ac:dyDescent="0.2">
      <c r="A173" s="10" t="s">
        <v>21</v>
      </c>
      <c r="B173" s="12">
        <v>0.10007812500000002</v>
      </c>
      <c r="C173" s="10">
        <v>1.2185000000000001</v>
      </c>
      <c r="D173" s="14">
        <v>2.9928750000000002</v>
      </c>
      <c r="E173" s="15">
        <f t="shared" si="4"/>
        <v>1.774375</v>
      </c>
      <c r="F173" s="16">
        <f t="shared" si="5"/>
        <v>59.286639101198681</v>
      </c>
    </row>
    <row r="174" spans="1:6" s="10" customFormat="1" ht="16" x14ac:dyDescent="0.2">
      <c r="A174" s="10" t="s">
        <v>21</v>
      </c>
      <c r="B174" s="12">
        <v>0.10007812500000002</v>
      </c>
      <c r="C174" s="10">
        <v>1.27</v>
      </c>
      <c r="D174" s="14">
        <v>2.9928750000000002</v>
      </c>
      <c r="E174" s="15">
        <f t="shared" si="4"/>
        <v>1.7228750000000002</v>
      </c>
      <c r="F174" s="16">
        <f t="shared" si="5"/>
        <v>57.56588564507372</v>
      </c>
    </row>
    <row r="175" spans="1:6" s="10" customFormat="1" ht="16" x14ac:dyDescent="0.2">
      <c r="A175" s="10" t="s">
        <v>21</v>
      </c>
      <c r="B175" s="12">
        <v>0.10007812500000002</v>
      </c>
      <c r="C175" s="10">
        <v>1.167</v>
      </c>
      <c r="D175" s="14">
        <v>2.9928750000000002</v>
      </c>
      <c r="E175" s="15">
        <f t="shared" si="4"/>
        <v>1.8258750000000001</v>
      </c>
      <c r="F175" s="16">
        <f t="shared" si="5"/>
        <v>61.007392557323648</v>
      </c>
    </row>
    <row r="176" spans="1:6" s="10" customFormat="1" ht="16" x14ac:dyDescent="0.2">
      <c r="A176" s="10" t="s">
        <v>21</v>
      </c>
      <c r="B176" s="12">
        <v>5.0039062500000009E-2</v>
      </c>
      <c r="C176" s="10">
        <v>1.9</v>
      </c>
      <c r="D176" s="14">
        <v>2.9928750000000002</v>
      </c>
      <c r="E176" s="15">
        <f t="shared" si="4"/>
        <v>1.0928750000000003</v>
      </c>
      <c r="F176" s="16">
        <f t="shared" si="5"/>
        <v>36.515891909952813</v>
      </c>
    </row>
    <row r="177" spans="1:6" s="10" customFormat="1" ht="16" x14ac:dyDescent="0.2">
      <c r="A177" s="10" t="s">
        <v>21</v>
      </c>
      <c r="B177" s="12">
        <v>5.0039062500000009E-2</v>
      </c>
      <c r="C177" s="10">
        <v>2.0430000000000001</v>
      </c>
      <c r="D177" s="14">
        <v>2.9928750000000002</v>
      </c>
      <c r="E177" s="15">
        <f t="shared" si="4"/>
        <v>0.94987500000000002</v>
      </c>
      <c r="F177" s="16">
        <f t="shared" si="5"/>
        <v>31.737877458965041</v>
      </c>
    </row>
    <row r="178" spans="1:6" s="10" customFormat="1" ht="16" x14ac:dyDescent="0.2">
      <c r="A178" s="10" t="s">
        <v>21</v>
      </c>
      <c r="B178" s="12">
        <v>5.0039062500000009E-2</v>
      </c>
      <c r="C178" s="10">
        <v>1.911</v>
      </c>
      <c r="D178" s="14">
        <v>2.9928750000000002</v>
      </c>
      <c r="E178" s="15">
        <f t="shared" si="4"/>
        <v>1.0818750000000001</v>
      </c>
      <c r="F178" s="16">
        <f t="shared" si="5"/>
        <v>36.148352336799903</v>
      </c>
    </row>
    <row r="179" spans="1:6" s="10" customFormat="1" ht="16" x14ac:dyDescent="0.2">
      <c r="A179" s="10" t="s">
        <v>21</v>
      </c>
      <c r="B179" s="12">
        <v>2.5019531250000004E-2</v>
      </c>
      <c r="C179" s="10">
        <v>2.2959999999999998</v>
      </c>
      <c r="D179" s="14">
        <v>2.9928750000000002</v>
      </c>
      <c r="E179" s="15">
        <f t="shared" si="4"/>
        <v>0.69687500000000036</v>
      </c>
      <c r="F179" s="16">
        <f t="shared" si="5"/>
        <v>23.284467276448243</v>
      </c>
    </row>
    <row r="180" spans="1:6" s="10" customFormat="1" ht="16" x14ac:dyDescent="0.2">
      <c r="A180" s="10" t="s">
        <v>21</v>
      </c>
      <c r="B180" s="12">
        <v>2.5019531250000004E-2</v>
      </c>
      <c r="C180" s="10">
        <v>2.3460000000000001</v>
      </c>
      <c r="D180" s="14">
        <v>2.9928750000000002</v>
      </c>
      <c r="E180" s="15">
        <f t="shared" si="4"/>
        <v>0.64687500000000009</v>
      </c>
      <c r="F180" s="16">
        <f t="shared" si="5"/>
        <v>21.61383285302594</v>
      </c>
    </row>
    <row r="181" spans="1:6" s="10" customFormat="1" ht="16" x14ac:dyDescent="0.2">
      <c r="A181" s="10" t="s">
        <v>21</v>
      </c>
      <c r="B181" s="12">
        <v>2.5019531250000004E-2</v>
      </c>
      <c r="C181" s="10">
        <v>2.3180000000000001</v>
      </c>
      <c r="D181" s="14">
        <v>2.9928750000000002</v>
      </c>
      <c r="E181" s="15">
        <f t="shared" si="4"/>
        <v>0.67487500000000011</v>
      </c>
      <c r="F181" s="16">
        <f t="shared" si="5"/>
        <v>22.549388130142425</v>
      </c>
    </row>
    <row r="182" spans="1:6" s="10" customFormat="1" ht="16" x14ac:dyDescent="0.2">
      <c r="A182" s="10" t="s">
        <v>0</v>
      </c>
      <c r="B182" s="12">
        <v>2</v>
      </c>
      <c r="C182" s="13">
        <v>9.7000000000000003E-2</v>
      </c>
      <c r="D182" s="14">
        <v>0.49362499999999998</v>
      </c>
      <c r="E182" s="15">
        <f t="shared" si="4"/>
        <v>0.39662500000000001</v>
      </c>
      <c r="F182" s="16">
        <f t="shared" si="5"/>
        <v>80.349455558369215</v>
      </c>
    </row>
    <row r="183" spans="1:6" s="10" customFormat="1" ht="16" x14ac:dyDescent="0.2">
      <c r="A183" s="10" t="s">
        <v>0</v>
      </c>
      <c r="B183" s="12">
        <v>2</v>
      </c>
      <c r="C183" s="13">
        <v>0.10100000000000001</v>
      </c>
      <c r="D183" s="14">
        <v>0.49362499999999998</v>
      </c>
      <c r="E183" s="15">
        <f t="shared" si="4"/>
        <v>0.392625</v>
      </c>
      <c r="F183" s="16">
        <f t="shared" si="5"/>
        <v>79.539123828817424</v>
      </c>
    </row>
    <row r="184" spans="1:6" s="10" customFormat="1" ht="16" x14ac:dyDescent="0.2">
      <c r="A184" s="10" t="s">
        <v>0</v>
      </c>
      <c r="B184" s="12">
        <v>2</v>
      </c>
      <c r="C184" s="13">
        <v>0.109</v>
      </c>
      <c r="D184" s="14">
        <v>0.49362499999999998</v>
      </c>
      <c r="E184" s="15">
        <f t="shared" si="4"/>
        <v>0.38462499999999999</v>
      </c>
      <c r="F184" s="16">
        <f t="shared" si="5"/>
        <v>77.918460369713856</v>
      </c>
    </row>
    <row r="185" spans="1:6" s="10" customFormat="1" ht="16" x14ac:dyDescent="0.2">
      <c r="A185" s="10" t="s">
        <v>0</v>
      </c>
      <c r="B185" s="12">
        <v>1</v>
      </c>
      <c r="C185" s="13">
        <v>7.6999999999999999E-2</v>
      </c>
      <c r="D185" s="14">
        <v>0.49362499999999998</v>
      </c>
      <c r="E185" s="15">
        <f t="shared" si="4"/>
        <v>0.41662499999999997</v>
      </c>
      <c r="F185" s="16">
        <f t="shared" si="5"/>
        <v>84.401114206128128</v>
      </c>
    </row>
    <row r="186" spans="1:6" s="10" customFormat="1" ht="16" x14ac:dyDescent="0.2">
      <c r="A186" s="10" t="s">
        <v>0</v>
      </c>
      <c r="B186" s="12">
        <v>1</v>
      </c>
      <c r="C186" s="13">
        <v>7.9000000000000001E-2</v>
      </c>
      <c r="D186" s="14">
        <v>0.49362499999999998</v>
      </c>
      <c r="E186" s="15">
        <f t="shared" si="4"/>
        <v>0.41462499999999997</v>
      </c>
      <c r="F186" s="16">
        <f t="shared" si="5"/>
        <v>83.995948341352232</v>
      </c>
    </row>
    <row r="187" spans="1:6" s="10" customFormat="1" ht="16" x14ac:dyDescent="0.2">
      <c r="A187" s="10" t="s">
        <v>0</v>
      </c>
      <c r="B187" s="12">
        <v>1</v>
      </c>
      <c r="C187" s="13">
        <v>7.9000000000000001E-2</v>
      </c>
      <c r="D187" s="14">
        <v>0.49362499999999998</v>
      </c>
      <c r="E187" s="15">
        <f t="shared" si="4"/>
        <v>0.41462499999999997</v>
      </c>
      <c r="F187" s="16">
        <f t="shared" si="5"/>
        <v>83.995948341352232</v>
      </c>
    </row>
    <row r="188" spans="1:6" s="10" customFormat="1" ht="16" x14ac:dyDescent="0.2">
      <c r="A188" s="10" t="s">
        <v>0</v>
      </c>
      <c r="B188" s="12">
        <v>0.5</v>
      </c>
      <c r="C188" s="13">
        <v>0.11899999999999999</v>
      </c>
      <c r="D188" s="14">
        <v>0.49362499999999998</v>
      </c>
      <c r="E188" s="15">
        <f t="shared" si="4"/>
        <v>0.37462499999999999</v>
      </c>
      <c r="F188" s="16">
        <f t="shared" si="5"/>
        <v>75.892631045834392</v>
      </c>
    </row>
    <row r="189" spans="1:6" s="10" customFormat="1" ht="16" x14ac:dyDescent="0.2">
      <c r="A189" s="10" t="s">
        <v>0</v>
      </c>
      <c r="B189" s="12">
        <v>0.5</v>
      </c>
      <c r="C189" s="13">
        <v>0.15</v>
      </c>
      <c r="D189" s="14">
        <v>0.49362499999999998</v>
      </c>
      <c r="E189" s="15">
        <f t="shared" si="4"/>
        <v>0.34362499999999996</v>
      </c>
      <c r="F189" s="16">
        <f t="shared" si="5"/>
        <v>69.612560141808046</v>
      </c>
    </row>
    <row r="190" spans="1:6" s="10" customFormat="1" ht="16" x14ac:dyDescent="0.2">
      <c r="A190" s="10" t="s">
        <v>0</v>
      </c>
      <c r="B190" s="12">
        <v>0.5</v>
      </c>
      <c r="C190" s="13">
        <v>0.16300000000000001</v>
      </c>
      <c r="D190" s="14">
        <v>0.49362499999999998</v>
      </c>
      <c r="E190" s="15">
        <f t="shared" si="4"/>
        <v>0.33062499999999995</v>
      </c>
      <c r="F190" s="16">
        <f t="shared" si="5"/>
        <v>66.978982020764747</v>
      </c>
    </row>
    <row r="191" spans="1:6" s="10" customFormat="1" ht="16" x14ac:dyDescent="0.2">
      <c r="A191" s="10" t="s">
        <v>0</v>
      </c>
      <c r="B191" s="12">
        <v>0.25</v>
      </c>
      <c r="C191" s="13">
        <v>0.252</v>
      </c>
      <c r="D191" s="14">
        <v>0.49362499999999998</v>
      </c>
      <c r="E191" s="15">
        <f t="shared" si="4"/>
        <v>0.24162499999999998</v>
      </c>
      <c r="F191" s="16">
        <f t="shared" si="5"/>
        <v>48.949101038237522</v>
      </c>
    </row>
    <row r="192" spans="1:6" s="10" customFormat="1" ht="16" x14ac:dyDescent="0.2">
      <c r="A192" s="10" t="s">
        <v>0</v>
      </c>
      <c r="B192" s="12">
        <v>0.25</v>
      </c>
      <c r="C192" s="13">
        <v>0.28399999999999997</v>
      </c>
      <c r="D192" s="14">
        <v>0.49362499999999998</v>
      </c>
      <c r="E192" s="15">
        <f t="shared" si="4"/>
        <v>0.20962500000000001</v>
      </c>
      <c r="F192" s="16">
        <f t="shared" si="5"/>
        <v>42.46644720182325</v>
      </c>
    </row>
    <row r="193" spans="1:6" s="10" customFormat="1" ht="16" x14ac:dyDescent="0.2">
      <c r="A193" s="10" t="s">
        <v>0</v>
      </c>
      <c r="B193" s="12">
        <v>0.25</v>
      </c>
      <c r="C193" s="13">
        <v>0.27900000000000003</v>
      </c>
      <c r="D193" s="14">
        <v>0.49362499999999998</v>
      </c>
      <c r="E193" s="15">
        <f t="shared" si="4"/>
        <v>0.21462499999999995</v>
      </c>
      <c r="F193" s="16">
        <f t="shared" si="5"/>
        <v>43.479361863762975</v>
      </c>
    </row>
    <row r="194" spans="1:6" s="10" customFormat="1" ht="16" x14ac:dyDescent="0.2">
      <c r="A194" s="10" t="s">
        <v>0</v>
      </c>
      <c r="B194" s="12">
        <v>0.125</v>
      </c>
      <c r="C194" s="13">
        <v>0.34200000000000003</v>
      </c>
      <c r="D194" s="14">
        <v>0.49362499999999998</v>
      </c>
      <c r="E194" s="15">
        <f t="shared" si="4"/>
        <v>0.15162499999999995</v>
      </c>
      <c r="F194" s="16">
        <f t="shared" si="5"/>
        <v>30.716637123322354</v>
      </c>
    </row>
    <row r="195" spans="1:6" s="10" customFormat="1" ht="16" x14ac:dyDescent="0.2">
      <c r="A195" s="10" t="s">
        <v>0</v>
      </c>
      <c r="B195" s="12">
        <v>0.125</v>
      </c>
      <c r="C195" s="13">
        <v>0.37</v>
      </c>
      <c r="D195" s="14">
        <v>0.49362499999999998</v>
      </c>
      <c r="E195" s="15">
        <f t="shared" ref="E195:E258" si="6">D195-C195</f>
        <v>0.12362499999999998</v>
      </c>
      <c r="F195" s="16">
        <f t="shared" ref="F195:F258" si="7">(E195/D195)*100</f>
        <v>25.044315016459862</v>
      </c>
    </row>
    <row r="196" spans="1:6" s="10" customFormat="1" ht="16" x14ac:dyDescent="0.2">
      <c r="A196" s="10" t="s">
        <v>0</v>
      </c>
      <c r="B196" s="12">
        <v>0.125</v>
      </c>
      <c r="C196" s="13">
        <v>0.373</v>
      </c>
      <c r="D196" s="14">
        <v>0.49362499999999998</v>
      </c>
      <c r="E196" s="15">
        <f t="shared" si="6"/>
        <v>0.12062499999999998</v>
      </c>
      <c r="F196" s="16">
        <f t="shared" si="7"/>
        <v>24.436566219296022</v>
      </c>
    </row>
    <row r="197" spans="1:6" s="10" customFormat="1" ht="16" x14ac:dyDescent="0.2">
      <c r="A197" s="10" t="s">
        <v>0</v>
      </c>
      <c r="B197" s="12">
        <v>6.25E-2</v>
      </c>
      <c r="C197" s="13">
        <v>0.41199999999999998</v>
      </c>
      <c r="D197" s="14">
        <v>0.49362499999999998</v>
      </c>
      <c r="E197" s="15">
        <f t="shared" si="6"/>
        <v>8.1625000000000003E-2</v>
      </c>
      <c r="F197" s="16">
        <f t="shared" si="7"/>
        <v>16.535831856166119</v>
      </c>
    </row>
    <row r="198" spans="1:6" s="10" customFormat="1" ht="16" x14ac:dyDescent="0.2">
      <c r="A198" s="10" t="s">
        <v>0</v>
      </c>
      <c r="B198" s="12">
        <v>6.25E-2</v>
      </c>
      <c r="C198" s="13">
        <v>0.42399999999999999</v>
      </c>
      <c r="D198" s="14">
        <v>0.49362499999999998</v>
      </c>
      <c r="E198" s="15">
        <f t="shared" si="6"/>
        <v>6.9624999999999992E-2</v>
      </c>
      <c r="F198" s="16">
        <f t="shared" si="7"/>
        <v>14.104836667510762</v>
      </c>
    </row>
    <row r="199" spans="1:6" s="10" customFormat="1" ht="16" x14ac:dyDescent="0.2">
      <c r="A199" s="10" t="s">
        <v>0</v>
      </c>
      <c r="B199" s="12">
        <v>6.25E-2</v>
      </c>
      <c r="C199" s="13">
        <f>AVERAGE(C197:C198)</f>
        <v>0.41799999999999998</v>
      </c>
      <c r="D199" s="14">
        <v>0.49362499999999998</v>
      </c>
      <c r="E199" s="15">
        <f t="shared" si="6"/>
        <v>7.5624999999999998E-2</v>
      </c>
      <c r="F199" s="16">
        <f t="shared" si="7"/>
        <v>15.32033426183844</v>
      </c>
    </row>
    <row r="200" spans="1:6" s="10" customFormat="1" ht="16" x14ac:dyDescent="0.2">
      <c r="A200" s="10" t="s">
        <v>0</v>
      </c>
      <c r="B200" s="12">
        <v>3.125E-2</v>
      </c>
      <c r="C200" s="13">
        <v>0.44700000000000001</v>
      </c>
      <c r="D200" s="14">
        <v>0.49362499999999998</v>
      </c>
      <c r="E200" s="15">
        <f t="shared" si="6"/>
        <v>4.6624999999999972E-2</v>
      </c>
      <c r="F200" s="16">
        <f t="shared" si="7"/>
        <v>9.4454292225879914</v>
      </c>
    </row>
    <row r="201" spans="1:6" s="10" customFormat="1" ht="16" x14ac:dyDescent="0.2">
      <c r="A201" s="10" t="s">
        <v>0</v>
      </c>
      <c r="B201" s="12">
        <v>3.125E-2</v>
      </c>
      <c r="C201" s="13">
        <v>0.47</v>
      </c>
      <c r="D201" s="14">
        <v>0.49362499999999998</v>
      </c>
      <c r="E201" s="15">
        <f t="shared" si="6"/>
        <v>2.3625000000000007E-2</v>
      </c>
      <c r="F201" s="16">
        <f t="shared" si="7"/>
        <v>4.7860217776652334</v>
      </c>
    </row>
    <row r="202" spans="1:6" s="10" customFormat="1" ht="16" x14ac:dyDescent="0.2">
      <c r="A202" s="10" t="s">
        <v>0</v>
      </c>
      <c r="B202" s="12">
        <v>3.125E-2</v>
      </c>
      <c r="C202" s="13">
        <f>AVERAGE(C200:C201)</f>
        <v>0.45850000000000002</v>
      </c>
      <c r="D202" s="14">
        <v>0.49362499999999998</v>
      </c>
      <c r="E202" s="15">
        <f t="shared" si="6"/>
        <v>3.5124999999999962E-2</v>
      </c>
      <c r="F202" s="16">
        <f t="shared" si="7"/>
        <v>7.1157255001266071</v>
      </c>
    </row>
    <row r="203" spans="1:6" s="10" customFormat="1" ht="16" x14ac:dyDescent="0.2">
      <c r="A203" s="10" t="s">
        <v>0</v>
      </c>
      <c r="B203" s="12">
        <v>1.5625E-2</v>
      </c>
      <c r="C203" s="13">
        <v>0.47299999999999998</v>
      </c>
      <c r="D203" s="14">
        <v>0.49362499999999998</v>
      </c>
      <c r="E203" s="15">
        <f t="shared" si="6"/>
        <v>2.0625000000000004E-2</v>
      </c>
      <c r="F203" s="16">
        <f t="shared" si="7"/>
        <v>4.1782729805013936</v>
      </c>
    </row>
    <row r="204" spans="1:6" s="10" customFormat="1" ht="16" x14ac:dyDescent="0.2">
      <c r="A204" s="10" t="s">
        <v>0</v>
      </c>
      <c r="B204" s="12">
        <v>1.5625E-2</v>
      </c>
      <c r="C204" s="13">
        <v>0.47899999999999998</v>
      </c>
      <c r="D204" s="14">
        <v>0.49362499999999998</v>
      </c>
      <c r="E204" s="15">
        <f t="shared" si="6"/>
        <v>1.4624999999999999E-2</v>
      </c>
      <c r="F204" s="16">
        <f t="shared" si="7"/>
        <v>2.9627753861737145</v>
      </c>
    </row>
    <row r="205" spans="1:6" s="10" customFormat="1" ht="16" x14ac:dyDescent="0.2">
      <c r="A205" s="10" t="s">
        <v>0</v>
      </c>
      <c r="B205" s="12">
        <v>1.5625E-2</v>
      </c>
      <c r="C205" s="13">
        <f>AVERAGE(C203:C204)</f>
        <v>0.47599999999999998</v>
      </c>
      <c r="D205" s="14">
        <v>0.49362499999999998</v>
      </c>
      <c r="E205" s="15">
        <f t="shared" si="6"/>
        <v>1.7625000000000002E-2</v>
      </c>
      <c r="F205" s="16">
        <f t="shared" si="7"/>
        <v>3.5705241833375543</v>
      </c>
    </row>
    <row r="206" spans="1:6" s="10" customFormat="1" ht="16" x14ac:dyDescent="0.2">
      <c r="A206" s="10" t="s">
        <v>1</v>
      </c>
      <c r="B206" s="12">
        <v>2</v>
      </c>
      <c r="C206" s="10">
        <v>9.9000000000000005E-2</v>
      </c>
      <c r="D206" s="14">
        <v>0.49362499999999998</v>
      </c>
      <c r="E206" s="15">
        <f t="shared" si="6"/>
        <v>0.394625</v>
      </c>
      <c r="F206" s="16">
        <f t="shared" si="7"/>
        <v>79.944289693593319</v>
      </c>
    </row>
    <row r="207" spans="1:6" s="10" customFormat="1" ht="16" x14ac:dyDescent="0.2">
      <c r="A207" s="10" t="s">
        <v>1</v>
      </c>
      <c r="B207" s="12">
        <v>2</v>
      </c>
      <c r="C207" s="10">
        <v>0.114</v>
      </c>
      <c r="D207" s="14">
        <v>0.49362499999999998</v>
      </c>
      <c r="E207" s="15">
        <f t="shared" si="6"/>
        <v>0.37962499999999999</v>
      </c>
      <c r="F207" s="16">
        <f t="shared" si="7"/>
        <v>76.905545707774124</v>
      </c>
    </row>
    <row r="208" spans="1:6" s="10" customFormat="1" ht="16" x14ac:dyDescent="0.2">
      <c r="A208" s="10" t="s">
        <v>1</v>
      </c>
      <c r="B208" s="12">
        <v>2</v>
      </c>
      <c r="C208" s="10">
        <v>0.10100000000000001</v>
      </c>
      <c r="D208" s="14">
        <v>0.49362499999999998</v>
      </c>
      <c r="E208" s="15">
        <f t="shared" si="6"/>
        <v>0.392625</v>
      </c>
      <c r="F208" s="16">
        <f t="shared" si="7"/>
        <v>79.539123828817424</v>
      </c>
    </row>
    <row r="209" spans="1:6" s="10" customFormat="1" ht="16" x14ac:dyDescent="0.2">
      <c r="A209" s="10" t="s">
        <v>1</v>
      </c>
      <c r="B209" s="12">
        <v>1</v>
      </c>
      <c r="C209" s="10">
        <v>0.08</v>
      </c>
      <c r="D209" s="14">
        <v>0.49362499999999998</v>
      </c>
      <c r="E209" s="15">
        <f t="shared" si="6"/>
        <v>0.41362499999999996</v>
      </c>
      <c r="F209" s="16">
        <f t="shared" si="7"/>
        <v>83.793365408964291</v>
      </c>
    </row>
    <row r="210" spans="1:6" s="10" customFormat="1" ht="16" x14ac:dyDescent="0.2">
      <c r="A210" s="10" t="s">
        <v>1</v>
      </c>
      <c r="B210" s="12">
        <v>1</v>
      </c>
      <c r="C210" s="10">
        <v>7.6999999999999999E-2</v>
      </c>
      <c r="D210" s="14">
        <v>0.49362499999999998</v>
      </c>
      <c r="E210" s="15">
        <f t="shared" si="6"/>
        <v>0.41662499999999997</v>
      </c>
      <c r="F210" s="16">
        <f t="shared" si="7"/>
        <v>84.401114206128128</v>
      </c>
    </row>
    <row r="211" spans="1:6" s="10" customFormat="1" ht="16" x14ac:dyDescent="0.2">
      <c r="A211" s="10" t="s">
        <v>1</v>
      </c>
      <c r="B211" s="12">
        <v>1</v>
      </c>
      <c r="C211" s="10">
        <v>0.08</v>
      </c>
      <c r="D211" s="14">
        <v>0.49362499999999998</v>
      </c>
      <c r="E211" s="15">
        <f t="shared" si="6"/>
        <v>0.41362499999999996</v>
      </c>
      <c r="F211" s="16">
        <f t="shared" si="7"/>
        <v>83.793365408964291</v>
      </c>
    </row>
    <row r="212" spans="1:6" s="10" customFormat="1" ht="16" x14ac:dyDescent="0.2">
      <c r="A212" s="10" t="s">
        <v>1</v>
      </c>
      <c r="B212" s="12">
        <v>0.5</v>
      </c>
      <c r="C212" s="10">
        <v>0.14000000000000001</v>
      </c>
      <c r="D212" s="14">
        <v>0.49362499999999998</v>
      </c>
      <c r="E212" s="15">
        <f t="shared" si="6"/>
        <v>0.35362499999999997</v>
      </c>
      <c r="F212" s="16">
        <f t="shared" si="7"/>
        <v>71.63838946568751</v>
      </c>
    </row>
    <row r="213" spans="1:6" s="10" customFormat="1" ht="16" x14ac:dyDescent="0.2">
      <c r="A213" s="10" t="s">
        <v>1</v>
      </c>
      <c r="B213" s="12">
        <v>0.5</v>
      </c>
      <c r="C213" s="10">
        <v>0.16300000000000001</v>
      </c>
      <c r="D213" s="14">
        <v>0.49362499999999998</v>
      </c>
      <c r="E213" s="15">
        <f t="shared" si="6"/>
        <v>0.33062499999999995</v>
      </c>
      <c r="F213" s="16">
        <f t="shared" si="7"/>
        <v>66.978982020764747</v>
      </c>
    </row>
    <row r="214" spans="1:6" s="10" customFormat="1" ht="16" x14ac:dyDescent="0.2">
      <c r="A214" s="10" t="s">
        <v>1</v>
      </c>
      <c r="B214" s="12">
        <v>0.5</v>
      </c>
      <c r="C214" s="10">
        <v>0.16500000000000001</v>
      </c>
      <c r="D214" s="14">
        <v>0.49362499999999998</v>
      </c>
      <c r="E214" s="15">
        <f t="shared" si="6"/>
        <v>0.32862499999999994</v>
      </c>
      <c r="F214" s="16">
        <f t="shared" si="7"/>
        <v>66.573816155988851</v>
      </c>
    </row>
    <row r="215" spans="1:6" s="10" customFormat="1" ht="16" x14ac:dyDescent="0.2">
      <c r="A215" s="10" t="s">
        <v>1</v>
      </c>
      <c r="B215" s="12">
        <v>0.25</v>
      </c>
      <c r="C215" s="10">
        <v>0.27300000000000002</v>
      </c>
      <c r="D215" s="14">
        <v>0.49362499999999998</v>
      </c>
      <c r="E215" s="15">
        <f t="shared" si="6"/>
        <v>0.22062499999999996</v>
      </c>
      <c r="F215" s="16">
        <f t="shared" si="7"/>
        <v>44.694859458090654</v>
      </c>
    </row>
    <row r="216" spans="1:6" s="10" customFormat="1" ht="16" x14ac:dyDescent="0.2">
      <c r="A216" s="10" t="s">
        <v>1</v>
      </c>
      <c r="B216" s="12">
        <v>0.25</v>
      </c>
      <c r="C216" s="10">
        <v>0.28999999999999998</v>
      </c>
      <c r="D216" s="14">
        <v>0.49362499999999998</v>
      </c>
      <c r="E216" s="15">
        <f t="shared" si="6"/>
        <v>0.203625</v>
      </c>
      <c r="F216" s="16">
        <f t="shared" si="7"/>
        <v>41.250949607495571</v>
      </c>
    </row>
    <row r="217" spans="1:6" s="10" customFormat="1" ht="16" x14ac:dyDescent="0.2">
      <c r="A217" s="10" t="s">
        <v>1</v>
      </c>
      <c r="B217" s="12">
        <v>0.25</v>
      </c>
      <c r="C217" s="10">
        <v>0.28399999999999997</v>
      </c>
      <c r="D217" s="14">
        <v>0.49362499999999998</v>
      </c>
      <c r="E217" s="15">
        <f t="shared" si="6"/>
        <v>0.20962500000000001</v>
      </c>
      <c r="F217" s="16">
        <f t="shared" si="7"/>
        <v>42.46644720182325</v>
      </c>
    </row>
    <row r="218" spans="1:6" s="10" customFormat="1" ht="16" x14ac:dyDescent="0.2">
      <c r="A218" s="10" t="s">
        <v>1</v>
      </c>
      <c r="B218" s="12">
        <v>0.125</v>
      </c>
      <c r="C218" s="10">
        <v>0.36699999999999999</v>
      </c>
      <c r="D218" s="14">
        <v>0.49362499999999998</v>
      </c>
      <c r="E218" s="15">
        <f t="shared" si="6"/>
        <v>0.12662499999999999</v>
      </c>
      <c r="F218" s="16">
        <f t="shared" si="7"/>
        <v>25.652063813623698</v>
      </c>
    </row>
    <row r="219" spans="1:6" s="10" customFormat="1" ht="16" x14ac:dyDescent="0.2">
      <c r="A219" s="10" t="s">
        <v>1</v>
      </c>
      <c r="B219" s="12">
        <v>0.125</v>
      </c>
      <c r="C219" s="10">
        <v>0.378</v>
      </c>
      <c r="D219" s="14">
        <v>0.49362499999999998</v>
      </c>
      <c r="E219" s="15">
        <f t="shared" si="6"/>
        <v>0.11562499999999998</v>
      </c>
      <c r="F219" s="16">
        <f t="shared" si="7"/>
        <v>23.42365155735629</v>
      </c>
    </row>
    <row r="220" spans="1:6" s="10" customFormat="1" ht="16" x14ac:dyDescent="0.2">
      <c r="A220" s="10" t="s">
        <v>1</v>
      </c>
      <c r="B220" s="12">
        <v>0.125</v>
      </c>
      <c r="C220" s="10">
        <v>0.36599999999999999</v>
      </c>
      <c r="D220" s="14">
        <v>0.49362499999999998</v>
      </c>
      <c r="E220" s="15">
        <f t="shared" si="6"/>
        <v>0.12762499999999999</v>
      </c>
      <c r="F220" s="16">
        <f t="shared" si="7"/>
        <v>25.854646746011646</v>
      </c>
    </row>
    <row r="221" spans="1:6" s="10" customFormat="1" ht="16" x14ac:dyDescent="0.2">
      <c r="A221" s="10" t="s">
        <v>1</v>
      </c>
      <c r="B221" s="12">
        <v>6.25E-2</v>
      </c>
      <c r="C221" s="10">
        <v>0.42799999999999999</v>
      </c>
      <c r="D221" s="14">
        <v>0.49362499999999998</v>
      </c>
      <c r="E221" s="15">
        <f t="shared" si="6"/>
        <v>6.5624999999999989E-2</v>
      </c>
      <c r="F221" s="16">
        <f t="shared" si="7"/>
        <v>13.294504937958976</v>
      </c>
    </row>
    <row r="222" spans="1:6" s="10" customFormat="1" ht="16" x14ac:dyDescent="0.2">
      <c r="A222" s="10" t="s">
        <v>1</v>
      </c>
      <c r="B222" s="12">
        <v>6.25E-2</v>
      </c>
      <c r="C222" s="10">
        <v>0.438</v>
      </c>
      <c r="D222" s="14">
        <v>0.49362499999999998</v>
      </c>
      <c r="E222" s="15">
        <f t="shared" si="6"/>
        <v>5.562499999999998E-2</v>
      </c>
      <c r="F222" s="16">
        <f t="shared" si="7"/>
        <v>11.268675614079509</v>
      </c>
    </row>
    <row r="223" spans="1:6" s="10" customFormat="1" ht="16" x14ac:dyDescent="0.2">
      <c r="A223" s="10" t="s">
        <v>1</v>
      </c>
      <c r="B223" s="12">
        <v>6.25E-2</v>
      </c>
      <c r="C223" s="10">
        <v>0.433</v>
      </c>
      <c r="D223" s="14">
        <v>0.49362499999999998</v>
      </c>
      <c r="E223" s="15">
        <f t="shared" si="6"/>
        <v>6.0624999999999984E-2</v>
      </c>
      <c r="F223" s="16">
        <f t="shared" si="7"/>
        <v>12.281590276019243</v>
      </c>
    </row>
    <row r="224" spans="1:6" s="10" customFormat="1" ht="16" x14ac:dyDescent="0.2">
      <c r="A224" s="10" t="s">
        <v>1</v>
      </c>
      <c r="B224" s="12">
        <v>3.125E-2</v>
      </c>
      <c r="C224" s="10">
        <v>0.46500000000000002</v>
      </c>
      <c r="D224" s="14">
        <v>0.49362499999999998</v>
      </c>
      <c r="E224" s="15">
        <f t="shared" si="6"/>
        <v>2.8624999999999956E-2</v>
      </c>
      <c r="F224" s="16">
        <f t="shared" si="7"/>
        <v>5.7989364396049545</v>
      </c>
    </row>
    <row r="225" spans="1:6" s="10" customFormat="1" ht="16" x14ac:dyDescent="0.2">
      <c r="A225" s="10" t="s">
        <v>1</v>
      </c>
      <c r="B225" s="12">
        <v>3.125E-2</v>
      </c>
      <c r="C225" s="10">
        <v>0.47799999999999998</v>
      </c>
      <c r="D225" s="14">
        <v>0.49362499999999998</v>
      </c>
      <c r="E225" s="15">
        <f t="shared" si="6"/>
        <v>1.5625E-2</v>
      </c>
      <c r="F225" s="16">
        <f t="shared" si="7"/>
        <v>3.1653583185616609</v>
      </c>
    </row>
    <row r="226" spans="1:6" s="10" customFormat="1" ht="16" x14ac:dyDescent="0.2">
      <c r="A226" s="10" t="s">
        <v>1</v>
      </c>
      <c r="B226" s="12">
        <v>3.125E-2</v>
      </c>
      <c r="C226" s="10">
        <v>0.47149999999999997</v>
      </c>
      <c r="D226" s="14">
        <v>0.49362499999999998</v>
      </c>
      <c r="E226" s="15">
        <f t="shared" si="6"/>
        <v>2.2125000000000006E-2</v>
      </c>
      <c r="F226" s="16">
        <f t="shared" si="7"/>
        <v>4.4821473790833135</v>
      </c>
    </row>
    <row r="227" spans="1:6" s="10" customFormat="1" ht="16" x14ac:dyDescent="0.2">
      <c r="A227" s="10" t="s">
        <v>1</v>
      </c>
      <c r="B227" s="12">
        <v>1.5625E-2</v>
      </c>
      <c r="C227" s="10">
        <v>0.48299999999999998</v>
      </c>
      <c r="D227" s="14">
        <v>0.49362499999999998</v>
      </c>
      <c r="E227" s="15">
        <f t="shared" si="6"/>
        <v>1.0624999999999996E-2</v>
      </c>
      <c r="F227" s="16">
        <f t="shared" si="7"/>
        <v>2.1524436566219287</v>
      </c>
    </row>
    <row r="228" spans="1:6" s="10" customFormat="1" ht="16" x14ac:dyDescent="0.2">
      <c r="A228" s="10" t="s">
        <v>1</v>
      </c>
      <c r="B228" s="12">
        <v>1.5625E-2</v>
      </c>
      <c r="C228" s="10">
        <v>0.49099999999999999</v>
      </c>
      <c r="D228" s="14">
        <v>0.49362499999999998</v>
      </c>
      <c r="E228" s="15">
        <f t="shared" si="6"/>
        <v>2.6249999999999885E-3</v>
      </c>
      <c r="F228" s="16">
        <f t="shared" si="7"/>
        <v>0.5317801975183567</v>
      </c>
    </row>
    <row r="229" spans="1:6" s="10" customFormat="1" ht="16" x14ac:dyDescent="0.2">
      <c r="A229" s="10" t="s">
        <v>1</v>
      </c>
      <c r="B229" s="12">
        <v>1.5625E-2</v>
      </c>
      <c r="C229" s="10">
        <v>0.48699999999999999</v>
      </c>
      <c r="D229" s="14">
        <v>0.49362499999999998</v>
      </c>
      <c r="E229" s="15">
        <f t="shared" si="6"/>
        <v>6.624999999999992E-3</v>
      </c>
      <c r="F229" s="16">
        <f t="shared" si="7"/>
        <v>1.3421119270701427</v>
      </c>
    </row>
    <row r="230" spans="1:6" s="10" customFormat="1" ht="16" x14ac:dyDescent="0.2">
      <c r="A230" s="10" t="s">
        <v>70</v>
      </c>
      <c r="B230" s="12">
        <v>2</v>
      </c>
      <c r="C230" s="10">
        <v>7.5999999999999998E-2</v>
      </c>
      <c r="D230" s="14">
        <v>0.49362499999999998</v>
      </c>
      <c r="E230" s="15">
        <f t="shared" si="6"/>
        <v>0.41762499999999997</v>
      </c>
      <c r="F230" s="16">
        <f t="shared" si="7"/>
        <v>84.603697138516083</v>
      </c>
    </row>
    <row r="231" spans="1:6" s="10" customFormat="1" ht="16" x14ac:dyDescent="0.2">
      <c r="A231" s="10" t="s">
        <v>70</v>
      </c>
      <c r="B231" s="12">
        <v>2</v>
      </c>
      <c r="C231" s="10">
        <v>8.5000000000000006E-2</v>
      </c>
      <c r="D231" s="14">
        <v>0.49362499999999998</v>
      </c>
      <c r="E231" s="15">
        <f t="shared" si="6"/>
        <v>0.40862499999999996</v>
      </c>
      <c r="F231" s="16">
        <f t="shared" si="7"/>
        <v>82.78045074702456</v>
      </c>
    </row>
    <row r="232" spans="1:6" s="10" customFormat="1" ht="16" x14ac:dyDescent="0.2">
      <c r="A232" s="10" t="s">
        <v>70</v>
      </c>
      <c r="B232" s="12">
        <v>2</v>
      </c>
      <c r="C232" s="10">
        <v>7.3999999999999996E-2</v>
      </c>
      <c r="D232" s="14">
        <v>0.49362499999999998</v>
      </c>
      <c r="E232" s="15">
        <f t="shared" si="6"/>
        <v>0.41962499999999997</v>
      </c>
      <c r="F232" s="16">
        <f t="shared" si="7"/>
        <v>85.008863003291964</v>
      </c>
    </row>
    <row r="233" spans="1:6" s="10" customFormat="1" ht="16" x14ac:dyDescent="0.2">
      <c r="A233" s="10" t="s">
        <v>70</v>
      </c>
      <c r="B233" s="12">
        <v>1</v>
      </c>
      <c r="C233" s="10">
        <v>6.8000000000000005E-2</v>
      </c>
      <c r="D233" s="14">
        <v>0.49362499999999998</v>
      </c>
      <c r="E233" s="15">
        <f t="shared" si="6"/>
        <v>0.42562499999999998</v>
      </c>
      <c r="F233" s="16">
        <f t="shared" si="7"/>
        <v>86.224360597619651</v>
      </c>
    </row>
    <row r="234" spans="1:6" s="10" customFormat="1" ht="16" x14ac:dyDescent="0.2">
      <c r="A234" s="10" t="s">
        <v>70</v>
      </c>
      <c r="B234" s="12">
        <v>1</v>
      </c>
      <c r="C234" s="10">
        <v>6.4000000000000001E-2</v>
      </c>
      <c r="D234" s="14">
        <v>0.49362499999999998</v>
      </c>
      <c r="E234" s="15">
        <f t="shared" si="6"/>
        <v>0.42962499999999998</v>
      </c>
      <c r="F234" s="16">
        <f t="shared" si="7"/>
        <v>87.034692327171442</v>
      </c>
    </row>
    <row r="235" spans="1:6" s="10" customFormat="1" ht="16" x14ac:dyDescent="0.2">
      <c r="A235" s="10" t="s">
        <v>70</v>
      </c>
      <c r="B235" s="12">
        <v>1</v>
      </c>
      <c r="C235" s="10">
        <v>6.7000000000000004E-2</v>
      </c>
      <c r="D235" s="14">
        <v>0.49362499999999998</v>
      </c>
      <c r="E235" s="15">
        <f t="shared" si="6"/>
        <v>0.42662499999999998</v>
      </c>
      <c r="F235" s="16">
        <f t="shared" si="7"/>
        <v>86.426943530007591</v>
      </c>
    </row>
    <row r="236" spans="1:6" s="10" customFormat="1" ht="16" x14ac:dyDescent="0.2">
      <c r="A236" s="10" t="s">
        <v>70</v>
      </c>
      <c r="B236" s="12">
        <v>0.5</v>
      </c>
      <c r="C236" s="10">
        <v>6.9000000000000006E-2</v>
      </c>
      <c r="D236" s="14">
        <v>0.49362499999999998</v>
      </c>
      <c r="E236" s="15">
        <f t="shared" si="6"/>
        <v>0.42462499999999997</v>
      </c>
      <c r="F236" s="16">
        <f t="shared" si="7"/>
        <v>86.021777665231696</v>
      </c>
    </row>
    <row r="237" spans="1:6" s="10" customFormat="1" ht="16" x14ac:dyDescent="0.2">
      <c r="A237" s="10" t="s">
        <v>70</v>
      </c>
      <c r="B237" s="12">
        <v>0.5</v>
      </c>
      <c r="C237" s="10">
        <v>7.3999999999999996E-2</v>
      </c>
      <c r="D237" s="14">
        <v>0.49362499999999998</v>
      </c>
      <c r="E237" s="15">
        <f t="shared" si="6"/>
        <v>0.41962499999999997</v>
      </c>
      <c r="F237" s="16">
        <f t="shared" si="7"/>
        <v>85.008863003291964</v>
      </c>
    </row>
    <row r="238" spans="1:6" s="10" customFormat="1" ht="16" x14ac:dyDescent="0.2">
      <c r="A238" s="10" t="s">
        <v>70</v>
      </c>
      <c r="B238" s="12">
        <v>0.5</v>
      </c>
      <c r="C238" s="10">
        <v>8.5999999999999993E-2</v>
      </c>
      <c r="D238" s="14">
        <v>0.49362499999999998</v>
      </c>
      <c r="E238" s="15">
        <f t="shared" si="6"/>
        <v>0.40762500000000002</v>
      </c>
      <c r="F238" s="16">
        <f t="shared" si="7"/>
        <v>82.577867814636619</v>
      </c>
    </row>
    <row r="239" spans="1:6" s="10" customFormat="1" ht="16" x14ac:dyDescent="0.2">
      <c r="A239" s="10" t="s">
        <v>70</v>
      </c>
      <c r="B239" s="12">
        <v>0.25</v>
      </c>
      <c r="C239" s="10">
        <v>0.16800000000000001</v>
      </c>
      <c r="D239" s="14">
        <v>0.49362499999999998</v>
      </c>
      <c r="E239" s="15">
        <f t="shared" si="6"/>
        <v>0.32562499999999994</v>
      </c>
      <c r="F239" s="16">
        <f t="shared" si="7"/>
        <v>65.966067358825015</v>
      </c>
    </row>
    <row r="240" spans="1:6" s="10" customFormat="1" ht="16" x14ac:dyDescent="0.2">
      <c r="A240" s="10" t="s">
        <v>70</v>
      </c>
      <c r="B240" s="12">
        <v>0.25</v>
      </c>
      <c r="C240" s="10">
        <v>0.182</v>
      </c>
      <c r="D240" s="14">
        <v>0.49362499999999998</v>
      </c>
      <c r="E240" s="15">
        <f t="shared" si="6"/>
        <v>0.31162499999999999</v>
      </c>
      <c r="F240" s="16">
        <f t="shared" si="7"/>
        <v>63.129906305393767</v>
      </c>
    </row>
    <row r="241" spans="1:6" s="10" customFormat="1" ht="16" x14ac:dyDescent="0.2">
      <c r="A241" s="10" t="s">
        <v>70</v>
      </c>
      <c r="B241" s="12">
        <v>0.25</v>
      </c>
      <c r="C241" s="10">
        <v>0.19800000000000001</v>
      </c>
      <c r="D241" s="14">
        <v>0.49362499999999998</v>
      </c>
      <c r="E241" s="15">
        <f t="shared" si="6"/>
        <v>0.29562499999999997</v>
      </c>
      <c r="F241" s="16">
        <f t="shared" si="7"/>
        <v>59.888579387186624</v>
      </c>
    </row>
    <row r="242" spans="1:6" s="10" customFormat="1" ht="16" x14ac:dyDescent="0.2">
      <c r="A242" s="10" t="s">
        <v>70</v>
      </c>
      <c r="B242" s="12">
        <v>0.125</v>
      </c>
      <c r="C242" s="10">
        <v>0.30199999999999999</v>
      </c>
      <c r="D242" s="14">
        <v>0.49362499999999998</v>
      </c>
      <c r="E242" s="15">
        <f t="shared" si="6"/>
        <v>0.19162499999999999</v>
      </c>
      <c r="F242" s="16">
        <f t="shared" si="7"/>
        <v>38.819954418840211</v>
      </c>
    </row>
    <row r="243" spans="1:6" s="10" customFormat="1" ht="16" x14ac:dyDescent="0.2">
      <c r="A243" s="10" t="s">
        <v>70</v>
      </c>
      <c r="B243" s="12">
        <v>0.125</v>
      </c>
      <c r="C243" s="10">
        <v>0.30099999999999999</v>
      </c>
      <c r="D243" s="14">
        <v>0.49362499999999998</v>
      </c>
      <c r="E243" s="15">
        <f t="shared" si="6"/>
        <v>0.19262499999999999</v>
      </c>
      <c r="F243" s="16">
        <f t="shared" si="7"/>
        <v>39.022537351228159</v>
      </c>
    </row>
    <row r="244" spans="1:6" s="10" customFormat="1" ht="16" x14ac:dyDescent="0.2">
      <c r="A244" s="10" t="s">
        <v>70</v>
      </c>
      <c r="B244" s="12">
        <v>0.125</v>
      </c>
      <c r="C244" s="10">
        <v>0.307</v>
      </c>
      <c r="D244" s="14">
        <v>0.49362499999999998</v>
      </c>
      <c r="E244" s="15">
        <f t="shared" si="6"/>
        <v>0.18662499999999999</v>
      </c>
      <c r="F244" s="16">
        <f t="shared" si="7"/>
        <v>37.80703975690048</v>
      </c>
    </row>
    <row r="245" spans="1:6" s="10" customFormat="1" ht="16" x14ac:dyDescent="0.2">
      <c r="A245" s="10" t="s">
        <v>70</v>
      </c>
      <c r="B245" s="12">
        <v>6.25E-2</v>
      </c>
      <c r="C245" s="10">
        <v>0.38400000000000001</v>
      </c>
      <c r="D245" s="14">
        <v>0.49362499999999998</v>
      </c>
      <c r="E245" s="15">
        <f t="shared" si="6"/>
        <v>0.10962499999999997</v>
      </c>
      <c r="F245" s="16">
        <f t="shared" si="7"/>
        <v>22.208153963028611</v>
      </c>
    </row>
    <row r="246" spans="1:6" s="10" customFormat="1" ht="16" x14ac:dyDescent="0.2">
      <c r="A246" s="10" t="s">
        <v>70</v>
      </c>
      <c r="B246" s="12">
        <v>6.25E-2</v>
      </c>
      <c r="C246" s="10">
        <v>0.38600000000000001</v>
      </c>
      <c r="D246" s="14">
        <v>0.49362499999999998</v>
      </c>
      <c r="E246" s="15">
        <f t="shared" si="6"/>
        <v>0.10762499999999997</v>
      </c>
      <c r="F246" s="16">
        <f t="shared" si="7"/>
        <v>21.802988098252719</v>
      </c>
    </row>
    <row r="247" spans="1:6" s="10" customFormat="1" ht="16" x14ac:dyDescent="0.2">
      <c r="A247" s="10" t="s">
        <v>70</v>
      </c>
      <c r="B247" s="12">
        <v>6.25E-2</v>
      </c>
      <c r="C247" s="10">
        <v>0.38500000000000001</v>
      </c>
      <c r="D247" s="14">
        <v>0.49362499999999998</v>
      </c>
      <c r="E247" s="15">
        <f t="shared" si="6"/>
        <v>0.10862499999999997</v>
      </c>
      <c r="F247" s="16">
        <f t="shared" si="7"/>
        <v>22.005571030640663</v>
      </c>
    </row>
    <row r="248" spans="1:6" s="10" customFormat="1" ht="16" x14ac:dyDescent="0.2">
      <c r="A248" s="10" t="s">
        <v>70</v>
      </c>
      <c r="B248" s="12">
        <v>3.125E-2</v>
      </c>
      <c r="C248" s="10">
        <v>0.436</v>
      </c>
      <c r="D248" s="14">
        <v>0.49362499999999998</v>
      </c>
      <c r="E248" s="15">
        <f t="shared" si="6"/>
        <v>5.7624999999999982E-2</v>
      </c>
      <c r="F248" s="16">
        <f t="shared" si="7"/>
        <v>11.673841478855403</v>
      </c>
    </row>
    <row r="249" spans="1:6" s="10" customFormat="1" ht="16" x14ac:dyDescent="0.2">
      <c r="A249" s="10" t="s">
        <v>70</v>
      </c>
      <c r="B249" s="12">
        <v>3.125E-2</v>
      </c>
      <c r="C249" s="10">
        <v>0.437</v>
      </c>
      <c r="D249" s="14">
        <v>0.49362499999999998</v>
      </c>
      <c r="E249" s="15">
        <f t="shared" si="6"/>
        <v>5.6624999999999981E-2</v>
      </c>
      <c r="F249" s="16">
        <f t="shared" si="7"/>
        <v>11.471258546467457</v>
      </c>
    </row>
    <row r="250" spans="1:6" s="10" customFormat="1" ht="16" x14ac:dyDescent="0.2">
      <c r="A250" s="10" t="s">
        <v>70</v>
      </c>
      <c r="B250" s="12">
        <v>3.125E-2</v>
      </c>
      <c r="C250" s="10">
        <v>0.436</v>
      </c>
      <c r="D250" s="14">
        <v>0.49362499999999998</v>
      </c>
      <c r="E250" s="15">
        <f t="shared" si="6"/>
        <v>5.7624999999999982E-2</v>
      </c>
      <c r="F250" s="16">
        <f t="shared" si="7"/>
        <v>11.673841478855403</v>
      </c>
    </row>
    <row r="251" spans="1:6" s="10" customFormat="1" ht="16" x14ac:dyDescent="0.2">
      <c r="A251" s="10" t="s">
        <v>70</v>
      </c>
      <c r="B251" s="12">
        <v>1.5625E-2</v>
      </c>
      <c r="C251" s="10">
        <v>0.46800000000000003</v>
      </c>
      <c r="D251" s="14">
        <v>0.49362499999999998</v>
      </c>
      <c r="E251" s="15">
        <f t="shared" si="6"/>
        <v>2.5624999999999953E-2</v>
      </c>
      <c r="F251" s="16">
        <f t="shared" si="7"/>
        <v>5.1911876424411147</v>
      </c>
    </row>
    <row r="252" spans="1:6" s="10" customFormat="1" ht="16" x14ac:dyDescent="0.2">
      <c r="A252" s="10" t="s">
        <v>70</v>
      </c>
      <c r="B252" s="12">
        <v>1.5625E-2</v>
      </c>
      <c r="C252" s="10">
        <v>0.46800000000000003</v>
      </c>
      <c r="D252" s="14">
        <v>0.49362499999999998</v>
      </c>
      <c r="E252" s="15">
        <f t="shared" si="6"/>
        <v>2.5624999999999953E-2</v>
      </c>
      <c r="F252" s="16">
        <f t="shared" si="7"/>
        <v>5.1911876424411147</v>
      </c>
    </row>
    <row r="253" spans="1:6" s="10" customFormat="1" ht="16" x14ac:dyDescent="0.2">
      <c r="A253" s="10" t="s">
        <v>70</v>
      </c>
      <c r="B253" s="12">
        <v>1.5625E-2</v>
      </c>
      <c r="C253" s="10">
        <v>0.46800000000000003</v>
      </c>
      <c r="D253" s="14">
        <v>0.49362499999999998</v>
      </c>
      <c r="E253" s="15">
        <f t="shared" si="6"/>
        <v>2.5624999999999953E-2</v>
      </c>
      <c r="F253" s="16">
        <f t="shared" si="7"/>
        <v>5.1911876424411147</v>
      </c>
    </row>
    <row r="254" spans="1:6" s="10" customFormat="1" ht="16" x14ac:dyDescent="0.2">
      <c r="A254" s="10" t="s">
        <v>71</v>
      </c>
      <c r="B254" s="12">
        <v>2</v>
      </c>
      <c r="C254" s="13">
        <v>8.1000000000000003E-2</v>
      </c>
      <c r="D254" s="14">
        <v>0.49362499999999998</v>
      </c>
      <c r="E254" s="15">
        <f t="shared" si="6"/>
        <v>0.41262499999999996</v>
      </c>
      <c r="F254" s="16">
        <f t="shared" si="7"/>
        <v>83.590782476576337</v>
      </c>
    </row>
    <row r="255" spans="1:6" s="10" customFormat="1" ht="16" x14ac:dyDescent="0.2">
      <c r="A255" s="10" t="s">
        <v>71</v>
      </c>
      <c r="B255" s="12">
        <v>2</v>
      </c>
      <c r="C255" s="13">
        <v>7.8E-2</v>
      </c>
      <c r="D255" s="14">
        <v>0.49362499999999998</v>
      </c>
      <c r="E255" s="15">
        <f t="shared" si="6"/>
        <v>0.41562499999999997</v>
      </c>
      <c r="F255" s="16">
        <f t="shared" si="7"/>
        <v>84.198531273740187</v>
      </c>
    </row>
    <row r="256" spans="1:6" s="10" customFormat="1" ht="16" x14ac:dyDescent="0.2">
      <c r="A256" s="10" t="s">
        <v>71</v>
      </c>
      <c r="B256" s="12">
        <v>2</v>
      </c>
      <c r="C256" s="13">
        <v>8.2000000000000003E-2</v>
      </c>
      <c r="D256" s="14">
        <v>0.49362499999999998</v>
      </c>
      <c r="E256" s="15">
        <f t="shared" si="6"/>
        <v>0.41162499999999996</v>
      </c>
      <c r="F256" s="16">
        <f t="shared" si="7"/>
        <v>83.388199544188396</v>
      </c>
    </row>
    <row r="257" spans="1:6" s="10" customFormat="1" ht="16" x14ac:dyDescent="0.2">
      <c r="A257" s="10" t="s">
        <v>71</v>
      </c>
      <c r="B257" s="12">
        <v>1</v>
      </c>
      <c r="C257" s="13">
        <v>6.5000000000000002E-2</v>
      </c>
      <c r="D257" s="14">
        <v>0.49362499999999998</v>
      </c>
      <c r="E257" s="15">
        <f t="shared" si="6"/>
        <v>0.42862499999999998</v>
      </c>
      <c r="F257" s="16">
        <f t="shared" si="7"/>
        <v>86.832109394783487</v>
      </c>
    </row>
    <row r="258" spans="1:6" s="10" customFormat="1" ht="16" x14ac:dyDescent="0.2">
      <c r="A258" s="10" t="s">
        <v>71</v>
      </c>
      <c r="B258" s="12">
        <v>1</v>
      </c>
      <c r="C258" s="13">
        <v>6.8000000000000005E-2</v>
      </c>
      <c r="D258" s="14">
        <v>0.49362499999999998</v>
      </c>
      <c r="E258" s="15">
        <f t="shared" si="6"/>
        <v>0.42562499999999998</v>
      </c>
      <c r="F258" s="16">
        <f t="shared" si="7"/>
        <v>86.224360597619651</v>
      </c>
    </row>
    <row r="259" spans="1:6" s="10" customFormat="1" ht="16" x14ac:dyDescent="0.2">
      <c r="A259" s="10" t="s">
        <v>71</v>
      </c>
      <c r="B259" s="12">
        <v>1</v>
      </c>
      <c r="C259" s="13">
        <v>6.8000000000000005E-2</v>
      </c>
      <c r="D259" s="14">
        <v>0.49362499999999998</v>
      </c>
      <c r="E259" s="15">
        <f t="shared" ref="E259:E277" si="8">D259-C259</f>
        <v>0.42562499999999998</v>
      </c>
      <c r="F259" s="16">
        <f t="shared" ref="F259:F277" si="9">(E259/D259)*100</f>
        <v>86.224360597619651</v>
      </c>
    </row>
    <row r="260" spans="1:6" s="10" customFormat="1" ht="16" x14ac:dyDescent="0.2">
      <c r="A260" s="10" t="s">
        <v>71</v>
      </c>
      <c r="B260" s="12">
        <v>0.5</v>
      </c>
      <c r="C260" s="13">
        <v>0.113</v>
      </c>
      <c r="D260" s="14">
        <v>0.49362499999999998</v>
      </c>
      <c r="E260" s="15">
        <f t="shared" si="8"/>
        <v>0.38062499999999999</v>
      </c>
      <c r="F260" s="16">
        <f t="shared" si="9"/>
        <v>77.108128640162064</v>
      </c>
    </row>
    <row r="261" spans="1:6" s="10" customFormat="1" ht="16" x14ac:dyDescent="0.2">
      <c r="A261" s="10" t="s">
        <v>71</v>
      </c>
      <c r="B261" s="12">
        <v>0.5</v>
      </c>
      <c r="C261" s="13">
        <v>7.4999999999999997E-2</v>
      </c>
      <c r="D261" s="14">
        <v>0.49362499999999998</v>
      </c>
      <c r="E261" s="15">
        <f t="shared" si="8"/>
        <v>0.41862499999999997</v>
      </c>
      <c r="F261" s="16">
        <f t="shared" si="9"/>
        <v>84.806280070904023</v>
      </c>
    </row>
    <row r="262" spans="1:6" s="10" customFormat="1" ht="16" x14ac:dyDescent="0.2">
      <c r="A262" s="10" t="s">
        <v>71</v>
      </c>
      <c r="B262" s="12">
        <v>0.5</v>
      </c>
      <c r="C262" s="13">
        <v>7.8E-2</v>
      </c>
      <c r="D262" s="14">
        <v>0.49362499999999998</v>
      </c>
      <c r="E262" s="15">
        <f t="shared" si="8"/>
        <v>0.41562499999999997</v>
      </c>
      <c r="F262" s="16">
        <f t="shared" si="9"/>
        <v>84.198531273740187</v>
      </c>
    </row>
    <row r="263" spans="1:6" s="10" customFormat="1" ht="16" x14ac:dyDescent="0.2">
      <c r="A263" s="10" t="s">
        <v>71</v>
      </c>
      <c r="B263" s="12">
        <v>0.25</v>
      </c>
      <c r="C263" s="13">
        <v>0.115</v>
      </c>
      <c r="D263" s="14">
        <v>0.49362499999999998</v>
      </c>
      <c r="E263" s="15">
        <f t="shared" si="8"/>
        <v>0.37862499999999999</v>
      </c>
      <c r="F263" s="16">
        <f t="shared" si="9"/>
        <v>76.702962775386169</v>
      </c>
    </row>
    <row r="264" spans="1:6" s="10" customFormat="1" ht="16" x14ac:dyDescent="0.2">
      <c r="A264" s="10" t="s">
        <v>71</v>
      </c>
      <c r="B264" s="12">
        <v>0.25</v>
      </c>
      <c r="C264" s="13">
        <v>0.17899999999999999</v>
      </c>
      <c r="D264" s="14">
        <v>0.49362499999999998</v>
      </c>
      <c r="E264" s="15">
        <f t="shared" si="8"/>
        <v>0.31462499999999999</v>
      </c>
      <c r="F264" s="16">
        <f t="shared" si="9"/>
        <v>63.737655102557611</v>
      </c>
    </row>
    <row r="265" spans="1:6" s="10" customFormat="1" ht="16" x14ac:dyDescent="0.2">
      <c r="A265" s="10" t="s">
        <v>71</v>
      </c>
      <c r="B265" s="12">
        <v>0.25</v>
      </c>
      <c r="C265" s="13">
        <v>0.182</v>
      </c>
      <c r="D265" s="14">
        <v>0.49362499999999998</v>
      </c>
      <c r="E265" s="15">
        <f t="shared" si="8"/>
        <v>0.31162499999999999</v>
      </c>
      <c r="F265" s="16">
        <f t="shared" si="9"/>
        <v>63.129906305393767</v>
      </c>
    </row>
    <row r="266" spans="1:6" s="10" customFormat="1" ht="16" x14ac:dyDescent="0.2">
      <c r="A266" s="10" t="s">
        <v>71</v>
      </c>
      <c r="B266" s="12">
        <v>0.125</v>
      </c>
      <c r="C266" s="13">
        <v>0.23599999999999999</v>
      </c>
      <c r="D266" s="14">
        <v>0.49362499999999998</v>
      </c>
      <c r="E266" s="15">
        <f t="shared" si="8"/>
        <v>0.25762499999999999</v>
      </c>
      <c r="F266" s="16">
        <f t="shared" si="9"/>
        <v>52.190427956444672</v>
      </c>
    </row>
    <row r="267" spans="1:6" s="10" customFormat="1" ht="16" x14ac:dyDescent="0.2">
      <c r="A267" s="10" t="s">
        <v>71</v>
      </c>
      <c r="B267" s="12">
        <v>0.125</v>
      </c>
      <c r="C267" s="13">
        <v>0.30499999999999999</v>
      </c>
      <c r="D267" s="14">
        <v>0.49362499999999998</v>
      </c>
      <c r="E267" s="15">
        <f t="shared" si="8"/>
        <v>0.18862499999999999</v>
      </c>
      <c r="F267" s="16">
        <f t="shared" si="9"/>
        <v>38.212205621676368</v>
      </c>
    </row>
    <row r="268" spans="1:6" s="10" customFormat="1" ht="16" x14ac:dyDescent="0.2">
      <c r="A268" s="10" t="s">
        <v>71</v>
      </c>
      <c r="B268" s="12">
        <v>0.125</v>
      </c>
      <c r="C268" s="13">
        <v>0.30499999999999999</v>
      </c>
      <c r="D268" s="14">
        <v>0.49362499999999998</v>
      </c>
      <c r="E268" s="15">
        <f t="shared" si="8"/>
        <v>0.18862499999999999</v>
      </c>
      <c r="F268" s="16">
        <f t="shared" si="9"/>
        <v>38.212205621676368</v>
      </c>
    </row>
    <row r="269" spans="1:6" s="10" customFormat="1" ht="16" x14ac:dyDescent="0.2">
      <c r="A269" s="10" t="s">
        <v>71</v>
      </c>
      <c r="B269" s="12">
        <v>6.25E-2</v>
      </c>
      <c r="C269" s="13">
        <v>0.34699999999999998</v>
      </c>
      <c r="D269" s="14">
        <v>0.49362499999999998</v>
      </c>
      <c r="E269" s="15">
        <f t="shared" si="8"/>
        <v>0.14662500000000001</v>
      </c>
      <c r="F269" s="16">
        <f t="shared" si="9"/>
        <v>29.703722461382633</v>
      </c>
    </row>
    <row r="270" spans="1:6" s="10" customFormat="1" ht="16" x14ac:dyDescent="0.2">
      <c r="A270" s="10" t="s">
        <v>71</v>
      </c>
      <c r="B270" s="12">
        <v>6.25E-2</v>
      </c>
      <c r="C270" s="13">
        <v>0.38300000000000001</v>
      </c>
      <c r="D270" s="14">
        <v>0.49362499999999998</v>
      </c>
      <c r="E270" s="15">
        <f t="shared" si="8"/>
        <v>0.11062499999999997</v>
      </c>
      <c r="F270" s="16">
        <f t="shared" si="9"/>
        <v>22.410736895416555</v>
      </c>
    </row>
    <row r="271" spans="1:6" s="10" customFormat="1" ht="16" x14ac:dyDescent="0.2">
      <c r="A271" s="10" t="s">
        <v>71</v>
      </c>
      <c r="B271" s="12">
        <v>6.25E-2</v>
      </c>
      <c r="C271" s="13">
        <f>AVERAGE(C269:C270)</f>
        <v>0.36499999999999999</v>
      </c>
      <c r="D271" s="14">
        <v>0.49362499999999998</v>
      </c>
      <c r="E271" s="15">
        <f t="shared" si="8"/>
        <v>0.12862499999999999</v>
      </c>
      <c r="F271" s="16">
        <f t="shared" si="9"/>
        <v>26.057229678399597</v>
      </c>
    </row>
    <row r="272" spans="1:6" s="10" customFormat="1" ht="16" x14ac:dyDescent="0.2">
      <c r="A272" s="10" t="s">
        <v>71</v>
      </c>
      <c r="B272" s="12">
        <v>3.125E-2</v>
      </c>
      <c r="C272" s="13">
        <v>0.40500000000000003</v>
      </c>
      <c r="D272" s="14">
        <v>0.49362499999999998</v>
      </c>
      <c r="E272" s="15">
        <f t="shared" si="8"/>
        <v>8.8624999999999954E-2</v>
      </c>
      <c r="F272" s="16">
        <f t="shared" si="9"/>
        <v>17.953912382881736</v>
      </c>
    </row>
    <row r="273" spans="1:6" s="10" customFormat="1" ht="16" x14ac:dyDescent="0.2">
      <c r="A273" s="10" t="s">
        <v>71</v>
      </c>
      <c r="B273" s="12">
        <v>3.125E-2</v>
      </c>
      <c r="C273" s="13">
        <v>0.44400000000000001</v>
      </c>
      <c r="D273" s="14">
        <v>0.49362499999999998</v>
      </c>
      <c r="E273" s="15">
        <f t="shared" si="8"/>
        <v>4.9624999999999975E-2</v>
      </c>
      <c r="F273" s="16">
        <f t="shared" si="9"/>
        <v>10.053178019751831</v>
      </c>
    </row>
    <row r="274" spans="1:6" s="10" customFormat="1" ht="16" x14ac:dyDescent="0.2">
      <c r="A274" s="10" t="s">
        <v>71</v>
      </c>
      <c r="B274" s="12">
        <v>3.125E-2</v>
      </c>
      <c r="C274" s="13">
        <f>AVERAGE(C272:C273)</f>
        <v>0.42449999999999999</v>
      </c>
      <c r="D274" s="14">
        <v>0.49362499999999998</v>
      </c>
      <c r="E274" s="15">
        <f t="shared" si="8"/>
        <v>6.9124999999999992E-2</v>
      </c>
      <c r="F274" s="16">
        <f t="shared" si="9"/>
        <v>14.003545201316788</v>
      </c>
    </row>
    <row r="275" spans="1:6" s="10" customFormat="1" ht="16" x14ac:dyDescent="0.2">
      <c r="A275" s="10" t="s">
        <v>71</v>
      </c>
      <c r="B275" s="12">
        <v>1.5625E-2</v>
      </c>
      <c r="C275" s="13">
        <v>0.46</v>
      </c>
      <c r="D275" s="14">
        <v>0.49362499999999998</v>
      </c>
      <c r="E275" s="15">
        <f t="shared" si="8"/>
        <v>3.362499999999996E-2</v>
      </c>
      <c r="F275" s="16">
        <f t="shared" si="9"/>
        <v>6.8118511015446872</v>
      </c>
    </row>
    <row r="276" spans="1:6" s="10" customFormat="1" ht="16" x14ac:dyDescent="0.2">
      <c r="A276" s="10" t="s">
        <v>71</v>
      </c>
      <c r="B276" s="12">
        <v>1.5625E-2</v>
      </c>
      <c r="C276" s="13">
        <v>0.47399999999999998</v>
      </c>
      <c r="D276" s="14">
        <v>0.49362499999999998</v>
      </c>
      <c r="E276" s="15">
        <f t="shared" si="8"/>
        <v>1.9625000000000004E-2</v>
      </c>
      <c r="F276" s="16">
        <f t="shared" si="9"/>
        <v>3.9756900481134472</v>
      </c>
    </row>
    <row r="277" spans="1:6" s="10" customFormat="1" ht="16" x14ac:dyDescent="0.2">
      <c r="A277" s="10" t="s">
        <v>71</v>
      </c>
      <c r="B277" s="12">
        <v>1.5625E-2</v>
      </c>
      <c r="C277" s="13">
        <f>AVERAGE(C275:C276)</f>
        <v>0.46699999999999997</v>
      </c>
      <c r="D277" s="14">
        <v>0.49362499999999998</v>
      </c>
      <c r="E277" s="15">
        <f t="shared" si="8"/>
        <v>2.662500000000001E-2</v>
      </c>
      <c r="F277" s="16">
        <f t="shared" si="9"/>
        <v>5.3937705748290732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81DA-9722-CA49-A64B-245E0A1FED7A}">
  <sheetPr>
    <tabColor theme="9" tint="0.39997558519241921"/>
  </sheetPr>
  <dimension ref="A1:X46"/>
  <sheetViews>
    <sheetView workbookViewId="0">
      <selection activeCell="Z33" sqref="Z33"/>
    </sheetView>
  </sheetViews>
  <sheetFormatPr baseColWidth="10" defaultRowHeight="15" x14ac:dyDescent="0.2"/>
  <cols>
    <col min="1" max="1" width="12.6640625" style="1" bestFit="1" customWidth="1"/>
    <col min="2" max="2" width="24.1640625" style="1" bestFit="1" customWidth="1"/>
    <col min="3" max="3" width="11.1640625" style="1" bestFit="1" customWidth="1"/>
    <col min="4" max="4" width="16" style="1" bestFit="1" customWidth="1"/>
    <col min="5" max="5" width="15.83203125" style="1" bestFit="1" customWidth="1"/>
    <col min="6" max="6" width="8.6640625" style="1" bestFit="1" customWidth="1"/>
    <col min="7" max="7" width="14" style="1" bestFit="1" customWidth="1"/>
    <col min="8" max="8" width="10.83203125" style="1"/>
    <col min="9" max="9" width="19.33203125" style="1" bestFit="1" customWidth="1"/>
    <col min="10" max="10" width="10.1640625" style="1" bestFit="1" customWidth="1"/>
    <col min="11" max="11" width="9.33203125" style="1" bestFit="1" customWidth="1"/>
    <col min="12" max="12" width="9.33203125" style="1" customWidth="1"/>
    <col min="13" max="13" width="8.1640625" style="1" bestFit="1" customWidth="1"/>
    <col min="14" max="14" width="9.1640625" style="1" bestFit="1" customWidth="1"/>
    <col min="15" max="15" width="16" style="1" bestFit="1" customWidth="1"/>
    <col min="16" max="16" width="10.83203125" style="1"/>
    <col min="17" max="17" width="19" style="1" bestFit="1" customWidth="1"/>
    <col min="18" max="18" width="11.1640625" style="1" bestFit="1" customWidth="1"/>
    <col min="19" max="19" width="10.1640625" style="1" bestFit="1" customWidth="1"/>
    <col min="20" max="20" width="10.1640625" style="1" customWidth="1"/>
    <col min="21" max="21" width="9.1640625" style="1" bestFit="1" customWidth="1"/>
    <col min="22" max="22" width="8.6640625" style="1" bestFit="1" customWidth="1"/>
    <col min="23" max="23" width="14" style="1" bestFit="1" customWidth="1"/>
    <col min="24" max="16384" width="10.83203125" style="1"/>
  </cols>
  <sheetData>
    <row r="1" spans="1:24" x14ac:dyDescent="0.2">
      <c r="A1" s="18" t="s">
        <v>152</v>
      </c>
    </row>
    <row r="2" spans="1:24" x14ac:dyDescent="0.2">
      <c r="A2" s="19" t="s">
        <v>10</v>
      </c>
      <c r="B2" s="20" t="s">
        <v>128</v>
      </c>
      <c r="C2" s="19" t="s">
        <v>125</v>
      </c>
      <c r="D2" s="19" t="s">
        <v>126</v>
      </c>
      <c r="E2" s="19" t="s">
        <v>127</v>
      </c>
    </row>
    <row r="3" spans="1:24" x14ac:dyDescent="0.2">
      <c r="A3" s="21" t="s">
        <v>31</v>
      </c>
      <c r="B3" s="22">
        <v>0.1</v>
      </c>
      <c r="C3" s="22" t="s">
        <v>107</v>
      </c>
      <c r="D3" s="22" t="s">
        <v>108</v>
      </c>
      <c r="E3" s="22" t="s">
        <v>109</v>
      </c>
    </row>
    <row r="4" spans="1:24" x14ac:dyDescent="0.2">
      <c r="A4" s="21" t="s">
        <v>13</v>
      </c>
      <c r="B4" s="22">
        <v>0.12</v>
      </c>
      <c r="C4" s="22" t="s">
        <v>110</v>
      </c>
      <c r="D4" s="22" t="s">
        <v>111</v>
      </c>
      <c r="E4" s="22" t="s">
        <v>112</v>
      </c>
    </row>
    <row r="5" spans="1:24" x14ac:dyDescent="0.2">
      <c r="A5" s="21" t="s">
        <v>9</v>
      </c>
      <c r="B5" s="22">
        <v>0.3</v>
      </c>
      <c r="C5" s="22" t="s">
        <v>113</v>
      </c>
      <c r="D5" s="22" t="s">
        <v>114</v>
      </c>
      <c r="E5" s="22" t="s">
        <v>115</v>
      </c>
    </row>
    <row r="6" spans="1:24" x14ac:dyDescent="0.2">
      <c r="A6" s="21" t="s">
        <v>11</v>
      </c>
      <c r="B6" s="22">
        <v>0.13</v>
      </c>
      <c r="C6" s="22" t="s">
        <v>116</v>
      </c>
      <c r="D6" s="22" t="s">
        <v>117</v>
      </c>
      <c r="E6" s="22" t="s">
        <v>118</v>
      </c>
    </row>
    <row r="7" spans="1:24" x14ac:dyDescent="0.2">
      <c r="A7" s="21" t="s">
        <v>12</v>
      </c>
      <c r="B7" s="22">
        <v>0.15</v>
      </c>
      <c r="C7" s="22" t="s">
        <v>119</v>
      </c>
      <c r="D7" s="22" t="s">
        <v>120</v>
      </c>
      <c r="E7" s="22" t="s">
        <v>121</v>
      </c>
    </row>
    <row r="8" spans="1:24" x14ac:dyDescent="0.2">
      <c r="A8" s="21" t="s">
        <v>14</v>
      </c>
      <c r="B8" s="22">
        <v>0.2</v>
      </c>
      <c r="C8" s="22" t="s">
        <v>122</v>
      </c>
      <c r="D8" s="22" t="s">
        <v>123</v>
      </c>
      <c r="E8" s="22" t="s">
        <v>124</v>
      </c>
    </row>
    <row r="11" spans="1:24" x14ac:dyDescent="0.2">
      <c r="A11" s="78" t="s">
        <v>106</v>
      </c>
      <c r="B11" s="79"/>
      <c r="C11" s="79"/>
      <c r="D11" s="79"/>
      <c r="E11" s="79"/>
      <c r="F11" s="79"/>
      <c r="G11" s="79"/>
      <c r="I11" s="79"/>
      <c r="J11" s="79"/>
      <c r="K11" s="79"/>
      <c r="L11" s="79"/>
      <c r="M11" s="79"/>
      <c r="N11" s="79"/>
      <c r="O11" s="79"/>
      <c r="Q11" s="79"/>
      <c r="R11" s="79"/>
      <c r="S11" s="79"/>
      <c r="T11" s="79"/>
      <c r="U11" s="79"/>
      <c r="V11" s="79"/>
      <c r="W11" s="79"/>
    </row>
    <row r="12" spans="1:24" x14ac:dyDescent="0.2">
      <c r="A12" s="81" t="s">
        <v>31</v>
      </c>
      <c r="B12" s="82"/>
      <c r="C12" s="82"/>
      <c r="D12" s="82"/>
      <c r="E12" s="82"/>
      <c r="F12" s="82"/>
      <c r="G12" s="83"/>
      <c r="H12" s="89"/>
      <c r="I12" s="81" t="s">
        <v>13</v>
      </c>
      <c r="J12" s="82"/>
      <c r="K12" s="82"/>
      <c r="L12" s="82"/>
      <c r="M12" s="82"/>
      <c r="N12" s="82"/>
      <c r="O12" s="83"/>
      <c r="P12" s="89"/>
      <c r="Q12" s="81" t="s">
        <v>9</v>
      </c>
      <c r="R12" s="82"/>
      <c r="S12" s="82"/>
      <c r="T12" s="82"/>
      <c r="U12" s="82"/>
      <c r="V12" s="82"/>
      <c r="W12" s="83"/>
      <c r="X12" s="77"/>
    </row>
    <row r="13" spans="1:24" x14ac:dyDescent="0.2">
      <c r="A13" s="84" t="s">
        <v>78</v>
      </c>
      <c r="B13" s="1" t="s">
        <v>79</v>
      </c>
      <c r="C13" s="1" t="s">
        <v>80</v>
      </c>
      <c r="G13" s="85"/>
      <c r="H13" s="89"/>
      <c r="I13" s="84" t="s">
        <v>78</v>
      </c>
      <c r="J13" s="1" t="s">
        <v>79</v>
      </c>
      <c r="K13" s="1" t="s">
        <v>80</v>
      </c>
      <c r="O13" s="85"/>
      <c r="P13" s="89"/>
      <c r="Q13" s="84" t="s">
        <v>78</v>
      </c>
      <c r="R13" s="1" t="s">
        <v>79</v>
      </c>
      <c r="S13" s="1" t="s">
        <v>80</v>
      </c>
      <c r="W13" s="85"/>
      <c r="X13" s="77"/>
    </row>
    <row r="14" spans="1:24" x14ac:dyDescent="0.2">
      <c r="A14" s="84"/>
      <c r="G14" s="85"/>
      <c r="H14" s="89"/>
      <c r="I14" s="84"/>
      <c r="O14" s="85"/>
      <c r="P14" s="89"/>
      <c r="Q14" s="84"/>
      <c r="W14" s="85"/>
      <c r="X14" s="77"/>
    </row>
    <row r="15" spans="1:24" x14ac:dyDescent="0.2">
      <c r="A15" s="84" t="s">
        <v>74</v>
      </c>
      <c r="G15" s="85"/>
      <c r="H15" s="89"/>
      <c r="I15" s="84" t="s">
        <v>74</v>
      </c>
      <c r="O15" s="85"/>
      <c r="P15" s="89"/>
      <c r="Q15" s="84" t="s">
        <v>74</v>
      </c>
      <c r="W15" s="85"/>
      <c r="X15" s="77"/>
    </row>
    <row r="16" spans="1:24" x14ac:dyDescent="0.2">
      <c r="A16" s="84"/>
      <c r="G16" s="85"/>
      <c r="H16" s="89"/>
      <c r="I16" s="84"/>
      <c r="O16" s="85"/>
      <c r="P16" s="89"/>
      <c r="Q16" s="84"/>
      <c r="W16" s="85"/>
      <c r="X16" s="77"/>
    </row>
    <row r="17" spans="1:24" x14ac:dyDescent="0.2">
      <c r="A17" s="84"/>
      <c r="B17" s="1" t="s">
        <v>81</v>
      </c>
      <c r="C17" s="1" t="s">
        <v>82</v>
      </c>
      <c r="D17" s="1" t="s">
        <v>105</v>
      </c>
      <c r="E17" s="1" t="s">
        <v>83</v>
      </c>
      <c r="F17" s="1" t="s">
        <v>84</v>
      </c>
      <c r="G17" s="85"/>
      <c r="H17" s="89"/>
      <c r="I17" s="84"/>
      <c r="J17" s="1" t="s">
        <v>81</v>
      </c>
      <c r="K17" s="1" t="s">
        <v>82</v>
      </c>
      <c r="L17" s="1" t="s">
        <v>105</v>
      </c>
      <c r="M17" s="1" t="s">
        <v>83</v>
      </c>
      <c r="N17" s="1" t="s">
        <v>84</v>
      </c>
      <c r="O17" s="85"/>
      <c r="P17" s="89"/>
      <c r="Q17" s="84"/>
      <c r="R17" s="1" t="s">
        <v>81</v>
      </c>
      <c r="S17" s="1" t="s">
        <v>82</v>
      </c>
      <c r="T17" s="1" t="s">
        <v>105</v>
      </c>
      <c r="U17" s="1" t="s">
        <v>83</v>
      </c>
      <c r="V17" s="1" t="s">
        <v>84</v>
      </c>
      <c r="W17" s="85"/>
      <c r="X17" s="77"/>
    </row>
    <row r="18" spans="1:24" x14ac:dyDescent="0.2">
      <c r="A18" s="84" t="s">
        <v>85</v>
      </c>
      <c r="B18" s="1">
        <v>2.1082459999999998</v>
      </c>
      <c r="C18" s="1">
        <v>0.24205299999999999</v>
      </c>
      <c r="D18" s="1">
        <f>(1.96*C18)</f>
        <v>0.47442387999999996</v>
      </c>
      <c r="E18" s="1">
        <v>8.7097999999999995</v>
      </c>
      <c r="F18" s="23">
        <v>5.0220000000000004E-7</v>
      </c>
      <c r="G18" s="85" t="s">
        <v>86</v>
      </c>
      <c r="H18" s="89"/>
      <c r="I18" s="84" t="s">
        <v>85</v>
      </c>
      <c r="J18" s="1">
        <v>1.6520227000000001</v>
      </c>
      <c r="K18" s="1">
        <v>0.1716472</v>
      </c>
      <c r="L18" s="1">
        <f t="shared" ref="L18:L21" si="0">(1.96*K18)</f>
        <v>0.33642851200000001</v>
      </c>
      <c r="M18" s="1">
        <v>9.6245499999999993</v>
      </c>
      <c r="N18" s="23">
        <v>9.9800000000000007E-10</v>
      </c>
      <c r="O18" s="85" t="s">
        <v>86</v>
      </c>
      <c r="P18" s="89"/>
      <c r="Q18" s="84" t="s">
        <v>85</v>
      </c>
      <c r="R18" s="1">
        <v>1.223671</v>
      </c>
      <c r="S18" s="1">
        <v>9.9808999999999995E-2</v>
      </c>
      <c r="T18" s="1">
        <f t="shared" ref="T18:T21" si="1">(1.96*S18)</f>
        <v>0.19562563999999999</v>
      </c>
      <c r="U18" s="1">
        <v>12.2601</v>
      </c>
      <c r="V18" s="23">
        <v>9.2989999999999994E-11</v>
      </c>
      <c r="W18" s="85" t="s">
        <v>86</v>
      </c>
      <c r="X18" s="77"/>
    </row>
    <row r="19" spans="1:24" x14ac:dyDescent="0.2">
      <c r="A19" s="84" t="s">
        <v>87</v>
      </c>
      <c r="B19" s="1">
        <v>19.234476000000001</v>
      </c>
      <c r="C19" s="1">
        <v>2.35364</v>
      </c>
      <c r="D19" s="1">
        <f>(1.96*C19)</f>
        <v>4.6131343999999999</v>
      </c>
      <c r="E19" s="1">
        <v>8.1722000000000001</v>
      </c>
      <c r="F19" s="23">
        <v>1.068E-6</v>
      </c>
      <c r="G19" s="85" t="s">
        <v>86</v>
      </c>
      <c r="H19" s="89"/>
      <c r="I19" s="84" t="s">
        <v>87</v>
      </c>
      <c r="J19" s="1">
        <v>12.4909827</v>
      </c>
      <c r="K19" s="1">
        <v>2.1402833999999999</v>
      </c>
      <c r="L19" s="1">
        <f t="shared" si="0"/>
        <v>4.1949554639999995</v>
      </c>
      <c r="M19" s="1">
        <v>5.8361099999999997</v>
      </c>
      <c r="N19" s="23">
        <v>3.9999999999999998E-7</v>
      </c>
      <c r="O19" s="85" t="s">
        <v>86</v>
      </c>
      <c r="P19" s="89"/>
      <c r="Q19" s="84" t="s">
        <v>87</v>
      </c>
      <c r="R19" s="1">
        <v>2.4934889999999998</v>
      </c>
      <c r="S19" s="1">
        <v>1.9113789999999999</v>
      </c>
      <c r="T19" s="1">
        <f t="shared" si="1"/>
        <v>3.7463028399999998</v>
      </c>
      <c r="U19" s="1">
        <v>1.3045</v>
      </c>
      <c r="V19" s="1">
        <v>0.2069</v>
      </c>
      <c r="W19" s="85"/>
      <c r="X19" s="77"/>
    </row>
    <row r="20" spans="1:24" x14ac:dyDescent="0.2">
      <c r="A20" s="84" t="s">
        <v>88</v>
      </c>
      <c r="B20" s="1">
        <v>87.987975000000006</v>
      </c>
      <c r="C20" s="1">
        <v>0.84487400000000001</v>
      </c>
      <c r="D20" s="1">
        <f>(1.96*C20)</f>
        <v>1.65595304</v>
      </c>
      <c r="E20" s="1">
        <v>104.1433</v>
      </c>
      <c r="F20" s="1" t="s">
        <v>89</v>
      </c>
      <c r="G20" s="85" t="s">
        <v>86</v>
      </c>
      <c r="H20" s="89"/>
      <c r="I20" s="84" t="s">
        <v>88</v>
      </c>
      <c r="J20" s="1">
        <v>83.007953700000002</v>
      </c>
      <c r="K20" s="1">
        <v>0.87889430000000002</v>
      </c>
      <c r="L20" s="1">
        <f t="shared" si="0"/>
        <v>1.7226328280000001</v>
      </c>
      <c r="M20" s="1">
        <v>94.445899999999995</v>
      </c>
      <c r="N20" s="23">
        <v>2.2E-16</v>
      </c>
      <c r="O20" s="85" t="s">
        <v>86</v>
      </c>
      <c r="P20" s="89"/>
      <c r="Q20" s="84" t="s">
        <v>88</v>
      </c>
      <c r="R20" s="1">
        <v>82.077977000000004</v>
      </c>
      <c r="S20" s="1">
        <v>1.326549</v>
      </c>
      <c r="T20" s="1">
        <f t="shared" si="1"/>
        <v>2.60003604</v>
      </c>
      <c r="U20" s="1">
        <v>61.8733</v>
      </c>
      <c r="V20" s="1" t="s">
        <v>89</v>
      </c>
      <c r="W20" s="85" t="s">
        <v>86</v>
      </c>
      <c r="X20" s="77"/>
    </row>
    <row r="21" spans="1:24" x14ac:dyDescent="0.2">
      <c r="A21" s="84" t="s">
        <v>90</v>
      </c>
      <c r="B21" s="1">
        <v>9.8374000000000003E-2</v>
      </c>
      <c r="C21" s="1">
        <v>3.1150000000000001E-3</v>
      </c>
      <c r="D21" s="1">
        <f>(1.96*C21)</f>
        <v>6.1054000000000004E-3</v>
      </c>
      <c r="E21" s="1">
        <v>31.581299999999999</v>
      </c>
      <c r="F21" s="23">
        <v>2.0480000000000001E-14</v>
      </c>
      <c r="G21" s="85" t="s">
        <v>86</v>
      </c>
      <c r="H21" s="89"/>
      <c r="I21" s="84" t="s">
        <v>90</v>
      </c>
      <c r="J21" s="1">
        <v>0.1212647</v>
      </c>
      <c r="K21" s="1">
        <v>4.9411000000000004E-3</v>
      </c>
      <c r="L21" s="1">
        <f t="shared" si="0"/>
        <v>9.6845560000000004E-3</v>
      </c>
      <c r="M21" s="1">
        <v>24.542200000000001</v>
      </c>
      <c r="N21" s="23">
        <v>2.2E-16</v>
      </c>
      <c r="O21" s="85" t="s">
        <v>86</v>
      </c>
      <c r="P21" s="89"/>
      <c r="Q21" s="84" t="s">
        <v>90</v>
      </c>
      <c r="R21" s="1">
        <v>0.29523100000000002</v>
      </c>
      <c r="S21" s="1">
        <v>1.4730999999999999E-2</v>
      </c>
      <c r="T21" s="1">
        <f t="shared" si="1"/>
        <v>2.8872759999999997E-2</v>
      </c>
      <c r="U21" s="1">
        <v>20.041599999999999</v>
      </c>
      <c r="V21" s="23">
        <v>1.0299999999999999E-14</v>
      </c>
      <c r="W21" s="85" t="s">
        <v>86</v>
      </c>
      <c r="X21" s="77"/>
    </row>
    <row r="22" spans="1:24" x14ac:dyDescent="0.2">
      <c r="A22" s="84" t="s">
        <v>75</v>
      </c>
      <c r="G22" s="85"/>
      <c r="H22" s="89"/>
      <c r="I22" s="84" t="s">
        <v>75</v>
      </c>
      <c r="O22" s="85"/>
      <c r="P22" s="89"/>
      <c r="Q22" s="84" t="s">
        <v>75</v>
      </c>
      <c r="W22" s="85"/>
      <c r="X22" s="77"/>
    </row>
    <row r="23" spans="1:24" x14ac:dyDescent="0.2">
      <c r="A23" s="84" t="s">
        <v>76</v>
      </c>
      <c r="G23" s="85"/>
      <c r="H23" s="89"/>
      <c r="I23" s="84" t="s">
        <v>76</v>
      </c>
      <c r="O23" s="85"/>
      <c r="P23" s="89"/>
      <c r="Q23" s="84" t="s">
        <v>76</v>
      </c>
      <c r="W23" s="85"/>
      <c r="X23" s="77"/>
    </row>
    <row r="24" spans="1:24" x14ac:dyDescent="0.2">
      <c r="A24" s="84"/>
      <c r="G24" s="85"/>
      <c r="H24" s="89"/>
      <c r="I24" s="84"/>
      <c r="O24" s="85"/>
      <c r="P24" s="89"/>
      <c r="Q24" s="84"/>
      <c r="W24" s="85"/>
      <c r="X24" s="77"/>
    </row>
    <row r="25" spans="1:24" x14ac:dyDescent="0.2">
      <c r="A25" s="84" t="s">
        <v>91</v>
      </c>
      <c r="B25" s="1" t="s">
        <v>92</v>
      </c>
      <c r="G25" s="85"/>
      <c r="H25" s="89"/>
      <c r="I25" s="84" t="s">
        <v>91</v>
      </c>
      <c r="J25" s="1" t="s">
        <v>92</v>
      </c>
      <c r="O25" s="85"/>
      <c r="P25" s="89"/>
      <c r="Q25" s="84" t="s">
        <v>91</v>
      </c>
      <c r="R25" s="1" t="s">
        <v>92</v>
      </c>
      <c r="W25" s="85"/>
      <c r="X25" s="77"/>
    </row>
    <row r="26" spans="1:24" x14ac:dyDescent="0.2">
      <c r="A26" s="84"/>
      <c r="G26" s="85"/>
      <c r="H26" s="89"/>
      <c r="I26" s="84"/>
      <c r="O26" s="85"/>
      <c r="P26" s="89"/>
      <c r="Q26" s="84"/>
      <c r="W26" s="85"/>
      <c r="X26" s="77"/>
    </row>
    <row r="27" spans="1:24" x14ac:dyDescent="0.2">
      <c r="A27" s="86" t="s">
        <v>93</v>
      </c>
      <c r="B27" s="87" t="s">
        <v>94</v>
      </c>
      <c r="C27" s="87"/>
      <c r="D27" s="87"/>
      <c r="E27" s="87"/>
      <c r="F27" s="87"/>
      <c r="G27" s="88"/>
      <c r="H27" s="89"/>
      <c r="I27" s="86" t="s">
        <v>95</v>
      </c>
      <c r="J27" s="87" t="s">
        <v>96</v>
      </c>
      <c r="K27" s="87"/>
      <c r="L27" s="87"/>
      <c r="M27" s="87"/>
      <c r="N27" s="87"/>
      <c r="O27" s="88"/>
      <c r="P27" s="89"/>
      <c r="Q27" s="86" t="s">
        <v>97</v>
      </c>
      <c r="R27" s="87" t="s">
        <v>96</v>
      </c>
      <c r="S27" s="87"/>
      <c r="T27" s="87"/>
      <c r="U27" s="87"/>
      <c r="V27" s="87"/>
      <c r="W27" s="88"/>
      <c r="X27" s="77"/>
    </row>
    <row r="28" spans="1:24" x14ac:dyDescent="0.2">
      <c r="A28" s="80"/>
      <c r="B28" s="80"/>
      <c r="C28" s="80"/>
      <c r="D28" s="80"/>
      <c r="E28" s="80"/>
      <c r="F28" s="80"/>
      <c r="G28" s="80"/>
      <c r="I28" s="80"/>
      <c r="J28" s="80"/>
      <c r="K28" s="80"/>
      <c r="L28" s="80"/>
      <c r="M28" s="80"/>
      <c r="N28" s="80"/>
      <c r="O28" s="80"/>
      <c r="Q28" s="80"/>
      <c r="R28" s="80"/>
      <c r="S28" s="80"/>
      <c r="T28" s="80"/>
      <c r="U28" s="80"/>
      <c r="V28" s="80"/>
      <c r="W28" s="80"/>
    </row>
    <row r="29" spans="1:24" x14ac:dyDescent="0.2">
      <c r="A29" s="79"/>
      <c r="B29" s="79"/>
      <c r="C29" s="79"/>
      <c r="D29" s="79"/>
      <c r="E29" s="79"/>
      <c r="F29" s="79"/>
      <c r="G29" s="79"/>
      <c r="I29" s="79"/>
      <c r="J29" s="79"/>
      <c r="K29" s="79"/>
      <c r="L29" s="79"/>
      <c r="M29" s="79"/>
      <c r="N29" s="79"/>
      <c r="O29" s="79"/>
      <c r="Q29" s="79"/>
      <c r="R29" s="79"/>
      <c r="S29" s="79"/>
      <c r="T29" s="79"/>
      <c r="U29" s="79"/>
      <c r="V29" s="79"/>
      <c r="W29" s="79"/>
    </row>
    <row r="30" spans="1:24" x14ac:dyDescent="0.2">
      <c r="A30" s="81" t="s">
        <v>11</v>
      </c>
      <c r="B30" s="82"/>
      <c r="C30" s="82"/>
      <c r="D30" s="82"/>
      <c r="E30" s="82"/>
      <c r="F30" s="82"/>
      <c r="G30" s="83"/>
      <c r="H30" s="89"/>
      <c r="I30" s="81" t="s">
        <v>12</v>
      </c>
      <c r="J30" s="82"/>
      <c r="K30" s="82"/>
      <c r="L30" s="82"/>
      <c r="M30" s="82"/>
      <c r="N30" s="82"/>
      <c r="O30" s="83"/>
      <c r="P30" s="89"/>
      <c r="Q30" s="81" t="s">
        <v>14</v>
      </c>
      <c r="R30" s="82"/>
      <c r="S30" s="82"/>
      <c r="T30" s="82"/>
      <c r="U30" s="82"/>
      <c r="V30" s="82"/>
      <c r="W30" s="83"/>
      <c r="X30" s="77"/>
    </row>
    <row r="31" spans="1:24" x14ac:dyDescent="0.2">
      <c r="A31" s="84" t="s">
        <v>78</v>
      </c>
      <c r="B31" s="1" t="s">
        <v>79</v>
      </c>
      <c r="C31" s="1" t="s">
        <v>80</v>
      </c>
      <c r="G31" s="85"/>
      <c r="H31" s="89"/>
      <c r="I31" s="84" t="s">
        <v>99</v>
      </c>
      <c r="J31" s="1" t="s">
        <v>100</v>
      </c>
      <c r="K31" s="1" t="s">
        <v>80</v>
      </c>
      <c r="O31" s="85"/>
      <c r="P31" s="89"/>
      <c r="Q31" s="84" t="s">
        <v>78</v>
      </c>
      <c r="R31" s="1" t="s">
        <v>79</v>
      </c>
      <c r="S31" s="1" t="s">
        <v>80</v>
      </c>
      <c r="W31" s="85"/>
      <c r="X31" s="77"/>
    </row>
    <row r="32" spans="1:24" x14ac:dyDescent="0.2">
      <c r="A32" s="84"/>
      <c r="G32" s="85"/>
      <c r="H32" s="89"/>
      <c r="I32" s="84"/>
      <c r="O32" s="85"/>
      <c r="P32" s="89"/>
      <c r="Q32" s="84"/>
      <c r="W32" s="85"/>
      <c r="X32" s="77"/>
    </row>
    <row r="33" spans="1:24" x14ac:dyDescent="0.2">
      <c r="A33" s="84" t="s">
        <v>74</v>
      </c>
      <c r="G33" s="85"/>
      <c r="H33" s="89"/>
      <c r="I33" s="84" t="s">
        <v>74</v>
      </c>
      <c r="O33" s="85"/>
      <c r="P33" s="89"/>
      <c r="Q33" s="84" t="s">
        <v>74</v>
      </c>
      <c r="W33" s="85"/>
      <c r="X33" s="77"/>
    </row>
    <row r="34" spans="1:24" x14ac:dyDescent="0.2">
      <c r="A34" s="84"/>
      <c r="G34" s="85"/>
      <c r="H34" s="89"/>
      <c r="I34" s="84"/>
      <c r="O34" s="85"/>
      <c r="P34" s="89"/>
      <c r="Q34" s="84"/>
      <c r="W34" s="85"/>
      <c r="X34" s="77"/>
    </row>
    <row r="35" spans="1:24" x14ac:dyDescent="0.2">
      <c r="A35" s="84"/>
      <c r="B35" s="1" t="s">
        <v>81</v>
      </c>
      <c r="C35" s="1" t="s">
        <v>82</v>
      </c>
      <c r="D35" s="1" t="s">
        <v>105</v>
      </c>
      <c r="E35" s="1" t="s">
        <v>83</v>
      </c>
      <c r="F35" s="1" t="s">
        <v>84</v>
      </c>
      <c r="G35" s="85"/>
      <c r="H35" s="89"/>
      <c r="I35" s="84"/>
      <c r="J35" s="1" t="s">
        <v>81</v>
      </c>
      <c r="K35" s="1" t="s">
        <v>82</v>
      </c>
      <c r="L35" s="1" t="s">
        <v>105</v>
      </c>
      <c r="M35" s="1" t="s">
        <v>83</v>
      </c>
      <c r="N35" s="1" t="s">
        <v>84</v>
      </c>
      <c r="O35" s="85"/>
      <c r="P35" s="89"/>
      <c r="Q35" s="84"/>
      <c r="R35" s="1" t="s">
        <v>81</v>
      </c>
      <c r="S35" s="1" t="s">
        <v>82</v>
      </c>
      <c r="T35" s="1" t="s">
        <v>105</v>
      </c>
      <c r="U35" s="1" t="s">
        <v>83</v>
      </c>
      <c r="V35" s="1" t="s">
        <v>84</v>
      </c>
      <c r="W35" s="85"/>
      <c r="X35" s="77"/>
    </row>
    <row r="36" spans="1:24" x14ac:dyDescent="0.2">
      <c r="A36" s="84" t="s">
        <v>85</v>
      </c>
      <c r="B36" s="1">
        <v>1.9939180000000001</v>
      </c>
      <c r="C36" s="1">
        <v>0.10407470000000001</v>
      </c>
      <c r="D36" s="1">
        <f t="shared" ref="D36:D39" si="2">(1.96*C36)</f>
        <v>0.20398641200000001</v>
      </c>
      <c r="E36" s="1">
        <v>19.1585</v>
      </c>
      <c r="F36" s="23">
        <v>2.4460000000000001E-14</v>
      </c>
      <c r="G36" s="85" t="s">
        <v>86</v>
      </c>
      <c r="H36" s="89"/>
      <c r="I36" s="84" t="s">
        <v>85</v>
      </c>
      <c r="J36" s="1">
        <v>1.515795</v>
      </c>
      <c r="K36" s="1">
        <v>0.46431099999999997</v>
      </c>
      <c r="L36" s="1">
        <f t="shared" ref="L36:L39" si="3">(1.96*K36)</f>
        <v>0.91004955999999992</v>
      </c>
      <c r="M36" s="1">
        <v>3.2646000000000002</v>
      </c>
      <c r="N36" s="1">
        <v>3.8790000000000001E-3</v>
      </c>
      <c r="O36" s="85" t="s">
        <v>101</v>
      </c>
      <c r="P36" s="89"/>
      <c r="Q36" s="84" t="s">
        <v>85</v>
      </c>
      <c r="R36" s="1">
        <v>1.2221128000000001</v>
      </c>
      <c r="S36" s="1">
        <v>6.4639699999999994E-2</v>
      </c>
      <c r="T36" s="1">
        <f t="shared" ref="T36:T39" si="4">(1.96*S36)</f>
        <v>0.12669381199999999</v>
      </c>
      <c r="U36" s="1">
        <v>18.906500000000001</v>
      </c>
      <c r="V36" s="23">
        <v>3.1520000000000001E-14</v>
      </c>
      <c r="W36" s="85" t="s">
        <v>86</v>
      </c>
      <c r="X36" s="77"/>
    </row>
    <row r="37" spans="1:24" x14ac:dyDescent="0.2">
      <c r="A37" s="84" t="s">
        <v>87</v>
      </c>
      <c r="B37" s="1">
        <v>11.3959934</v>
      </c>
      <c r="C37" s="1">
        <v>1.3064990000000001</v>
      </c>
      <c r="D37" s="1">
        <f t="shared" si="2"/>
        <v>2.5607380399999999</v>
      </c>
      <c r="E37" s="1">
        <v>8.7225000000000001</v>
      </c>
      <c r="F37" s="23">
        <v>2.9889999999999998E-8</v>
      </c>
      <c r="G37" s="85" t="s">
        <v>86</v>
      </c>
      <c r="H37" s="89"/>
      <c r="I37" s="84" t="s">
        <v>87</v>
      </c>
      <c r="J37" s="1">
        <v>19.516214999999999</v>
      </c>
      <c r="K37" s="1">
        <v>5.9002160000000003</v>
      </c>
      <c r="L37" s="1">
        <f t="shared" si="3"/>
        <v>11.564423360000001</v>
      </c>
      <c r="M37" s="1">
        <v>3.3077000000000001</v>
      </c>
      <c r="N37" s="1">
        <v>3.5140000000000002E-3</v>
      </c>
      <c r="O37" s="85" t="s">
        <v>101</v>
      </c>
      <c r="P37" s="89"/>
      <c r="Q37" s="84" t="s">
        <v>87</v>
      </c>
      <c r="R37" s="1">
        <v>2.6228403999999998</v>
      </c>
      <c r="S37" s="1">
        <v>1.4611437</v>
      </c>
      <c r="T37" s="1">
        <f t="shared" si="4"/>
        <v>2.8638416520000001</v>
      </c>
      <c r="U37" s="1">
        <v>1.7950999999999999</v>
      </c>
      <c r="V37" s="1">
        <v>8.7770000000000001E-2</v>
      </c>
      <c r="W37" s="85" t="s">
        <v>103</v>
      </c>
      <c r="X37" s="77"/>
    </row>
    <row r="38" spans="1:24" x14ac:dyDescent="0.2">
      <c r="A38" s="84" t="s">
        <v>88</v>
      </c>
      <c r="B38" s="1">
        <v>93.240809499999997</v>
      </c>
      <c r="C38" s="1">
        <v>0.44055050000000001</v>
      </c>
      <c r="D38" s="1">
        <f t="shared" si="2"/>
        <v>0.86347898000000001</v>
      </c>
      <c r="E38" s="1">
        <v>211.64609999999999</v>
      </c>
      <c r="F38" s="1" t="s">
        <v>89</v>
      </c>
      <c r="G38" s="85" t="s">
        <v>86</v>
      </c>
      <c r="H38" s="89"/>
      <c r="I38" s="84" t="s">
        <v>88</v>
      </c>
      <c r="J38" s="1">
        <v>84.447236000000004</v>
      </c>
      <c r="K38" s="1">
        <v>2.4040590000000002</v>
      </c>
      <c r="L38" s="1">
        <f t="shared" si="3"/>
        <v>4.7119556400000002</v>
      </c>
      <c r="M38" s="1">
        <v>35.126899999999999</v>
      </c>
      <c r="N38" s="1" t="s">
        <v>89</v>
      </c>
      <c r="O38" s="85" t="s">
        <v>86</v>
      </c>
      <c r="P38" s="89"/>
      <c r="Q38" s="84" t="s">
        <v>88</v>
      </c>
      <c r="R38" s="1">
        <v>86.037456800000001</v>
      </c>
      <c r="S38" s="1">
        <v>0.71084270000000005</v>
      </c>
      <c r="T38" s="1">
        <f t="shared" si="4"/>
        <v>1.393251692</v>
      </c>
      <c r="U38" s="1">
        <v>121.0359</v>
      </c>
      <c r="V38" s="1" t="s">
        <v>89</v>
      </c>
      <c r="W38" s="85" t="s">
        <v>86</v>
      </c>
      <c r="X38" s="77"/>
    </row>
    <row r="39" spans="1:24" x14ac:dyDescent="0.2">
      <c r="A39" s="84" t="s">
        <v>90</v>
      </c>
      <c r="B39" s="1">
        <v>0.12677579999999999</v>
      </c>
      <c r="C39" s="1">
        <v>2.2667999999999998E-3</v>
      </c>
      <c r="D39" s="1">
        <f t="shared" si="2"/>
        <v>4.4429279999999996E-3</v>
      </c>
      <c r="E39" s="1">
        <v>55.927199999999999</v>
      </c>
      <c r="F39" s="1" t="s">
        <v>89</v>
      </c>
      <c r="G39" s="85" t="s">
        <v>86</v>
      </c>
      <c r="H39" s="89"/>
      <c r="I39" s="84" t="s">
        <v>90</v>
      </c>
      <c r="J39" s="1">
        <v>0.146149</v>
      </c>
      <c r="K39" s="1">
        <v>1.8383E-2</v>
      </c>
      <c r="L39" s="1">
        <f t="shared" si="3"/>
        <v>3.6030680000000002E-2</v>
      </c>
      <c r="M39" s="1">
        <v>7.9500999999999999</v>
      </c>
      <c r="N39" s="23">
        <v>1.2840000000000001E-7</v>
      </c>
      <c r="O39" s="85" t="s">
        <v>86</v>
      </c>
      <c r="P39" s="89"/>
      <c r="Q39" s="84" t="s">
        <v>90</v>
      </c>
      <c r="R39" s="1">
        <v>0.19710140000000001</v>
      </c>
      <c r="S39" s="1">
        <v>5.9236999999999996E-3</v>
      </c>
      <c r="T39" s="1">
        <f t="shared" si="4"/>
        <v>1.1610451999999999E-2</v>
      </c>
      <c r="U39" s="1">
        <v>33.273499999999999</v>
      </c>
      <c r="V39" s="1" t="s">
        <v>89</v>
      </c>
      <c r="W39" s="85" t="s">
        <v>86</v>
      </c>
      <c r="X39" s="77"/>
    </row>
    <row r="40" spans="1:24" x14ac:dyDescent="0.2">
      <c r="A40" s="84" t="s">
        <v>75</v>
      </c>
      <c r="G40" s="85"/>
      <c r="H40" s="89"/>
      <c r="I40" s="84" t="s">
        <v>75</v>
      </c>
      <c r="O40" s="85"/>
      <c r="P40" s="89"/>
      <c r="Q40" s="84" t="s">
        <v>75</v>
      </c>
      <c r="W40" s="85"/>
      <c r="X40" s="77"/>
    </row>
    <row r="41" spans="1:24" x14ac:dyDescent="0.2">
      <c r="A41" s="84" t="s">
        <v>76</v>
      </c>
      <c r="G41" s="85"/>
      <c r="H41" s="89"/>
      <c r="I41" s="84" t="s">
        <v>76</v>
      </c>
      <c r="O41" s="85"/>
      <c r="P41" s="89"/>
      <c r="Q41" s="84" t="s">
        <v>76</v>
      </c>
      <c r="W41" s="85"/>
      <c r="X41" s="77"/>
    </row>
    <row r="42" spans="1:24" x14ac:dyDescent="0.2">
      <c r="A42" s="84"/>
      <c r="G42" s="85"/>
      <c r="H42" s="89"/>
      <c r="I42" s="84"/>
      <c r="O42" s="85"/>
      <c r="P42" s="89"/>
      <c r="Q42" s="84"/>
      <c r="W42" s="85"/>
      <c r="X42" s="77"/>
    </row>
    <row r="43" spans="1:24" x14ac:dyDescent="0.2">
      <c r="A43" s="84" t="s">
        <v>91</v>
      </c>
      <c r="B43" s="1" t="s">
        <v>92</v>
      </c>
      <c r="G43" s="85"/>
      <c r="H43" s="89"/>
      <c r="I43" s="84" t="s">
        <v>77</v>
      </c>
      <c r="O43" s="85"/>
      <c r="P43" s="89"/>
      <c r="Q43" s="84" t="s">
        <v>91</v>
      </c>
      <c r="R43" s="1" t="s">
        <v>92</v>
      </c>
      <c r="W43" s="85"/>
      <c r="X43" s="77"/>
    </row>
    <row r="44" spans="1:24" x14ac:dyDescent="0.2">
      <c r="A44" s="84"/>
      <c r="G44" s="85"/>
      <c r="H44" s="89"/>
      <c r="I44" s="84"/>
      <c r="O44" s="85"/>
      <c r="P44" s="89"/>
      <c r="Q44" s="84"/>
      <c r="W44" s="85"/>
      <c r="X44" s="77"/>
    </row>
    <row r="45" spans="1:24" x14ac:dyDescent="0.2">
      <c r="A45" s="86" t="s">
        <v>98</v>
      </c>
      <c r="B45" s="87" t="s">
        <v>94</v>
      </c>
      <c r="C45" s="87"/>
      <c r="D45" s="87"/>
      <c r="E45" s="87"/>
      <c r="F45" s="87"/>
      <c r="G45" s="88"/>
      <c r="H45" s="89"/>
      <c r="I45" s="86" t="s">
        <v>102</v>
      </c>
      <c r="J45" s="87" t="s">
        <v>96</v>
      </c>
      <c r="K45" s="87"/>
      <c r="L45" s="87"/>
      <c r="M45" s="87"/>
      <c r="N45" s="87"/>
      <c r="O45" s="88"/>
      <c r="P45" s="89"/>
      <c r="Q45" s="86" t="s">
        <v>104</v>
      </c>
      <c r="R45" s="87" t="s">
        <v>94</v>
      </c>
      <c r="S45" s="87"/>
      <c r="T45" s="87"/>
      <c r="U45" s="87"/>
      <c r="V45" s="87"/>
      <c r="W45" s="88"/>
      <c r="X45" s="77"/>
    </row>
    <row r="46" spans="1:24" x14ac:dyDescent="0.2">
      <c r="A46" s="80"/>
      <c r="B46" s="80"/>
      <c r="C46" s="80"/>
      <c r="D46" s="80"/>
      <c r="E46" s="80"/>
      <c r="F46" s="80"/>
      <c r="G46" s="80"/>
      <c r="I46" s="80"/>
      <c r="J46" s="80"/>
      <c r="K46" s="80"/>
      <c r="L46" s="80"/>
      <c r="M46" s="80"/>
      <c r="N46" s="80"/>
      <c r="O46" s="80"/>
      <c r="Q46" s="80"/>
      <c r="R46" s="80"/>
      <c r="S46" s="80"/>
      <c r="T46" s="80"/>
      <c r="U46" s="80"/>
      <c r="V46" s="80"/>
      <c r="W46" s="8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A65C-FFFF-3348-A3E1-E7FC770D07A2}">
  <sheetPr codeName="Hoja10">
    <tabColor theme="9" tint="0.39997558519241921"/>
  </sheetPr>
  <dimension ref="A1:G37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1" max="1" width="8.83203125" style="1"/>
    <col min="2" max="2" width="15.1640625" style="1" customWidth="1"/>
    <col min="3" max="3" width="9.1640625" style="1" customWidth="1"/>
    <col min="4" max="4" width="12.83203125" style="1" customWidth="1"/>
    <col min="5" max="5" width="13.83203125" style="1" customWidth="1"/>
    <col min="6" max="16384" width="8.83203125" style="1"/>
  </cols>
  <sheetData>
    <row r="1" spans="1:7" ht="16" x14ac:dyDescent="0.2">
      <c r="A1" s="24" t="s">
        <v>56</v>
      </c>
      <c r="B1" s="25" t="s">
        <v>46</v>
      </c>
      <c r="C1" s="24" t="s">
        <v>10</v>
      </c>
      <c r="D1" s="25" t="s">
        <v>67</v>
      </c>
      <c r="E1" s="25" t="s">
        <v>167</v>
      </c>
      <c r="F1" s="26"/>
      <c r="G1" s="27"/>
    </row>
    <row r="2" spans="1:7" x14ac:dyDescent="0.2">
      <c r="A2" s="26" t="s">
        <v>129</v>
      </c>
      <c r="B2" s="26" t="s">
        <v>52</v>
      </c>
      <c r="C2" s="26" t="s">
        <v>31</v>
      </c>
      <c r="D2" s="26" t="s">
        <v>30</v>
      </c>
      <c r="E2" s="28">
        <v>0.1</v>
      </c>
      <c r="F2" s="26"/>
      <c r="G2" s="27"/>
    </row>
    <row r="3" spans="1:7" x14ac:dyDescent="0.2">
      <c r="A3" s="26" t="s">
        <v>130</v>
      </c>
      <c r="B3" s="26" t="s">
        <v>52</v>
      </c>
      <c r="C3" s="26" t="s">
        <v>13</v>
      </c>
      <c r="D3" s="26" t="s">
        <v>30</v>
      </c>
      <c r="E3" s="28">
        <v>0.12</v>
      </c>
      <c r="F3" s="26"/>
      <c r="G3" s="27"/>
    </row>
    <row r="4" spans="1:7" x14ac:dyDescent="0.2">
      <c r="A4" s="26" t="s">
        <v>131</v>
      </c>
      <c r="B4" s="26" t="s">
        <v>52</v>
      </c>
      <c r="C4" s="26" t="s">
        <v>9</v>
      </c>
      <c r="D4" s="26" t="s">
        <v>30</v>
      </c>
      <c r="E4" s="28">
        <v>0.3</v>
      </c>
      <c r="F4" s="26"/>
      <c r="G4" s="27"/>
    </row>
    <row r="5" spans="1:7" x14ac:dyDescent="0.2">
      <c r="A5" s="26" t="s">
        <v>132</v>
      </c>
      <c r="B5" s="26" t="s">
        <v>52</v>
      </c>
      <c r="C5" s="26" t="s">
        <v>11</v>
      </c>
      <c r="D5" s="26" t="s">
        <v>30</v>
      </c>
      <c r="E5" s="28">
        <v>0.13</v>
      </c>
      <c r="F5" s="26"/>
      <c r="G5" s="27"/>
    </row>
    <row r="6" spans="1:7" x14ac:dyDescent="0.2">
      <c r="A6" s="26" t="s">
        <v>133</v>
      </c>
      <c r="B6" s="26" t="s">
        <v>52</v>
      </c>
      <c r="C6" s="26" t="s">
        <v>12</v>
      </c>
      <c r="D6" s="26" t="s">
        <v>30</v>
      </c>
      <c r="E6" s="28">
        <v>0.15</v>
      </c>
      <c r="F6" s="26"/>
      <c r="G6" s="27"/>
    </row>
    <row r="7" spans="1:7" x14ac:dyDescent="0.2">
      <c r="A7" s="26" t="s">
        <v>134</v>
      </c>
      <c r="B7" s="26" t="s">
        <v>52</v>
      </c>
      <c r="C7" s="26" t="s">
        <v>14</v>
      </c>
      <c r="D7" s="26" t="s">
        <v>30</v>
      </c>
      <c r="E7" s="28">
        <v>0.2</v>
      </c>
      <c r="F7" s="26"/>
      <c r="G7" s="27"/>
    </row>
    <row r="8" spans="1:7" x14ac:dyDescent="0.2">
      <c r="A8" s="26" t="s">
        <v>129</v>
      </c>
      <c r="B8" s="26" t="s">
        <v>52</v>
      </c>
      <c r="C8" s="26" t="s">
        <v>31</v>
      </c>
      <c r="D8" s="26" t="s">
        <v>68</v>
      </c>
      <c r="E8" s="28">
        <v>1.1750132808246848E-2</v>
      </c>
      <c r="F8" s="26"/>
      <c r="G8" s="27"/>
    </row>
    <row r="9" spans="1:7" x14ac:dyDescent="0.2">
      <c r="A9" s="26" t="s">
        <v>130</v>
      </c>
      <c r="B9" s="26" t="s">
        <v>52</v>
      </c>
      <c r="C9" s="26" t="s">
        <v>13</v>
      </c>
      <c r="D9" s="26" t="s">
        <v>68</v>
      </c>
      <c r="E9" s="28">
        <v>2.0564649221638611E-2</v>
      </c>
      <c r="F9" s="26"/>
      <c r="G9" s="27"/>
    </row>
    <row r="10" spans="1:7" x14ac:dyDescent="0.2">
      <c r="A10" s="26" t="s">
        <v>131</v>
      </c>
      <c r="B10" s="26" t="s">
        <v>52</v>
      </c>
      <c r="C10" s="26" t="s">
        <v>9</v>
      </c>
      <c r="D10" s="26" t="s">
        <v>68</v>
      </c>
      <c r="E10" s="29">
        <v>8.0686845031107332E-2</v>
      </c>
      <c r="F10" s="26"/>
      <c r="G10" s="27"/>
    </row>
    <row r="11" spans="1:7" x14ac:dyDescent="0.2">
      <c r="A11" s="26" t="s">
        <v>132</v>
      </c>
      <c r="B11" s="26" t="s">
        <v>52</v>
      </c>
      <c r="C11" s="26" t="s">
        <v>11</v>
      </c>
      <c r="D11" s="26" t="s">
        <v>68</v>
      </c>
      <c r="E11" s="29">
        <v>9.2352397039897113E-4</v>
      </c>
      <c r="F11" s="26"/>
      <c r="G11" s="27"/>
    </row>
    <row r="12" spans="1:7" x14ac:dyDescent="0.2">
      <c r="A12" s="26" t="s">
        <v>133</v>
      </c>
      <c r="B12" s="26" t="s">
        <v>52</v>
      </c>
      <c r="C12" s="26" t="s">
        <v>12</v>
      </c>
      <c r="D12" s="26" t="s">
        <v>68</v>
      </c>
      <c r="E12" s="29">
        <v>5.667538186745507E-2</v>
      </c>
      <c r="F12" s="26"/>
      <c r="G12" s="27"/>
    </row>
    <row r="13" spans="1:7" x14ac:dyDescent="0.2">
      <c r="A13" s="26" t="s">
        <v>134</v>
      </c>
      <c r="B13" s="26" t="s">
        <v>52</v>
      </c>
      <c r="C13" s="26" t="s">
        <v>14</v>
      </c>
      <c r="D13" s="26" t="s">
        <v>68</v>
      </c>
      <c r="E13" s="29">
        <v>5.8977200328977852E-2</v>
      </c>
      <c r="F13" s="26"/>
      <c r="G13" s="27"/>
    </row>
    <row r="14" spans="1:7" x14ac:dyDescent="0.2">
      <c r="A14" s="26"/>
      <c r="B14" s="26"/>
      <c r="C14" s="26"/>
      <c r="D14" s="30"/>
      <c r="E14" s="31"/>
      <c r="F14" s="26"/>
      <c r="G14" s="27"/>
    </row>
    <row r="15" spans="1:7" x14ac:dyDescent="0.2">
      <c r="A15" s="26"/>
      <c r="B15" s="26"/>
      <c r="C15" s="26"/>
      <c r="D15" s="30"/>
      <c r="E15" s="31"/>
      <c r="F15" s="26"/>
      <c r="G15" s="27"/>
    </row>
    <row r="16" spans="1:7" x14ac:dyDescent="0.2">
      <c r="A16" s="27"/>
      <c r="B16" s="27"/>
      <c r="C16" s="27"/>
      <c r="D16" s="32"/>
      <c r="E16" s="33"/>
      <c r="F16" s="27"/>
      <c r="G16" s="27"/>
    </row>
    <row r="17" spans="1:7" x14ac:dyDescent="0.2">
      <c r="A17" s="27"/>
      <c r="B17" s="27"/>
      <c r="C17" s="27"/>
      <c r="D17" s="32"/>
      <c r="E17" s="33"/>
      <c r="F17" s="27"/>
      <c r="G17" s="27"/>
    </row>
    <row r="18" spans="1:7" x14ac:dyDescent="0.2">
      <c r="D18" s="7"/>
      <c r="E18" s="34"/>
    </row>
    <row r="19" spans="1:7" x14ac:dyDescent="0.2">
      <c r="D19" s="7"/>
      <c r="E19" s="34"/>
    </row>
    <row r="20" spans="1:7" x14ac:dyDescent="0.2">
      <c r="D20" s="7"/>
      <c r="E20" s="7"/>
    </row>
    <row r="21" spans="1:7" x14ac:dyDescent="0.2">
      <c r="D21" s="7"/>
      <c r="E21" s="7"/>
    </row>
    <row r="22" spans="1:7" x14ac:dyDescent="0.2">
      <c r="D22" s="7"/>
      <c r="E22" s="7"/>
    </row>
    <row r="23" spans="1:7" x14ac:dyDescent="0.2">
      <c r="D23" s="7"/>
      <c r="E23" s="7"/>
    </row>
    <row r="24" spans="1:7" x14ac:dyDescent="0.2">
      <c r="D24" s="7"/>
      <c r="E24" s="9"/>
    </row>
    <row r="25" spans="1:7" x14ac:dyDescent="0.2">
      <c r="D25" s="7"/>
      <c r="E25" s="7"/>
    </row>
    <row r="26" spans="1:7" x14ac:dyDescent="0.2">
      <c r="D26" s="7"/>
      <c r="E26" s="7"/>
    </row>
    <row r="27" spans="1:7" x14ac:dyDescent="0.2">
      <c r="D27" s="7"/>
      <c r="E27" s="7"/>
    </row>
    <row r="28" spans="1:7" x14ac:dyDescent="0.2">
      <c r="D28" s="7"/>
      <c r="E28" s="7"/>
    </row>
    <row r="29" spans="1:7" x14ac:dyDescent="0.2">
      <c r="D29" s="7"/>
      <c r="E29" s="7"/>
    </row>
    <row r="30" spans="1:7" x14ac:dyDescent="0.2">
      <c r="D30" s="7"/>
      <c r="E30" s="7"/>
    </row>
    <row r="31" spans="1:7" x14ac:dyDescent="0.2">
      <c r="D31" s="7"/>
      <c r="E31" s="7"/>
    </row>
    <row r="32" spans="1:7" x14ac:dyDescent="0.2">
      <c r="D32" s="7"/>
      <c r="E32" s="7"/>
    </row>
    <row r="33" spans="4:5" x14ac:dyDescent="0.2">
      <c r="D33" s="7"/>
      <c r="E33" s="7"/>
    </row>
    <row r="34" spans="4:5" x14ac:dyDescent="0.2">
      <c r="D34" s="7"/>
      <c r="E34" s="7"/>
    </row>
    <row r="35" spans="4:5" x14ac:dyDescent="0.2">
      <c r="D35" s="7"/>
      <c r="E35" s="7"/>
    </row>
    <row r="36" spans="4:5" x14ac:dyDescent="0.2">
      <c r="D36" s="7"/>
      <c r="E36" s="7"/>
    </row>
    <row r="37" spans="4:5" x14ac:dyDescent="0.2">
      <c r="D37" s="7"/>
      <c r="E37" s="7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3691-C57F-4B48-8F0B-3CEF17349B6B}">
  <sheetPr codeName="Hoja22">
    <tabColor theme="9" tint="0.39997558519241921"/>
  </sheetPr>
  <dimension ref="A1:S26"/>
  <sheetViews>
    <sheetView showGridLines="0" workbookViewId="0">
      <selection sqref="A1:XFD1048576"/>
    </sheetView>
  </sheetViews>
  <sheetFormatPr baseColWidth="10" defaultRowHeight="15" x14ac:dyDescent="0.2"/>
  <cols>
    <col min="1" max="3" width="11.33203125" style="1" customWidth="1"/>
    <col min="4" max="4" width="14" style="1" bestFit="1" customWidth="1"/>
    <col min="5" max="5" width="14.5" style="1" bestFit="1" customWidth="1"/>
    <col min="6" max="6" width="11.33203125" style="1" customWidth="1"/>
    <col min="7" max="7" width="14.5" style="1" bestFit="1" customWidth="1"/>
    <col min="8" max="8" width="11.33203125" style="1" customWidth="1"/>
    <col min="9" max="9" width="14.5" style="1" bestFit="1" customWidth="1"/>
    <col min="10" max="10" width="12.33203125" style="1" customWidth="1"/>
    <col min="11" max="11" width="14.5" style="1" bestFit="1" customWidth="1"/>
    <col min="12" max="12" width="12.83203125" style="1" bestFit="1" customWidth="1"/>
    <col min="13" max="13" width="14.5" style="1" bestFit="1" customWidth="1"/>
    <col min="14" max="14" width="12.33203125" style="1" customWidth="1"/>
    <col min="15" max="15" width="14.5" style="1" bestFit="1" customWidth="1"/>
    <col min="16" max="16" width="15" style="1" bestFit="1" customWidth="1"/>
    <col min="17" max="16384" width="10.83203125" style="1"/>
  </cols>
  <sheetData>
    <row r="1" spans="1:19" x14ac:dyDescent="0.2">
      <c r="A1" s="35" t="s">
        <v>169</v>
      </c>
      <c r="B1" s="36" t="s">
        <v>150</v>
      </c>
      <c r="C1" s="37" t="s">
        <v>171</v>
      </c>
      <c r="D1" s="38" t="s">
        <v>9</v>
      </c>
      <c r="E1" s="38"/>
      <c r="F1" s="38" t="s">
        <v>14</v>
      </c>
      <c r="G1" s="38"/>
      <c r="H1" s="38" t="s">
        <v>13</v>
      </c>
      <c r="I1" s="38"/>
      <c r="J1" s="38" t="s">
        <v>11</v>
      </c>
      <c r="K1" s="38"/>
      <c r="L1" s="38" t="s">
        <v>31</v>
      </c>
      <c r="M1" s="38"/>
      <c r="N1" s="38" t="s">
        <v>12</v>
      </c>
      <c r="O1" s="38"/>
      <c r="P1" s="39" t="s">
        <v>172</v>
      </c>
    </row>
    <row r="2" spans="1:19" x14ac:dyDescent="0.2">
      <c r="A2" s="35"/>
      <c r="B2" s="36"/>
      <c r="C2" s="37"/>
      <c r="D2" s="40" t="s">
        <v>139</v>
      </c>
      <c r="E2" s="40" t="s">
        <v>140</v>
      </c>
      <c r="F2" s="40" t="s">
        <v>139</v>
      </c>
      <c r="G2" s="40" t="s">
        <v>140</v>
      </c>
      <c r="H2" s="40" t="s">
        <v>139</v>
      </c>
      <c r="I2" s="40" t="s">
        <v>140</v>
      </c>
      <c r="J2" s="40" t="s">
        <v>139</v>
      </c>
      <c r="K2" s="40" t="s">
        <v>140</v>
      </c>
      <c r="L2" s="40" t="s">
        <v>139</v>
      </c>
      <c r="M2" s="40" t="s">
        <v>140</v>
      </c>
      <c r="N2" s="40" t="s">
        <v>139</v>
      </c>
      <c r="O2" s="40" t="s">
        <v>140</v>
      </c>
      <c r="P2" s="40"/>
      <c r="R2" s="41"/>
      <c r="S2" s="41"/>
    </row>
    <row r="3" spans="1:19" hidden="1" x14ac:dyDescent="0.2">
      <c r="A3" s="1" t="s">
        <v>28</v>
      </c>
      <c r="B3" s="42" t="s">
        <v>29</v>
      </c>
      <c r="C3" s="41" t="s">
        <v>153</v>
      </c>
      <c r="D3" s="41" t="s">
        <v>154</v>
      </c>
      <c r="E3" s="41" t="s">
        <v>155</v>
      </c>
      <c r="F3" s="41" t="s">
        <v>156</v>
      </c>
      <c r="G3" s="41" t="s">
        <v>157</v>
      </c>
      <c r="H3" s="41" t="s">
        <v>158</v>
      </c>
      <c r="I3" s="41" t="s">
        <v>159</v>
      </c>
      <c r="J3" s="41" t="s">
        <v>160</v>
      </c>
      <c r="K3" s="41" t="s">
        <v>161</v>
      </c>
      <c r="L3" s="41" t="s">
        <v>162</v>
      </c>
      <c r="M3" s="41" t="s">
        <v>163</v>
      </c>
      <c r="N3" s="41" t="s">
        <v>164</v>
      </c>
      <c r="O3" s="41" t="s">
        <v>165</v>
      </c>
      <c r="P3" s="41" t="s">
        <v>166</v>
      </c>
    </row>
    <row r="4" spans="1:19" x14ac:dyDescent="0.2">
      <c r="A4" s="1" t="s">
        <v>15</v>
      </c>
      <c r="B4" s="42">
        <v>1</v>
      </c>
      <c r="C4" s="41">
        <v>23</v>
      </c>
      <c r="D4" s="41" t="s">
        <v>147</v>
      </c>
      <c r="E4" s="41">
        <v>0.5</v>
      </c>
      <c r="F4" s="41" t="s">
        <v>141</v>
      </c>
      <c r="G4" s="41">
        <v>0</v>
      </c>
      <c r="H4" s="41" t="s">
        <v>141</v>
      </c>
      <c r="I4" s="41">
        <v>0</v>
      </c>
      <c r="J4" s="41" t="s">
        <v>141</v>
      </c>
      <c r="K4" s="41">
        <v>0</v>
      </c>
      <c r="L4" s="41" t="s">
        <v>141</v>
      </c>
      <c r="M4" s="41">
        <v>0</v>
      </c>
      <c r="N4" s="41" t="s">
        <v>141</v>
      </c>
      <c r="O4" s="41">
        <v>0</v>
      </c>
      <c r="P4" s="43">
        <v>13.33287210379102</v>
      </c>
    </row>
    <row r="5" spans="1:19" x14ac:dyDescent="0.2">
      <c r="A5" s="1" t="s">
        <v>15</v>
      </c>
      <c r="B5" s="42">
        <v>2</v>
      </c>
      <c r="C5" s="41">
        <v>21</v>
      </c>
      <c r="D5" s="41" t="s">
        <v>141</v>
      </c>
      <c r="E5" s="41">
        <v>0</v>
      </c>
      <c r="F5" s="41" t="s">
        <v>147</v>
      </c>
      <c r="G5" s="41">
        <v>0.5</v>
      </c>
      <c r="H5" s="41" t="s">
        <v>141</v>
      </c>
      <c r="I5" s="41">
        <v>0</v>
      </c>
      <c r="J5" s="41" t="s">
        <v>141</v>
      </c>
      <c r="K5" s="41">
        <v>0</v>
      </c>
      <c r="L5" s="41" t="s">
        <v>141</v>
      </c>
      <c r="M5" s="41">
        <v>0</v>
      </c>
      <c r="N5" s="41" t="s">
        <v>141</v>
      </c>
      <c r="O5" s="41">
        <v>0</v>
      </c>
      <c r="P5" s="43">
        <v>17.987662755276219</v>
      </c>
    </row>
    <row r="6" spans="1:19" x14ac:dyDescent="0.2">
      <c r="A6" s="1" t="s">
        <v>15</v>
      </c>
      <c r="B6" s="42">
        <v>3</v>
      </c>
      <c r="C6" s="41">
        <v>20</v>
      </c>
      <c r="D6" s="43" t="s">
        <v>141</v>
      </c>
      <c r="E6" s="44">
        <v>0</v>
      </c>
      <c r="F6" s="43" t="s">
        <v>141</v>
      </c>
      <c r="G6" s="44">
        <v>0</v>
      </c>
      <c r="H6" s="43" t="s">
        <v>147</v>
      </c>
      <c r="I6" s="45">
        <v>0.5</v>
      </c>
      <c r="J6" s="43" t="s">
        <v>141</v>
      </c>
      <c r="K6" s="44">
        <v>0</v>
      </c>
      <c r="L6" s="43" t="s">
        <v>141</v>
      </c>
      <c r="M6" s="44">
        <v>0</v>
      </c>
      <c r="N6" s="43" t="s">
        <v>141</v>
      </c>
      <c r="O6" s="44">
        <v>0</v>
      </c>
      <c r="P6" s="43">
        <v>24.170892128144601</v>
      </c>
    </row>
    <row r="7" spans="1:19" x14ac:dyDescent="0.2">
      <c r="A7" s="1" t="s">
        <v>15</v>
      </c>
      <c r="B7" s="42">
        <v>4</v>
      </c>
      <c r="C7" s="41">
        <v>2</v>
      </c>
      <c r="D7" s="43" t="s">
        <v>141</v>
      </c>
      <c r="E7" s="44">
        <v>0</v>
      </c>
      <c r="F7" s="43" t="s">
        <v>141</v>
      </c>
      <c r="G7" s="44">
        <v>0</v>
      </c>
      <c r="H7" s="43" t="s">
        <v>141</v>
      </c>
      <c r="I7" s="44">
        <v>0</v>
      </c>
      <c r="J7" s="43" t="s">
        <v>147</v>
      </c>
      <c r="K7" s="45">
        <v>0.5</v>
      </c>
      <c r="L7" s="43" t="s">
        <v>141</v>
      </c>
      <c r="M7" s="43">
        <v>0</v>
      </c>
      <c r="N7" s="43" t="s">
        <v>141</v>
      </c>
      <c r="O7" s="44">
        <v>0</v>
      </c>
      <c r="P7" s="43">
        <v>150.04620425096329</v>
      </c>
    </row>
    <row r="8" spans="1:19" x14ac:dyDescent="0.2">
      <c r="A8" s="1" t="s">
        <v>15</v>
      </c>
      <c r="B8" s="42">
        <v>5</v>
      </c>
      <c r="C8" s="41">
        <v>1</v>
      </c>
      <c r="D8" s="41" t="s">
        <v>141</v>
      </c>
      <c r="E8" s="41">
        <v>0</v>
      </c>
      <c r="F8" s="41" t="s">
        <v>141</v>
      </c>
      <c r="G8" s="41">
        <v>0</v>
      </c>
      <c r="H8" s="41" t="s">
        <v>141</v>
      </c>
      <c r="I8" s="41">
        <v>0</v>
      </c>
      <c r="J8" s="41" t="s">
        <v>141</v>
      </c>
      <c r="K8" s="41">
        <v>0</v>
      </c>
      <c r="L8" s="41" t="s">
        <v>147</v>
      </c>
      <c r="M8" s="41">
        <v>0.5</v>
      </c>
      <c r="N8" s="41" t="s">
        <v>141</v>
      </c>
      <c r="O8" s="41">
        <v>0</v>
      </c>
      <c r="P8" s="43">
        <v>183.18553471004444</v>
      </c>
    </row>
    <row r="9" spans="1:19" x14ac:dyDescent="0.2">
      <c r="A9" s="1" t="s">
        <v>15</v>
      </c>
      <c r="B9" s="42">
        <v>6</v>
      </c>
      <c r="C9" s="41">
        <v>22</v>
      </c>
      <c r="D9" s="41" t="s">
        <v>141</v>
      </c>
      <c r="E9" s="41">
        <v>0</v>
      </c>
      <c r="F9" s="41" t="s">
        <v>141</v>
      </c>
      <c r="G9" s="41">
        <v>0</v>
      </c>
      <c r="H9" s="41" t="s">
        <v>141</v>
      </c>
      <c r="I9" s="41">
        <v>0</v>
      </c>
      <c r="J9" s="41" t="s">
        <v>141</v>
      </c>
      <c r="K9" s="41">
        <v>0</v>
      </c>
      <c r="L9" s="41" t="s">
        <v>141</v>
      </c>
      <c r="M9" s="41">
        <v>0</v>
      </c>
      <c r="N9" s="41" t="s">
        <v>147</v>
      </c>
      <c r="O9" s="41">
        <v>0.5</v>
      </c>
      <c r="P9" s="43">
        <v>15.625530185865818</v>
      </c>
    </row>
    <row r="10" spans="1:19" x14ac:dyDescent="0.2">
      <c r="A10" s="1" t="s">
        <v>17</v>
      </c>
      <c r="B10" s="42">
        <v>7</v>
      </c>
      <c r="C10" s="41">
        <v>19</v>
      </c>
      <c r="D10" s="41" t="s">
        <v>146</v>
      </c>
      <c r="E10" s="46">
        <v>0.2916665</v>
      </c>
      <c r="F10" s="41" t="s">
        <v>142</v>
      </c>
      <c r="G10" s="46">
        <v>4.166665E-2</v>
      </c>
      <c r="H10" s="41" t="s">
        <v>142</v>
      </c>
      <c r="I10" s="46">
        <v>4.166665E-2</v>
      </c>
      <c r="J10" s="41" t="s">
        <v>142</v>
      </c>
      <c r="K10" s="46">
        <v>4.166665E-2</v>
      </c>
      <c r="L10" s="41" t="s">
        <v>142</v>
      </c>
      <c r="M10" s="46">
        <v>4.166665E-2</v>
      </c>
      <c r="N10" s="41" t="s">
        <v>142</v>
      </c>
      <c r="O10" s="46">
        <v>4.166665E-2</v>
      </c>
      <c r="P10" s="43">
        <v>33.688896893121793</v>
      </c>
    </row>
    <row r="11" spans="1:19" x14ac:dyDescent="0.2">
      <c r="A11" s="1" t="s">
        <v>17</v>
      </c>
      <c r="B11" s="42">
        <v>8</v>
      </c>
      <c r="C11" s="41">
        <v>15</v>
      </c>
      <c r="D11" s="41" t="s">
        <v>145</v>
      </c>
      <c r="E11" s="46">
        <v>4.166665E-2</v>
      </c>
      <c r="F11" s="41" t="s">
        <v>146</v>
      </c>
      <c r="G11" s="46">
        <v>0.2916665</v>
      </c>
      <c r="H11" s="41" t="s">
        <v>142</v>
      </c>
      <c r="I11" s="46">
        <v>4.166665E-2</v>
      </c>
      <c r="J11" s="41" t="s">
        <v>142</v>
      </c>
      <c r="K11" s="46">
        <v>4.166665E-2</v>
      </c>
      <c r="L11" s="41" t="s">
        <v>142</v>
      </c>
      <c r="M11" s="46">
        <v>4.166665E-2</v>
      </c>
      <c r="N11" s="41" t="s">
        <v>142</v>
      </c>
      <c r="O11" s="46">
        <v>4.166665E-2</v>
      </c>
      <c r="P11" s="43">
        <v>45.846932176851773</v>
      </c>
    </row>
    <row r="12" spans="1:19" x14ac:dyDescent="0.2">
      <c r="A12" s="1" t="s">
        <v>17</v>
      </c>
      <c r="B12" s="42">
        <v>9</v>
      </c>
      <c r="C12" s="41">
        <v>17</v>
      </c>
      <c r="D12" s="43" t="s">
        <v>142</v>
      </c>
      <c r="E12" s="43">
        <v>4.166665E-2</v>
      </c>
      <c r="F12" s="43" t="s">
        <v>142</v>
      </c>
      <c r="G12" s="43">
        <v>4.166665E-2</v>
      </c>
      <c r="H12" s="43" t="s">
        <v>146</v>
      </c>
      <c r="I12" s="43">
        <v>0.2916665</v>
      </c>
      <c r="J12" s="43" t="s">
        <v>142</v>
      </c>
      <c r="K12" s="43">
        <v>4.166665E-2</v>
      </c>
      <c r="L12" s="43" t="s">
        <v>142</v>
      </c>
      <c r="M12" s="43">
        <v>4.166665E-2</v>
      </c>
      <c r="N12" s="43" t="s">
        <v>142</v>
      </c>
      <c r="O12" s="43">
        <v>4.166665E-2</v>
      </c>
      <c r="P12" s="43">
        <v>43.137427170763381</v>
      </c>
    </row>
    <row r="13" spans="1:19" x14ac:dyDescent="0.2">
      <c r="A13" s="1" t="s">
        <v>17</v>
      </c>
      <c r="B13" s="42">
        <v>10</v>
      </c>
      <c r="C13" s="41">
        <v>3</v>
      </c>
      <c r="D13" s="43" t="s">
        <v>142</v>
      </c>
      <c r="E13" s="43">
        <v>4.166665E-2</v>
      </c>
      <c r="F13" s="43" t="s">
        <v>142</v>
      </c>
      <c r="G13" s="43">
        <v>4.166665E-2</v>
      </c>
      <c r="H13" s="43" t="s">
        <v>142</v>
      </c>
      <c r="I13" s="43">
        <v>4.166665E-2</v>
      </c>
      <c r="J13" s="43" t="s">
        <v>146</v>
      </c>
      <c r="K13" s="43">
        <v>0.2916665</v>
      </c>
      <c r="L13" s="43" t="s">
        <v>142</v>
      </c>
      <c r="M13" s="43">
        <v>4.166665E-2</v>
      </c>
      <c r="N13" s="43" t="s">
        <v>142</v>
      </c>
      <c r="O13" s="43">
        <v>4.166665E-2</v>
      </c>
      <c r="P13" s="43">
        <v>84.405272648109715</v>
      </c>
    </row>
    <row r="14" spans="1:19" x14ac:dyDescent="0.2">
      <c r="A14" s="1" t="s">
        <v>17</v>
      </c>
      <c r="B14" s="42">
        <v>11</v>
      </c>
      <c r="C14" s="41">
        <v>4</v>
      </c>
      <c r="D14" s="43" t="s">
        <v>142</v>
      </c>
      <c r="E14" s="43">
        <v>4.166665E-2</v>
      </c>
      <c r="F14" s="43" t="s">
        <v>142</v>
      </c>
      <c r="G14" s="43">
        <v>4.166665E-2</v>
      </c>
      <c r="H14" s="43" t="s">
        <v>142</v>
      </c>
      <c r="I14" s="43">
        <v>4.166665E-2</v>
      </c>
      <c r="J14" s="43" t="s">
        <v>142</v>
      </c>
      <c r="K14" s="43">
        <v>4.166665E-2</v>
      </c>
      <c r="L14" s="43" t="s">
        <v>146</v>
      </c>
      <c r="M14" s="43">
        <v>0.2916665</v>
      </c>
      <c r="N14" s="43" t="s">
        <v>142</v>
      </c>
      <c r="O14" s="43">
        <v>4.166665E-2</v>
      </c>
      <c r="P14" s="43">
        <v>84.196849186102909</v>
      </c>
    </row>
    <row r="15" spans="1:19" x14ac:dyDescent="0.2">
      <c r="A15" s="1" t="s">
        <v>17</v>
      </c>
      <c r="B15" s="42">
        <v>12</v>
      </c>
      <c r="C15" s="41">
        <v>18</v>
      </c>
      <c r="D15" s="43" t="s">
        <v>142</v>
      </c>
      <c r="E15" s="43">
        <v>4.166665E-2</v>
      </c>
      <c r="F15" s="43" t="s">
        <v>142</v>
      </c>
      <c r="G15" s="43">
        <v>4.166665E-2</v>
      </c>
      <c r="H15" s="43" t="s">
        <v>142</v>
      </c>
      <c r="I15" s="43">
        <v>4.166665E-2</v>
      </c>
      <c r="J15" s="43" t="s">
        <v>142</v>
      </c>
      <c r="K15" s="43">
        <v>4.166665E-2</v>
      </c>
      <c r="L15" s="43" t="s">
        <v>142</v>
      </c>
      <c r="M15" s="43">
        <v>4.166665E-2</v>
      </c>
      <c r="N15" s="43" t="s">
        <v>146</v>
      </c>
      <c r="O15" s="43">
        <v>0.2916665</v>
      </c>
      <c r="P15" s="43">
        <v>36.676299848552574</v>
      </c>
    </row>
    <row r="16" spans="1:19" x14ac:dyDescent="0.2">
      <c r="A16" s="1" t="s">
        <v>25</v>
      </c>
      <c r="B16" s="42">
        <v>13</v>
      </c>
      <c r="C16" s="41">
        <v>6</v>
      </c>
      <c r="D16" s="43" t="s">
        <v>141</v>
      </c>
      <c r="E16" s="43">
        <v>0</v>
      </c>
      <c r="F16" s="43" t="s">
        <v>143</v>
      </c>
      <c r="G16" s="43">
        <v>0.1</v>
      </c>
      <c r="H16" s="43" t="s">
        <v>143</v>
      </c>
      <c r="I16" s="43">
        <v>0.1</v>
      </c>
      <c r="J16" s="43" t="s">
        <v>143</v>
      </c>
      <c r="K16" s="43">
        <v>0.1</v>
      </c>
      <c r="L16" s="43" t="s">
        <v>143</v>
      </c>
      <c r="M16" s="43">
        <v>0.1</v>
      </c>
      <c r="N16" s="43" t="s">
        <v>143</v>
      </c>
      <c r="O16" s="43">
        <v>0.1</v>
      </c>
      <c r="P16" s="43">
        <v>64.188196833450135</v>
      </c>
    </row>
    <row r="17" spans="1:16" x14ac:dyDescent="0.2">
      <c r="A17" s="1" t="s">
        <v>25</v>
      </c>
      <c r="B17" s="42">
        <v>14</v>
      </c>
      <c r="C17" s="41">
        <v>7</v>
      </c>
      <c r="D17" s="41" t="s">
        <v>143</v>
      </c>
      <c r="E17" s="41">
        <v>0.1</v>
      </c>
      <c r="F17" s="41" t="s">
        <v>141</v>
      </c>
      <c r="G17" s="41">
        <v>0</v>
      </c>
      <c r="H17" s="41" t="s">
        <v>143</v>
      </c>
      <c r="I17" s="41">
        <v>0.1</v>
      </c>
      <c r="J17" s="41" t="s">
        <v>143</v>
      </c>
      <c r="K17" s="41">
        <v>0.1</v>
      </c>
      <c r="L17" s="41" t="s">
        <v>143</v>
      </c>
      <c r="M17" s="41">
        <v>0.1</v>
      </c>
      <c r="N17" s="41" t="s">
        <v>143</v>
      </c>
      <c r="O17" s="41">
        <v>0.1</v>
      </c>
      <c r="P17" s="43">
        <v>63.562926447429753</v>
      </c>
    </row>
    <row r="18" spans="1:16" x14ac:dyDescent="0.2">
      <c r="A18" s="1" t="s">
        <v>25</v>
      </c>
      <c r="B18" s="42">
        <v>15</v>
      </c>
      <c r="C18" s="41">
        <v>5</v>
      </c>
      <c r="D18" s="46" t="s">
        <v>143</v>
      </c>
      <c r="E18" s="45">
        <v>0.1</v>
      </c>
      <c r="F18" s="46" t="s">
        <v>143</v>
      </c>
      <c r="G18" s="45">
        <v>0.1</v>
      </c>
      <c r="H18" s="46" t="s">
        <v>141</v>
      </c>
      <c r="I18" s="44">
        <v>0</v>
      </c>
      <c r="J18" s="46" t="s">
        <v>143</v>
      </c>
      <c r="K18" s="45">
        <v>0.1</v>
      </c>
      <c r="L18" s="46" t="s">
        <v>143</v>
      </c>
      <c r="M18" s="45">
        <v>0.1</v>
      </c>
      <c r="N18" s="46" t="s">
        <v>143</v>
      </c>
      <c r="O18" s="46">
        <v>0.1</v>
      </c>
      <c r="P18" s="43">
        <v>64.813467219470553</v>
      </c>
    </row>
    <row r="19" spans="1:16" x14ac:dyDescent="0.2">
      <c r="A19" s="1" t="s">
        <v>25</v>
      </c>
      <c r="B19" s="42">
        <v>16</v>
      </c>
      <c r="C19" s="41">
        <v>14</v>
      </c>
      <c r="D19" s="41" t="s">
        <v>143</v>
      </c>
      <c r="E19" s="41">
        <v>0.1</v>
      </c>
      <c r="F19" s="41" t="s">
        <v>143</v>
      </c>
      <c r="G19" s="41">
        <v>0.1</v>
      </c>
      <c r="H19" s="41" t="s">
        <v>143</v>
      </c>
      <c r="I19" s="41">
        <v>0.1</v>
      </c>
      <c r="J19" s="41" t="s">
        <v>141</v>
      </c>
      <c r="K19" s="41">
        <v>0</v>
      </c>
      <c r="L19" s="41" t="s">
        <v>143</v>
      </c>
      <c r="M19" s="41">
        <v>0.1</v>
      </c>
      <c r="N19" s="41" t="s">
        <v>143</v>
      </c>
      <c r="O19" s="41">
        <v>0.1</v>
      </c>
      <c r="P19" s="43">
        <v>48.139590258926567</v>
      </c>
    </row>
    <row r="20" spans="1:16" x14ac:dyDescent="0.2">
      <c r="A20" s="1" t="s">
        <v>25</v>
      </c>
      <c r="B20" s="42">
        <v>17</v>
      </c>
      <c r="C20" s="41">
        <v>16</v>
      </c>
      <c r="D20" s="43" t="s">
        <v>143</v>
      </c>
      <c r="E20" s="45">
        <v>0.1</v>
      </c>
      <c r="F20" s="43" t="s">
        <v>143</v>
      </c>
      <c r="G20" s="45">
        <v>0.1</v>
      </c>
      <c r="H20" s="43" t="s">
        <v>143</v>
      </c>
      <c r="I20" s="45">
        <v>0.1</v>
      </c>
      <c r="J20" s="43" t="s">
        <v>143</v>
      </c>
      <c r="K20" s="45">
        <v>0.1</v>
      </c>
      <c r="L20" s="43" t="s">
        <v>141</v>
      </c>
      <c r="M20" s="43">
        <v>0</v>
      </c>
      <c r="N20" s="43" t="s">
        <v>143</v>
      </c>
      <c r="O20" s="43">
        <v>0.1</v>
      </c>
      <c r="P20" s="43">
        <v>44.075332749793979</v>
      </c>
    </row>
    <row r="21" spans="1:16" x14ac:dyDescent="0.2">
      <c r="A21" s="1" t="s">
        <v>25</v>
      </c>
      <c r="B21" s="42">
        <v>18</v>
      </c>
      <c r="C21" s="41">
        <v>8</v>
      </c>
      <c r="D21" s="43" t="s">
        <v>143</v>
      </c>
      <c r="E21" s="45">
        <v>0.1</v>
      </c>
      <c r="F21" s="43" t="s">
        <v>143</v>
      </c>
      <c r="G21" s="45">
        <v>0.1</v>
      </c>
      <c r="H21" s="43" t="s">
        <v>143</v>
      </c>
      <c r="I21" s="45">
        <v>0.1</v>
      </c>
      <c r="J21" s="43" t="s">
        <v>143</v>
      </c>
      <c r="K21" s="45">
        <v>0.1</v>
      </c>
      <c r="L21" s="43" t="s">
        <v>143</v>
      </c>
      <c r="M21" s="45">
        <v>0.1</v>
      </c>
      <c r="N21" s="43" t="s">
        <v>141</v>
      </c>
      <c r="O21" s="43">
        <v>0</v>
      </c>
      <c r="P21" s="43">
        <v>62.659758112066953</v>
      </c>
    </row>
    <row r="22" spans="1:16" x14ac:dyDescent="0.2">
      <c r="A22" s="1" t="s">
        <v>18</v>
      </c>
      <c r="B22" s="42">
        <v>19</v>
      </c>
      <c r="C22" s="41">
        <v>9</v>
      </c>
      <c r="D22" s="43" t="s">
        <v>144</v>
      </c>
      <c r="E22" s="46">
        <v>8.3333500000000005E-2</v>
      </c>
      <c r="F22" s="43" t="s">
        <v>144</v>
      </c>
      <c r="G22" s="46">
        <v>8.3333500000000005E-2</v>
      </c>
      <c r="H22" s="43" t="s">
        <v>144</v>
      </c>
      <c r="I22" s="46">
        <v>8.3333500000000005E-2</v>
      </c>
      <c r="J22" s="43" t="s">
        <v>144</v>
      </c>
      <c r="K22" s="46">
        <v>8.3333500000000005E-2</v>
      </c>
      <c r="L22" s="43" t="s">
        <v>144</v>
      </c>
      <c r="M22" s="46">
        <v>8.3333500000000005E-2</v>
      </c>
      <c r="N22" s="43" t="s">
        <v>144</v>
      </c>
      <c r="O22" s="46">
        <v>8.3333500000000005E-2</v>
      </c>
      <c r="P22" s="43">
        <v>61.687115289368556</v>
      </c>
    </row>
    <row r="23" spans="1:16" x14ac:dyDescent="0.2">
      <c r="A23" s="1" t="s">
        <v>18</v>
      </c>
      <c r="B23" s="42">
        <v>20</v>
      </c>
      <c r="C23" s="41">
        <v>12</v>
      </c>
      <c r="D23" s="41" t="s">
        <v>144</v>
      </c>
      <c r="E23" s="46">
        <v>8.3333500000000005E-2</v>
      </c>
      <c r="F23" s="41" t="s">
        <v>144</v>
      </c>
      <c r="G23" s="46">
        <v>8.3333500000000005E-2</v>
      </c>
      <c r="H23" s="41" t="s">
        <v>144</v>
      </c>
      <c r="I23" s="46">
        <v>8.3333500000000005E-2</v>
      </c>
      <c r="J23" s="41" t="s">
        <v>144</v>
      </c>
      <c r="K23" s="46">
        <v>8.3333500000000005E-2</v>
      </c>
      <c r="L23" s="41" t="s">
        <v>144</v>
      </c>
      <c r="M23" s="46">
        <v>8.3333500000000005E-2</v>
      </c>
      <c r="N23" s="41" t="s">
        <v>144</v>
      </c>
      <c r="O23" s="46">
        <v>8.3333500000000005E-2</v>
      </c>
      <c r="P23" s="43">
        <v>58.352339897259746</v>
      </c>
    </row>
    <row r="24" spans="1:16" x14ac:dyDescent="0.2">
      <c r="A24" s="1" t="s">
        <v>18</v>
      </c>
      <c r="B24" s="42">
        <v>21</v>
      </c>
      <c r="C24" s="41">
        <v>10</v>
      </c>
      <c r="D24" s="41" t="s">
        <v>144</v>
      </c>
      <c r="E24" s="46">
        <v>8.3333500000000005E-2</v>
      </c>
      <c r="F24" s="41" t="s">
        <v>144</v>
      </c>
      <c r="G24" s="46">
        <v>8.3333500000000005E-2</v>
      </c>
      <c r="H24" s="41" t="s">
        <v>144</v>
      </c>
      <c r="I24" s="46">
        <v>8.3333500000000005E-2</v>
      </c>
      <c r="J24" s="41" t="s">
        <v>144</v>
      </c>
      <c r="K24" s="46">
        <v>8.3333500000000005E-2</v>
      </c>
      <c r="L24" s="41" t="s">
        <v>144</v>
      </c>
      <c r="M24" s="46">
        <v>8.3333500000000005E-2</v>
      </c>
      <c r="N24" s="41" t="s">
        <v>144</v>
      </c>
      <c r="O24" s="46">
        <v>8.3333500000000005E-2</v>
      </c>
      <c r="P24" s="43">
        <v>61.061844903348153</v>
      </c>
    </row>
    <row r="25" spans="1:16" x14ac:dyDescent="0.2">
      <c r="A25" s="1" t="s">
        <v>18</v>
      </c>
      <c r="B25" s="42">
        <v>22</v>
      </c>
      <c r="C25" s="41">
        <v>11</v>
      </c>
      <c r="D25" s="41" t="s">
        <v>144</v>
      </c>
      <c r="E25" s="46">
        <v>8.3333500000000005E-2</v>
      </c>
      <c r="F25" s="41" t="s">
        <v>144</v>
      </c>
      <c r="G25" s="46">
        <v>8.3333500000000005E-2</v>
      </c>
      <c r="H25" s="41" t="s">
        <v>144</v>
      </c>
      <c r="I25" s="46">
        <v>8.3333500000000005E-2</v>
      </c>
      <c r="J25" s="41" t="s">
        <v>144</v>
      </c>
      <c r="K25" s="46">
        <v>8.3333500000000005E-2</v>
      </c>
      <c r="L25" s="41" t="s">
        <v>144</v>
      </c>
      <c r="M25" s="46">
        <v>8.3333500000000005E-2</v>
      </c>
      <c r="N25" s="41" t="s">
        <v>144</v>
      </c>
      <c r="O25" s="46">
        <v>8.3333500000000005E-2</v>
      </c>
      <c r="P25" s="43">
        <v>59.255508232622553</v>
      </c>
    </row>
    <row r="26" spans="1:16" x14ac:dyDescent="0.2">
      <c r="A26" s="1" t="s">
        <v>18</v>
      </c>
      <c r="B26" s="42">
        <v>23</v>
      </c>
      <c r="C26" s="41">
        <v>13</v>
      </c>
      <c r="D26" s="41" t="s">
        <v>144</v>
      </c>
      <c r="E26" s="46">
        <v>8.3333500000000005E-2</v>
      </c>
      <c r="F26" s="41" t="s">
        <v>144</v>
      </c>
      <c r="G26" s="46">
        <v>8.3333500000000005E-2</v>
      </c>
      <c r="H26" s="41" t="s">
        <v>144</v>
      </c>
      <c r="I26" s="46">
        <v>8.3333500000000005E-2</v>
      </c>
      <c r="J26" s="41" t="s">
        <v>144</v>
      </c>
      <c r="K26" s="46">
        <v>8.3333500000000005E-2</v>
      </c>
      <c r="L26" s="41" t="s">
        <v>144</v>
      </c>
      <c r="M26" s="46">
        <v>8.3333500000000005E-2</v>
      </c>
      <c r="N26" s="41" t="s">
        <v>144</v>
      </c>
      <c r="O26" s="46">
        <v>8.3333500000000005E-2</v>
      </c>
      <c r="P26" s="43">
        <v>56.754426688540967</v>
      </c>
    </row>
  </sheetData>
  <mergeCells count="9">
    <mergeCell ref="N1:O1"/>
    <mergeCell ref="A1:A2"/>
    <mergeCell ref="C1:C2"/>
    <mergeCell ref="B1:B2"/>
    <mergeCell ref="D1:E1"/>
    <mergeCell ref="F1:G1"/>
    <mergeCell ref="H1:I1"/>
    <mergeCell ref="J1:K1"/>
    <mergeCell ref="L1:M1"/>
  </mergeCells>
  <pageMargins left="0.7" right="0.7" top="0.75" bottom="0.75" header="0.3" footer="0.3"/>
  <ignoredErrors>
    <ignoredError sqref="D4:D26 F4:F26 H4:H26 J4:J26 L4:L26 N4:N26" numberStoredAsText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2C2D-163A-E147-A121-BDB42824425C}">
  <sheetPr codeName="Hoja3">
    <tabColor theme="9" tint="0.39997558519241921"/>
  </sheetPr>
  <dimension ref="A1:G277"/>
  <sheetViews>
    <sheetView zoomScaleNormal="100" workbookViewId="0">
      <pane xSplit="1" topLeftCell="B1" activePane="topRight" state="frozen"/>
      <selection pane="topRight" sqref="A1:XFD1048576"/>
    </sheetView>
  </sheetViews>
  <sheetFormatPr baseColWidth="10" defaultRowHeight="15" x14ac:dyDescent="0.2"/>
  <cols>
    <col min="1" max="1" width="14.83203125" style="1" bestFit="1" customWidth="1"/>
    <col min="2" max="2" width="19.83203125" style="1" bestFit="1" customWidth="1"/>
    <col min="3" max="3" width="17.33203125" style="1" bestFit="1" customWidth="1"/>
    <col min="4" max="4" width="21.5" style="1" bestFit="1" customWidth="1"/>
    <col min="5" max="5" width="11.6640625" style="1" bestFit="1" customWidth="1"/>
    <col min="6" max="6" width="10" style="1" bestFit="1" customWidth="1"/>
    <col min="7" max="7" width="17.1640625" style="1" bestFit="1" customWidth="1"/>
    <col min="8" max="13" width="10.83203125" style="1"/>
    <col min="14" max="14" width="21.83203125" style="1" customWidth="1"/>
    <col min="15" max="15" width="11.1640625" style="1" bestFit="1" customWidth="1"/>
    <col min="16" max="16" width="12.1640625" style="1" bestFit="1" customWidth="1"/>
    <col min="17" max="18" width="11.1640625" style="1" bestFit="1" customWidth="1"/>
    <col min="19" max="19" width="15.33203125" style="1" bestFit="1" customWidth="1"/>
    <col min="20" max="16384" width="10.83203125" style="1"/>
  </cols>
  <sheetData>
    <row r="1" spans="1:7" x14ac:dyDescent="0.2">
      <c r="A1" s="1" t="s">
        <v>151</v>
      </c>
      <c r="B1" s="1" t="s">
        <v>170</v>
      </c>
      <c r="C1" s="1" t="s">
        <v>65</v>
      </c>
      <c r="D1" s="1" t="s">
        <v>66</v>
      </c>
      <c r="E1" s="1" t="s">
        <v>62</v>
      </c>
      <c r="F1" s="1" t="s">
        <v>148</v>
      </c>
      <c r="G1" s="1" t="s">
        <v>69</v>
      </c>
    </row>
    <row r="2" spans="1:7" ht="16" x14ac:dyDescent="0.2">
      <c r="A2" s="1">
        <v>1</v>
      </c>
      <c r="B2" s="47">
        <v>0.44600000000000001</v>
      </c>
      <c r="C2" s="48">
        <v>0.54783333333333351</v>
      </c>
      <c r="D2" s="49">
        <f>C2-B2</f>
        <v>0.1018333333333335</v>
      </c>
      <c r="E2" s="3">
        <f>(D2/C2)*100</f>
        <v>18.588378460602399</v>
      </c>
      <c r="F2" s="1">
        <v>1</v>
      </c>
      <c r="G2" s="3">
        <f>((E2-6.1813)/0.8758)*F2</f>
        <v>14.166565951818223</v>
      </c>
    </row>
    <row r="3" spans="1:7" ht="16" x14ac:dyDescent="0.2">
      <c r="A3" s="1">
        <v>1</v>
      </c>
      <c r="B3" s="47">
        <v>0.45400000000000001</v>
      </c>
      <c r="C3" s="48">
        <v>0.54783333333333351</v>
      </c>
      <c r="D3" s="49">
        <f t="shared" ref="D3:D66" si="0">C3-B3</f>
        <v>9.3833333333333491E-2</v>
      </c>
      <c r="E3" s="3">
        <f t="shared" ref="E3:E66" si="1">(D3/C3)*100</f>
        <v>17.128080316397952</v>
      </c>
      <c r="F3" s="1">
        <v>1</v>
      </c>
      <c r="G3" s="3">
        <f t="shared" ref="G3:G66" si="2">((E3-6.1813)/0.8758)*F3</f>
        <v>12.499178255763818</v>
      </c>
    </row>
    <row r="4" spans="1:7" ht="16" x14ac:dyDescent="0.2">
      <c r="A4" s="1">
        <v>1</v>
      </c>
      <c r="B4" s="47">
        <v>0.46500000000000002</v>
      </c>
      <c r="C4" s="48">
        <v>0.54783333333333351</v>
      </c>
      <c r="D4" s="49">
        <f t="shared" si="0"/>
        <v>8.2833333333333481E-2</v>
      </c>
      <c r="E4" s="3">
        <f t="shared" si="1"/>
        <v>15.120170368116845</v>
      </c>
      <c r="F4" s="1">
        <v>1</v>
      </c>
      <c r="G4" s="3">
        <f t="shared" si="2"/>
        <v>10.206520173689022</v>
      </c>
    </row>
    <row r="5" spans="1:7" ht="16" x14ac:dyDescent="0.2">
      <c r="A5" s="1">
        <v>2</v>
      </c>
      <c r="B5" s="47">
        <v>0.42399999999999999</v>
      </c>
      <c r="C5" s="48">
        <v>0.54783333333333351</v>
      </c>
      <c r="D5" s="49">
        <f t="shared" si="0"/>
        <v>0.12383333333333352</v>
      </c>
      <c r="E5" s="3">
        <f t="shared" si="1"/>
        <v>22.604198357164616</v>
      </c>
      <c r="F5" s="1">
        <v>1</v>
      </c>
      <c r="G5" s="3">
        <f t="shared" si="2"/>
        <v>18.75188211596782</v>
      </c>
    </row>
    <row r="6" spans="1:7" ht="16" x14ac:dyDescent="0.2">
      <c r="A6" s="1">
        <v>2</v>
      </c>
      <c r="B6" s="47">
        <v>0.42799999999999999</v>
      </c>
      <c r="C6" s="48">
        <v>0.54783333333333351</v>
      </c>
      <c r="D6" s="49">
        <f t="shared" si="0"/>
        <v>0.11983333333333351</v>
      </c>
      <c r="E6" s="3">
        <f t="shared" si="1"/>
        <v>21.874049285062394</v>
      </c>
      <c r="F6" s="1">
        <v>1</v>
      </c>
      <c r="G6" s="3">
        <f t="shared" si="2"/>
        <v>17.918188267940618</v>
      </c>
    </row>
    <row r="7" spans="1:7" ht="16" x14ac:dyDescent="0.2">
      <c r="A7" s="1">
        <v>2</v>
      </c>
      <c r="B7" s="47">
        <v>0.43099999999999999</v>
      </c>
      <c r="C7" s="48">
        <v>0.54783333333333351</v>
      </c>
      <c r="D7" s="49">
        <f t="shared" si="0"/>
        <v>0.11683333333333351</v>
      </c>
      <c r="E7" s="3">
        <f t="shared" si="1"/>
        <v>21.326437480985728</v>
      </c>
      <c r="F7" s="1">
        <v>1</v>
      </c>
      <c r="G7" s="3">
        <f t="shared" si="2"/>
        <v>17.292917881920218</v>
      </c>
    </row>
    <row r="8" spans="1:7" ht="16" x14ac:dyDescent="0.2">
      <c r="A8" s="1">
        <v>3</v>
      </c>
      <c r="B8" s="47">
        <v>0.40100000000000002</v>
      </c>
      <c r="C8" s="48">
        <v>0.54783333333333351</v>
      </c>
      <c r="D8" s="49">
        <f t="shared" si="0"/>
        <v>0.14683333333333348</v>
      </c>
      <c r="E8" s="3">
        <f t="shared" si="1"/>
        <v>26.802555521752375</v>
      </c>
      <c r="F8" s="1">
        <v>1</v>
      </c>
      <c r="G8" s="3">
        <f>((E8-6.1813)/0.8758)*F8</f>
        <v>23.545621742124201</v>
      </c>
    </row>
    <row r="9" spans="1:7" ht="16" x14ac:dyDescent="0.2">
      <c r="A9" s="1">
        <v>3</v>
      </c>
      <c r="B9" s="47">
        <v>0.39800000000000002</v>
      </c>
      <c r="C9" s="48">
        <v>0.54783333333333351</v>
      </c>
      <c r="D9" s="49">
        <f t="shared" si="0"/>
        <v>0.14983333333333348</v>
      </c>
      <c r="E9" s="3">
        <f t="shared" si="1"/>
        <v>27.350167325829045</v>
      </c>
      <c r="F9" s="1">
        <v>1</v>
      </c>
      <c r="G9" s="3">
        <f t="shared" si="2"/>
        <v>24.170892128144605</v>
      </c>
    </row>
    <row r="10" spans="1:7" ht="16" x14ac:dyDescent="0.2">
      <c r="A10" s="1">
        <v>3</v>
      </c>
      <c r="B10" s="1">
        <v>0.39500000000000002</v>
      </c>
      <c r="C10" s="48">
        <v>0.54783333333333351</v>
      </c>
      <c r="D10" s="49">
        <f t="shared" si="0"/>
        <v>0.15283333333333349</v>
      </c>
      <c r="E10" s="3">
        <f t="shared" si="1"/>
        <v>27.897779129905707</v>
      </c>
      <c r="F10" s="1">
        <v>1</v>
      </c>
      <c r="G10" s="3">
        <f t="shared" si="2"/>
        <v>24.796162514165001</v>
      </c>
    </row>
    <row r="11" spans="1:7" ht="16" x14ac:dyDescent="0.2">
      <c r="A11" s="1">
        <v>4</v>
      </c>
      <c r="B11" s="1">
        <v>0.27900000000000003</v>
      </c>
      <c r="C11" s="48">
        <v>0.54783333333333351</v>
      </c>
      <c r="D11" s="49">
        <f t="shared" si="0"/>
        <v>0.26883333333333348</v>
      </c>
      <c r="E11" s="3">
        <f t="shared" si="1"/>
        <v>49.072102220870107</v>
      </c>
      <c r="F11" s="1">
        <v>3</v>
      </c>
      <c r="G11" s="3">
        <f t="shared" si="2"/>
        <v>146.91985232086128</v>
      </c>
    </row>
    <row r="12" spans="1:7" ht="16" x14ac:dyDescent="0.2">
      <c r="A12" s="1">
        <v>4</v>
      </c>
      <c r="B12" s="1">
        <v>0.27800000000000002</v>
      </c>
      <c r="C12" s="48">
        <v>0.54783333333333351</v>
      </c>
      <c r="D12" s="49">
        <f t="shared" si="0"/>
        <v>0.26983333333333348</v>
      </c>
      <c r="E12" s="3">
        <f t="shared" si="1"/>
        <v>49.254639488895663</v>
      </c>
      <c r="F12" s="1">
        <v>3</v>
      </c>
      <c r="G12" s="3">
        <f t="shared" si="2"/>
        <v>147.54512270688167</v>
      </c>
    </row>
    <row r="13" spans="1:7" ht="16" x14ac:dyDescent="0.2">
      <c r="A13" s="1">
        <v>4</v>
      </c>
      <c r="B13" s="1">
        <v>0.26500000000000001</v>
      </c>
      <c r="C13" s="48">
        <v>0.54783333333333351</v>
      </c>
      <c r="D13" s="49">
        <f t="shared" si="0"/>
        <v>0.28283333333333349</v>
      </c>
      <c r="E13" s="3">
        <f t="shared" si="1"/>
        <v>51.627623973227877</v>
      </c>
      <c r="F13" s="1">
        <v>3</v>
      </c>
      <c r="G13" s="3">
        <f t="shared" si="2"/>
        <v>155.67363772514688</v>
      </c>
    </row>
    <row r="14" spans="1:7" ht="16" x14ac:dyDescent="0.2">
      <c r="A14" s="1">
        <v>5</v>
      </c>
      <c r="B14" s="1">
        <v>0.223</v>
      </c>
      <c r="C14" s="48">
        <v>0.54783333333333351</v>
      </c>
      <c r="D14" s="49">
        <f t="shared" si="0"/>
        <v>0.32483333333333353</v>
      </c>
      <c r="E14" s="3">
        <f t="shared" si="1"/>
        <v>59.294189230301207</v>
      </c>
      <c r="F14" s="1">
        <v>3</v>
      </c>
      <c r="G14" s="3">
        <f t="shared" si="2"/>
        <v>181.93499393800366</v>
      </c>
    </row>
    <row r="15" spans="1:7" ht="16" x14ac:dyDescent="0.2">
      <c r="A15" s="1">
        <v>5</v>
      </c>
      <c r="B15" s="1">
        <v>0.21199999999999999</v>
      </c>
      <c r="C15" s="48">
        <v>0.54783333333333351</v>
      </c>
      <c r="D15" s="49">
        <f t="shared" si="0"/>
        <v>0.33583333333333354</v>
      </c>
      <c r="E15" s="3">
        <f t="shared" si="1"/>
        <v>61.302099178582317</v>
      </c>
      <c r="F15" s="1">
        <v>3</v>
      </c>
      <c r="G15" s="3">
        <f t="shared" si="2"/>
        <v>188.81296818422805</v>
      </c>
    </row>
    <row r="16" spans="1:7" ht="16" x14ac:dyDescent="0.2">
      <c r="A16" s="1">
        <v>5</v>
      </c>
      <c r="B16" s="1">
        <v>0.22800000000000001</v>
      </c>
      <c r="C16" s="48">
        <v>0.54783333333333351</v>
      </c>
      <c r="D16" s="49">
        <f t="shared" si="0"/>
        <v>0.31983333333333352</v>
      </c>
      <c r="E16" s="3">
        <f t="shared" si="1"/>
        <v>58.381502890173429</v>
      </c>
      <c r="F16" s="1">
        <v>3</v>
      </c>
      <c r="G16" s="3">
        <f t="shared" si="2"/>
        <v>178.80864200790165</v>
      </c>
    </row>
    <row r="17" spans="1:7" ht="16" x14ac:dyDescent="0.2">
      <c r="A17" s="1">
        <v>6</v>
      </c>
      <c r="B17" s="1">
        <v>0.44</v>
      </c>
      <c r="C17" s="48">
        <v>0.54783333333333351</v>
      </c>
      <c r="D17" s="49">
        <f t="shared" si="0"/>
        <v>0.1078333333333335</v>
      </c>
      <c r="E17" s="3">
        <f t="shared" si="1"/>
        <v>19.683602068755729</v>
      </c>
      <c r="F17" s="1">
        <v>1</v>
      </c>
      <c r="G17" s="3">
        <f t="shared" si="2"/>
        <v>15.417106723859018</v>
      </c>
    </row>
    <row r="18" spans="1:7" ht="16" x14ac:dyDescent="0.2">
      <c r="A18" s="1">
        <v>6</v>
      </c>
      <c r="B18" s="1">
        <v>0.42299999999999999</v>
      </c>
      <c r="C18" s="48">
        <v>0.54783333333333351</v>
      </c>
      <c r="D18" s="49">
        <f t="shared" si="0"/>
        <v>0.12483333333333352</v>
      </c>
      <c r="E18" s="3">
        <f t="shared" si="1"/>
        <v>22.786735625190168</v>
      </c>
      <c r="F18" s="1">
        <v>1</v>
      </c>
      <c r="G18" s="3">
        <f t="shared" si="2"/>
        <v>18.960305577974616</v>
      </c>
    </row>
    <row r="19" spans="1:7" ht="16" x14ac:dyDescent="0.2">
      <c r="A19" s="1">
        <v>6</v>
      </c>
      <c r="B19" s="1">
        <v>0.438</v>
      </c>
      <c r="C19" s="48">
        <v>0.54783333333333351</v>
      </c>
      <c r="D19" s="49">
        <f t="shared" si="0"/>
        <v>0.1098333333333335</v>
      </c>
      <c r="E19" s="3">
        <f t="shared" si="1"/>
        <v>20.04867660480684</v>
      </c>
      <c r="F19" s="1">
        <v>1</v>
      </c>
      <c r="G19" s="3">
        <f t="shared" si="2"/>
        <v>15.833953647872619</v>
      </c>
    </row>
    <row r="20" spans="1:7" ht="16" x14ac:dyDescent="0.2">
      <c r="A20" s="1">
        <v>7</v>
      </c>
      <c r="B20" s="1">
        <v>0.34699999999999998</v>
      </c>
      <c r="C20" s="48">
        <v>0.54783333333333351</v>
      </c>
      <c r="D20" s="49">
        <f t="shared" si="0"/>
        <v>0.20083333333333353</v>
      </c>
      <c r="E20" s="3">
        <f t="shared" si="1"/>
        <v>36.659567995132363</v>
      </c>
      <c r="F20" s="1">
        <v>1</v>
      </c>
      <c r="G20" s="3">
        <f t="shared" si="2"/>
        <v>34.800488690491392</v>
      </c>
    </row>
    <row r="21" spans="1:7" ht="16" x14ac:dyDescent="0.2">
      <c r="A21" s="1">
        <v>7</v>
      </c>
      <c r="B21" s="1">
        <v>0.36099999999999999</v>
      </c>
      <c r="C21" s="48">
        <v>0.54783333333333351</v>
      </c>
      <c r="D21" s="49">
        <f t="shared" si="0"/>
        <v>0.18683333333333352</v>
      </c>
      <c r="E21" s="3">
        <f t="shared" si="1"/>
        <v>34.104046242774587</v>
      </c>
      <c r="F21" s="1">
        <v>1</v>
      </c>
      <c r="G21" s="3">
        <f t="shared" si="2"/>
        <v>31.882560222396194</v>
      </c>
    </row>
    <row r="22" spans="1:7" ht="16" x14ac:dyDescent="0.2">
      <c r="A22" s="1">
        <v>7</v>
      </c>
      <c r="B22" s="1">
        <v>0.34899999999999998</v>
      </c>
      <c r="C22" s="48">
        <v>0.54783333333333351</v>
      </c>
      <c r="D22" s="49">
        <f t="shared" si="0"/>
        <v>0.19883333333333353</v>
      </c>
      <c r="E22" s="3">
        <f t="shared" si="1"/>
        <v>36.294493459081252</v>
      </c>
      <c r="F22" s="1">
        <v>1</v>
      </c>
      <c r="G22" s="3">
        <f t="shared" si="2"/>
        <v>34.383641766477794</v>
      </c>
    </row>
    <row r="23" spans="1:7" ht="16" x14ac:dyDescent="0.2">
      <c r="A23" s="1">
        <v>8</v>
      </c>
      <c r="B23" s="1">
        <v>0.27900000000000003</v>
      </c>
      <c r="C23" s="48">
        <v>0.54783333333333351</v>
      </c>
      <c r="D23" s="49">
        <f t="shared" si="0"/>
        <v>0.26883333333333348</v>
      </c>
      <c r="E23" s="3">
        <f t="shared" si="1"/>
        <v>49.072102220870107</v>
      </c>
      <c r="F23" s="1">
        <v>1</v>
      </c>
      <c r="G23" s="3">
        <f t="shared" si="2"/>
        <v>48.973284106953763</v>
      </c>
    </row>
    <row r="24" spans="1:7" ht="16" x14ac:dyDescent="0.2">
      <c r="A24" s="1">
        <v>8</v>
      </c>
      <c r="B24" s="1">
        <v>0.30099999999999999</v>
      </c>
      <c r="C24" s="48">
        <v>0.54783333333333351</v>
      </c>
      <c r="D24" s="49">
        <f t="shared" si="0"/>
        <v>0.24683333333333352</v>
      </c>
      <c r="E24" s="3">
        <f t="shared" si="1"/>
        <v>45.056282324307901</v>
      </c>
      <c r="F24" s="1">
        <v>1</v>
      </c>
      <c r="G24" s="3">
        <f t="shared" si="2"/>
        <v>44.387967942804181</v>
      </c>
    </row>
    <row r="25" spans="1:7" ht="16" x14ac:dyDescent="0.2">
      <c r="A25" s="1">
        <v>8</v>
      </c>
      <c r="B25" s="1">
        <v>0.30199999999999999</v>
      </c>
      <c r="C25" s="48">
        <v>0.54783333333333351</v>
      </c>
      <c r="D25" s="49">
        <f t="shared" si="0"/>
        <v>0.24583333333333351</v>
      </c>
      <c r="E25" s="3">
        <f t="shared" si="1"/>
        <v>44.873745056282345</v>
      </c>
      <c r="F25" s="1">
        <v>1</v>
      </c>
      <c r="G25" s="3">
        <f t="shared" si="2"/>
        <v>44.179544480797375</v>
      </c>
    </row>
    <row r="26" spans="1:7" ht="16" x14ac:dyDescent="0.2">
      <c r="A26" s="1">
        <v>9</v>
      </c>
      <c r="B26" s="1">
        <v>0.307</v>
      </c>
      <c r="C26" s="48">
        <v>0.54783333333333351</v>
      </c>
      <c r="D26" s="49">
        <f t="shared" si="0"/>
        <v>0.24083333333333351</v>
      </c>
      <c r="E26" s="3">
        <f t="shared" si="1"/>
        <v>43.961058716154568</v>
      </c>
      <c r="F26" s="1">
        <v>1</v>
      </c>
      <c r="G26" s="3">
        <f t="shared" si="2"/>
        <v>43.137427170763381</v>
      </c>
    </row>
    <row r="27" spans="1:7" ht="16" x14ac:dyDescent="0.2">
      <c r="A27" s="1">
        <v>9</v>
      </c>
      <c r="B27" s="1">
        <v>0.308</v>
      </c>
      <c r="C27" s="48">
        <v>0.54783333333333351</v>
      </c>
      <c r="D27" s="49">
        <f t="shared" si="0"/>
        <v>0.23983333333333351</v>
      </c>
      <c r="E27" s="3">
        <f t="shared" si="1"/>
        <v>43.778521448129013</v>
      </c>
      <c r="F27" s="1">
        <v>1</v>
      </c>
      <c r="G27" s="3">
        <f t="shared" si="2"/>
        <v>42.929003708756575</v>
      </c>
    </row>
    <row r="28" spans="1:7" ht="16" x14ac:dyDescent="0.2">
      <c r="A28" s="1">
        <v>9</v>
      </c>
      <c r="B28" s="1">
        <v>0.30599999999999999</v>
      </c>
      <c r="C28" s="48">
        <v>0.54783333333333351</v>
      </c>
      <c r="D28" s="49">
        <f t="shared" si="0"/>
        <v>0.24183333333333351</v>
      </c>
      <c r="E28" s="3">
        <f t="shared" si="1"/>
        <v>44.143595984180124</v>
      </c>
      <c r="F28" s="1">
        <v>1</v>
      </c>
      <c r="G28" s="3">
        <f t="shared" si="2"/>
        <v>43.34585063277018</v>
      </c>
    </row>
    <row r="29" spans="1:7" ht="16" x14ac:dyDescent="0.2">
      <c r="A29" s="1">
        <v>10</v>
      </c>
      <c r="B29" s="1">
        <v>9.9000000000000005E-2</v>
      </c>
      <c r="C29" s="48">
        <v>0.54783333333333351</v>
      </c>
      <c r="D29" s="49">
        <f t="shared" si="0"/>
        <v>0.44883333333333353</v>
      </c>
      <c r="E29" s="3">
        <f t="shared" si="1"/>
        <v>81.92881046547005</v>
      </c>
      <c r="F29" s="1">
        <v>1</v>
      </c>
      <c r="G29" s="3">
        <f t="shared" si="2"/>
        <v>86.489507268177718</v>
      </c>
    </row>
    <row r="30" spans="1:7" ht="16" x14ac:dyDescent="0.2">
      <c r="A30" s="1">
        <v>10</v>
      </c>
      <c r="B30" s="1">
        <v>0.11899999999999999</v>
      </c>
      <c r="C30" s="48">
        <v>0.54783333333333351</v>
      </c>
      <c r="D30" s="49">
        <f t="shared" si="0"/>
        <v>0.42883333333333351</v>
      </c>
      <c r="E30" s="3">
        <f t="shared" si="1"/>
        <v>78.278065104958941</v>
      </c>
      <c r="F30" s="1">
        <v>1</v>
      </c>
      <c r="G30" s="3">
        <f t="shared" si="2"/>
        <v>82.321038028041713</v>
      </c>
    </row>
    <row r="31" spans="1:7" ht="16" x14ac:dyDescent="0.2">
      <c r="A31" s="1">
        <v>10</v>
      </c>
      <c r="B31" s="1">
        <v>0.109</v>
      </c>
      <c r="C31" s="48">
        <v>0.54783333333333351</v>
      </c>
      <c r="D31" s="49">
        <f t="shared" si="0"/>
        <v>0.43883333333333352</v>
      </c>
      <c r="E31" s="3">
        <f t="shared" si="1"/>
        <v>80.103437785214496</v>
      </c>
      <c r="F31" s="1">
        <v>1</v>
      </c>
      <c r="G31" s="3">
        <f t="shared" si="2"/>
        <v>84.405272648109715</v>
      </c>
    </row>
    <row r="32" spans="1:7" ht="16" x14ac:dyDescent="0.2">
      <c r="A32" s="1">
        <v>11</v>
      </c>
      <c r="B32" s="1">
        <v>9.7000000000000003E-2</v>
      </c>
      <c r="C32" s="48">
        <v>0.54783333333333351</v>
      </c>
      <c r="D32" s="49">
        <f t="shared" si="0"/>
        <v>0.45083333333333353</v>
      </c>
      <c r="E32" s="3">
        <f t="shared" si="1"/>
        <v>82.293885001521147</v>
      </c>
      <c r="F32" s="1">
        <v>1</v>
      </c>
      <c r="G32" s="3">
        <f t="shared" si="2"/>
        <v>86.906354192191316</v>
      </c>
    </row>
    <row r="33" spans="1:7" ht="16" x14ac:dyDescent="0.2">
      <c r="A33" s="1">
        <v>11</v>
      </c>
      <c r="B33" s="1">
        <v>9.9000000000000005E-2</v>
      </c>
      <c r="C33" s="48">
        <v>0.54783333333333351</v>
      </c>
      <c r="D33" s="49">
        <f t="shared" si="0"/>
        <v>0.44883333333333353</v>
      </c>
      <c r="E33" s="3">
        <f t="shared" si="1"/>
        <v>81.92881046547005</v>
      </c>
      <c r="F33" s="1">
        <v>1</v>
      </c>
      <c r="G33" s="3">
        <f t="shared" si="2"/>
        <v>86.489507268177718</v>
      </c>
    </row>
    <row r="34" spans="1:7" ht="16" x14ac:dyDescent="0.2">
      <c r="A34" s="1">
        <v>11</v>
      </c>
      <c r="B34" s="1">
        <v>0.13400000000000001</v>
      </c>
      <c r="C34" s="48">
        <v>0.54783333333333351</v>
      </c>
      <c r="D34" s="49">
        <f t="shared" si="0"/>
        <v>0.4138333333333335</v>
      </c>
      <c r="E34" s="3">
        <f t="shared" si="1"/>
        <v>75.540006084575609</v>
      </c>
      <c r="F34" s="1">
        <v>1</v>
      </c>
      <c r="G34" s="3">
        <f t="shared" si="2"/>
        <v>79.194686097939709</v>
      </c>
    </row>
    <row r="35" spans="1:7" ht="16" x14ac:dyDescent="0.2">
      <c r="A35" s="1">
        <v>12</v>
      </c>
      <c r="B35" s="1">
        <v>0.33800000000000002</v>
      </c>
      <c r="C35" s="48">
        <v>0.54783333333333351</v>
      </c>
      <c r="D35" s="49">
        <f t="shared" si="0"/>
        <v>0.20983333333333348</v>
      </c>
      <c r="E35" s="3">
        <f t="shared" si="1"/>
        <v>38.302403407362348</v>
      </c>
      <c r="F35" s="1">
        <v>1</v>
      </c>
      <c r="G35" s="3">
        <f t="shared" si="2"/>
        <v>36.676299848552574</v>
      </c>
    </row>
    <row r="36" spans="1:7" ht="16" x14ac:dyDescent="0.2">
      <c r="A36" s="1">
        <v>12</v>
      </c>
      <c r="B36" s="1">
        <v>0.33800000000000002</v>
      </c>
      <c r="C36" s="48">
        <v>0.54783333333333351</v>
      </c>
      <c r="D36" s="49">
        <f t="shared" si="0"/>
        <v>0.20983333333333348</v>
      </c>
      <c r="E36" s="3">
        <f t="shared" si="1"/>
        <v>38.302403407362348</v>
      </c>
      <c r="F36" s="1">
        <v>1</v>
      </c>
      <c r="G36" s="3">
        <f t="shared" si="2"/>
        <v>36.676299848552574</v>
      </c>
    </row>
    <row r="37" spans="1:7" ht="16" x14ac:dyDescent="0.2">
      <c r="A37" s="1">
        <v>12</v>
      </c>
      <c r="B37" s="1">
        <v>0.33800000000000002</v>
      </c>
      <c r="C37" s="48">
        <v>0.54783333333333351</v>
      </c>
      <c r="D37" s="49">
        <f t="shared" si="0"/>
        <v>0.20983333333333348</v>
      </c>
      <c r="E37" s="3">
        <f t="shared" si="1"/>
        <v>38.302403407362348</v>
      </c>
      <c r="F37" s="1">
        <v>1</v>
      </c>
      <c r="G37" s="3">
        <f t="shared" si="2"/>
        <v>36.676299848552574</v>
      </c>
    </row>
    <row r="38" spans="1:7" ht="16" x14ac:dyDescent="0.2">
      <c r="A38" s="1">
        <v>13</v>
      </c>
      <c r="B38" s="1">
        <v>0.216</v>
      </c>
      <c r="C38" s="48">
        <v>0.54783333333333351</v>
      </c>
      <c r="D38" s="49">
        <f t="shared" si="0"/>
        <v>0.33183333333333354</v>
      </c>
      <c r="E38" s="3">
        <f t="shared" si="1"/>
        <v>60.571950106480088</v>
      </c>
      <c r="F38" s="1">
        <v>1</v>
      </c>
      <c r="G38" s="3">
        <f t="shared" si="2"/>
        <v>62.103962213382147</v>
      </c>
    </row>
    <row r="39" spans="1:7" ht="16" x14ac:dyDescent="0.2">
      <c r="A39" s="1">
        <v>13</v>
      </c>
      <c r="B39" s="1">
        <v>0.20100000000000001</v>
      </c>
      <c r="C39" s="48">
        <v>0.54783333333333351</v>
      </c>
      <c r="D39" s="49">
        <f t="shared" si="0"/>
        <v>0.34683333333333349</v>
      </c>
      <c r="E39" s="3">
        <f t="shared" si="1"/>
        <v>63.310009126863406</v>
      </c>
      <c r="F39" s="1">
        <v>1</v>
      </c>
      <c r="G39" s="3">
        <f t="shared" si="2"/>
        <v>65.230314143484136</v>
      </c>
    </row>
    <row r="40" spans="1:7" ht="16" x14ac:dyDescent="0.2">
      <c r="A40" s="1">
        <v>13</v>
      </c>
      <c r="B40" s="1">
        <v>0.20100000000000001</v>
      </c>
      <c r="C40" s="48">
        <v>0.54783333333333351</v>
      </c>
      <c r="D40" s="49">
        <f t="shared" si="0"/>
        <v>0.34683333333333349</v>
      </c>
      <c r="E40" s="3">
        <f t="shared" si="1"/>
        <v>63.310009126863406</v>
      </c>
      <c r="F40" s="1">
        <v>1</v>
      </c>
      <c r="G40" s="3">
        <f t="shared" si="2"/>
        <v>65.230314143484136</v>
      </c>
    </row>
    <row r="41" spans="1:7" ht="16" x14ac:dyDescent="0.2">
      <c r="A41" s="1">
        <v>14</v>
      </c>
      <c r="B41" s="1">
        <v>0.21</v>
      </c>
      <c r="C41" s="48">
        <v>0.54783333333333351</v>
      </c>
      <c r="D41" s="49">
        <f t="shared" si="0"/>
        <v>0.33783333333333354</v>
      </c>
      <c r="E41" s="3">
        <f t="shared" si="1"/>
        <v>61.667173714633428</v>
      </c>
      <c r="F41" s="1">
        <v>1</v>
      </c>
      <c r="G41" s="3">
        <f t="shared" si="2"/>
        <v>63.354502985422961</v>
      </c>
    </row>
    <row r="42" spans="1:7" ht="16" x14ac:dyDescent="0.2">
      <c r="A42" s="1">
        <v>14</v>
      </c>
      <c r="B42" s="1">
        <v>0.214</v>
      </c>
      <c r="C42" s="48">
        <v>0.54783333333333351</v>
      </c>
      <c r="D42" s="49">
        <f t="shared" si="0"/>
        <v>0.33383333333333354</v>
      </c>
      <c r="E42" s="3">
        <f t="shared" si="1"/>
        <v>60.937024642531199</v>
      </c>
      <c r="F42" s="1">
        <v>1</v>
      </c>
      <c r="G42" s="3">
        <f t="shared" si="2"/>
        <v>62.520809137395752</v>
      </c>
    </row>
    <row r="43" spans="1:7" ht="16" x14ac:dyDescent="0.2">
      <c r="A43" s="1">
        <v>14</v>
      </c>
      <c r="B43" s="1">
        <v>0.20300000000000001</v>
      </c>
      <c r="C43" s="48">
        <v>0.54783333333333351</v>
      </c>
      <c r="D43" s="49">
        <f t="shared" si="0"/>
        <v>0.34483333333333349</v>
      </c>
      <c r="E43" s="3">
        <f t="shared" si="1"/>
        <v>62.944934590812295</v>
      </c>
      <c r="F43" s="1">
        <v>1</v>
      </c>
      <c r="G43" s="3">
        <f t="shared" si="2"/>
        <v>64.813467219470539</v>
      </c>
    </row>
    <row r="44" spans="1:7" ht="16" x14ac:dyDescent="0.2">
      <c r="A44" s="1">
        <v>15</v>
      </c>
      <c r="B44" s="1">
        <v>0.20699999999999999</v>
      </c>
      <c r="C44" s="48">
        <v>0.54783333333333351</v>
      </c>
      <c r="D44" s="49">
        <f t="shared" si="0"/>
        <v>0.34083333333333354</v>
      </c>
      <c r="E44" s="3">
        <f t="shared" si="1"/>
        <v>62.214785518710094</v>
      </c>
      <c r="F44" s="1">
        <v>1</v>
      </c>
      <c r="G44" s="3">
        <f t="shared" si="2"/>
        <v>63.979773371443358</v>
      </c>
    </row>
    <row r="45" spans="1:7" ht="16" x14ac:dyDescent="0.2">
      <c r="A45" s="1">
        <v>15</v>
      </c>
      <c r="B45" s="1">
        <v>0.2</v>
      </c>
      <c r="C45" s="48">
        <v>0.54783333333333351</v>
      </c>
      <c r="D45" s="49">
        <f t="shared" si="0"/>
        <v>0.34783333333333349</v>
      </c>
      <c r="E45" s="3">
        <f t="shared" si="1"/>
        <v>63.492546394888969</v>
      </c>
      <c r="F45" s="1">
        <v>1</v>
      </c>
      <c r="G45" s="3">
        <f t="shared" si="2"/>
        <v>65.438737605490942</v>
      </c>
    </row>
    <row r="46" spans="1:7" ht="16" x14ac:dyDescent="0.2">
      <c r="A46" s="1">
        <v>15</v>
      </c>
      <c r="B46" s="1">
        <v>0.20200000000000001</v>
      </c>
      <c r="C46" s="48">
        <v>0.54783333333333351</v>
      </c>
      <c r="D46" s="49">
        <f t="shared" si="0"/>
        <v>0.34583333333333349</v>
      </c>
      <c r="E46" s="3">
        <f t="shared" si="1"/>
        <v>63.127471858837858</v>
      </c>
      <c r="F46" s="1">
        <v>1</v>
      </c>
      <c r="G46" s="3">
        <f t="shared" si="2"/>
        <v>65.021890681477345</v>
      </c>
    </row>
    <row r="47" spans="1:7" ht="16" x14ac:dyDescent="0.2">
      <c r="A47" s="1">
        <v>16</v>
      </c>
      <c r="B47" s="1">
        <v>0.28499999999999998</v>
      </c>
      <c r="C47" s="48">
        <v>0.54783333333333351</v>
      </c>
      <c r="D47" s="49">
        <f t="shared" si="0"/>
        <v>0.26283333333333353</v>
      </c>
      <c r="E47" s="3">
        <f t="shared" si="1"/>
        <v>47.976878612716781</v>
      </c>
      <c r="F47" s="1">
        <v>1</v>
      </c>
      <c r="G47" s="3">
        <f t="shared" si="2"/>
        <v>47.72274333491297</v>
      </c>
    </row>
    <row r="48" spans="1:7" ht="16" x14ac:dyDescent="0.2">
      <c r="A48" s="1">
        <v>16</v>
      </c>
      <c r="B48" s="1">
        <v>0.27800000000000002</v>
      </c>
      <c r="C48" s="48">
        <v>0.54783333333333351</v>
      </c>
      <c r="D48" s="49">
        <f t="shared" si="0"/>
        <v>0.26983333333333348</v>
      </c>
      <c r="E48" s="3">
        <f t="shared" si="1"/>
        <v>49.254639488895663</v>
      </c>
      <c r="F48" s="1">
        <v>1</v>
      </c>
      <c r="G48" s="3">
        <f t="shared" si="2"/>
        <v>49.181707568960562</v>
      </c>
    </row>
    <row r="49" spans="1:7" ht="16" x14ac:dyDescent="0.2">
      <c r="A49" s="1">
        <v>16</v>
      </c>
      <c r="B49" s="1">
        <v>0.28599999999999998</v>
      </c>
      <c r="C49" s="48">
        <v>0.54783333333333351</v>
      </c>
      <c r="D49" s="49">
        <f t="shared" si="0"/>
        <v>0.26183333333333353</v>
      </c>
      <c r="E49" s="3">
        <f t="shared" si="1"/>
        <v>47.794341344691226</v>
      </c>
      <c r="F49" s="1">
        <v>1</v>
      </c>
      <c r="G49" s="3">
        <f t="shared" si="2"/>
        <v>47.514319872906171</v>
      </c>
    </row>
    <row r="50" spans="1:7" ht="16" x14ac:dyDescent="0.2">
      <c r="A50" s="1">
        <v>17</v>
      </c>
      <c r="B50" s="1">
        <v>0.34300000000000003</v>
      </c>
      <c r="C50" s="48">
        <v>0.54783333333333351</v>
      </c>
      <c r="D50" s="49">
        <f t="shared" si="0"/>
        <v>0.20483333333333348</v>
      </c>
      <c r="E50" s="3">
        <f t="shared" si="1"/>
        <v>37.389717067234571</v>
      </c>
      <c r="F50" s="1">
        <v>1</v>
      </c>
      <c r="G50" s="3">
        <f t="shared" si="2"/>
        <v>35.63418253851858</v>
      </c>
    </row>
    <row r="51" spans="1:7" ht="16" x14ac:dyDescent="0.2">
      <c r="A51" s="1">
        <v>17</v>
      </c>
      <c r="B51" s="1">
        <v>0.312</v>
      </c>
      <c r="C51" s="48">
        <v>0.54783333333333351</v>
      </c>
      <c r="D51" s="49">
        <f t="shared" si="0"/>
        <v>0.23583333333333351</v>
      </c>
      <c r="E51" s="3">
        <f t="shared" si="1"/>
        <v>43.048372376026791</v>
      </c>
      <c r="F51" s="1">
        <v>1</v>
      </c>
      <c r="G51" s="3">
        <f t="shared" si="2"/>
        <v>42.09530986072938</v>
      </c>
    </row>
    <row r="52" spans="1:7" ht="16" x14ac:dyDescent="0.2">
      <c r="A52" s="1">
        <v>17</v>
      </c>
      <c r="B52" s="1">
        <v>0.29299999999999998</v>
      </c>
      <c r="C52" s="48">
        <v>0.54783333333333351</v>
      </c>
      <c r="D52" s="49">
        <f t="shared" si="0"/>
        <v>0.25483333333333352</v>
      </c>
      <c r="E52" s="3">
        <f t="shared" si="1"/>
        <v>46.516580468512345</v>
      </c>
      <c r="F52" s="1">
        <v>1</v>
      </c>
      <c r="G52" s="3">
        <f t="shared" si="2"/>
        <v>46.055355638858579</v>
      </c>
    </row>
    <row r="53" spans="1:7" ht="16" x14ac:dyDescent="0.2">
      <c r="A53" s="1">
        <v>18</v>
      </c>
      <c r="B53" s="1">
        <v>0.192</v>
      </c>
      <c r="C53" s="48">
        <v>0.54783333333333351</v>
      </c>
      <c r="D53" s="49">
        <f t="shared" si="0"/>
        <v>0.3558333333333335</v>
      </c>
      <c r="E53" s="3">
        <f t="shared" si="1"/>
        <v>64.952844539093419</v>
      </c>
      <c r="F53" s="1">
        <v>1</v>
      </c>
      <c r="G53" s="3">
        <f t="shared" si="2"/>
        <v>67.106125301545347</v>
      </c>
    </row>
    <row r="54" spans="1:7" ht="16" x14ac:dyDescent="0.2">
      <c r="A54" s="1">
        <v>18</v>
      </c>
      <c r="B54" s="1">
        <v>0.20499999999999999</v>
      </c>
      <c r="C54" s="48">
        <v>0.54783333333333351</v>
      </c>
      <c r="D54" s="49">
        <f t="shared" si="0"/>
        <v>0.34283333333333355</v>
      </c>
      <c r="E54" s="3">
        <f t="shared" si="1"/>
        <v>62.579860054761205</v>
      </c>
      <c r="F54" s="1">
        <v>1</v>
      </c>
      <c r="G54" s="3">
        <f t="shared" si="2"/>
        <v>64.396620295456955</v>
      </c>
    </row>
    <row r="55" spans="1:7" ht="16" x14ac:dyDescent="0.2">
      <c r="A55" s="1">
        <v>18</v>
      </c>
      <c r="B55" s="1">
        <v>0.24299999999999999</v>
      </c>
      <c r="C55" s="48">
        <v>0.54783333333333351</v>
      </c>
      <c r="D55" s="49">
        <f t="shared" si="0"/>
        <v>0.30483333333333351</v>
      </c>
      <c r="E55" s="3">
        <f t="shared" si="1"/>
        <v>55.643443869790097</v>
      </c>
      <c r="F55" s="1">
        <v>1</v>
      </c>
      <c r="G55" s="3">
        <f t="shared" si="2"/>
        <v>56.476528739198557</v>
      </c>
    </row>
    <row r="56" spans="1:7" ht="16" x14ac:dyDescent="0.2">
      <c r="A56" s="1">
        <v>19</v>
      </c>
      <c r="B56" s="1">
        <v>0.217</v>
      </c>
      <c r="C56" s="48">
        <v>0.54783333333333351</v>
      </c>
      <c r="D56" s="49">
        <f t="shared" si="0"/>
        <v>0.33083333333333353</v>
      </c>
      <c r="E56" s="3">
        <f t="shared" si="1"/>
        <v>60.38941283845454</v>
      </c>
      <c r="F56" s="1">
        <v>1</v>
      </c>
      <c r="G56" s="3">
        <f t="shared" si="2"/>
        <v>61.895538751375355</v>
      </c>
    </row>
    <row r="57" spans="1:7" ht="16" x14ac:dyDescent="0.2">
      <c r="A57" s="1">
        <v>19</v>
      </c>
      <c r="B57" s="1">
        <v>0.219</v>
      </c>
      <c r="C57" s="48">
        <v>0.54783333333333351</v>
      </c>
      <c r="D57" s="49">
        <f t="shared" si="0"/>
        <v>0.32883333333333353</v>
      </c>
      <c r="E57" s="3">
        <f t="shared" si="1"/>
        <v>60.024338302403422</v>
      </c>
      <c r="F57" s="1">
        <v>1</v>
      </c>
      <c r="G57" s="3">
        <f t="shared" si="2"/>
        <v>61.47869182736175</v>
      </c>
    </row>
    <row r="58" spans="1:7" ht="16" x14ac:dyDescent="0.2">
      <c r="A58" s="1">
        <v>19</v>
      </c>
      <c r="B58" s="1">
        <v>0.218</v>
      </c>
      <c r="C58" s="48">
        <v>0.54783333333333351</v>
      </c>
      <c r="D58" s="49">
        <f t="shared" si="0"/>
        <v>0.32983333333333353</v>
      </c>
      <c r="E58" s="3">
        <f t="shared" si="1"/>
        <v>60.206875570428977</v>
      </c>
      <c r="F58" s="1">
        <v>1</v>
      </c>
      <c r="G58" s="3">
        <f t="shared" si="2"/>
        <v>61.687115289368549</v>
      </c>
    </row>
    <row r="59" spans="1:7" ht="16" x14ac:dyDescent="0.2">
      <c r="A59" s="1">
        <v>20</v>
      </c>
      <c r="B59" s="1">
        <v>0.32500000000000001</v>
      </c>
      <c r="C59" s="48">
        <v>0.54783333333333351</v>
      </c>
      <c r="D59" s="49">
        <f t="shared" si="0"/>
        <v>0.22283333333333349</v>
      </c>
      <c r="E59" s="3">
        <f t="shared" si="1"/>
        <v>40.675387891694569</v>
      </c>
      <c r="F59" s="1">
        <v>1</v>
      </c>
      <c r="G59" s="3">
        <f t="shared" si="2"/>
        <v>39.38580485464098</v>
      </c>
    </row>
    <row r="60" spans="1:7" ht="16" x14ac:dyDescent="0.2">
      <c r="A60" s="1">
        <v>20</v>
      </c>
      <c r="B60" s="1">
        <v>0.23400000000000001</v>
      </c>
      <c r="C60" s="48">
        <v>0.54783333333333351</v>
      </c>
      <c r="D60" s="49">
        <f t="shared" si="0"/>
        <v>0.31383333333333352</v>
      </c>
      <c r="E60" s="3">
        <f t="shared" si="1"/>
        <v>57.286279282020089</v>
      </c>
      <c r="F60" s="1">
        <v>1</v>
      </c>
      <c r="G60" s="3">
        <f t="shared" si="2"/>
        <v>58.352339897259746</v>
      </c>
    </row>
    <row r="61" spans="1:7" ht="16" x14ac:dyDescent="0.2">
      <c r="A61" s="1">
        <v>20</v>
      </c>
      <c r="B61" s="1">
        <v>0.23400000000000001</v>
      </c>
      <c r="C61" s="48">
        <v>0.54783333333333351</v>
      </c>
      <c r="D61" s="49">
        <f t="shared" si="0"/>
        <v>0.31383333333333352</v>
      </c>
      <c r="E61" s="3">
        <f t="shared" si="1"/>
        <v>57.286279282020089</v>
      </c>
      <c r="F61" s="1">
        <v>1</v>
      </c>
      <c r="G61" s="3">
        <f t="shared" si="2"/>
        <v>58.352339897259746</v>
      </c>
    </row>
    <row r="62" spans="1:7" ht="16" x14ac:dyDescent="0.2">
      <c r="A62" s="1">
        <v>21</v>
      </c>
      <c r="B62" s="1">
        <v>0.219</v>
      </c>
      <c r="C62" s="48">
        <v>0.54783333333333351</v>
      </c>
      <c r="D62" s="49">
        <f t="shared" si="0"/>
        <v>0.32883333333333353</v>
      </c>
      <c r="E62" s="3">
        <f t="shared" si="1"/>
        <v>60.024338302403422</v>
      </c>
      <c r="F62" s="1">
        <v>1</v>
      </c>
      <c r="G62" s="3">
        <f t="shared" si="2"/>
        <v>61.47869182736175</v>
      </c>
    </row>
    <row r="63" spans="1:7" ht="16" x14ac:dyDescent="0.2">
      <c r="A63" s="1">
        <v>21</v>
      </c>
      <c r="B63" s="1">
        <v>0.224</v>
      </c>
      <c r="C63" s="48">
        <v>0.54783333333333351</v>
      </c>
      <c r="D63" s="49">
        <f t="shared" si="0"/>
        <v>0.32383333333333353</v>
      </c>
      <c r="E63" s="3">
        <f t="shared" si="1"/>
        <v>59.111651962275644</v>
      </c>
      <c r="F63" s="1">
        <v>1</v>
      </c>
      <c r="G63" s="3">
        <f t="shared" si="2"/>
        <v>60.436574517327749</v>
      </c>
    </row>
    <row r="64" spans="1:7" ht="16" x14ac:dyDescent="0.2">
      <c r="A64" s="1">
        <v>21</v>
      </c>
      <c r="B64" s="1">
        <v>0.22</v>
      </c>
      <c r="C64" s="48">
        <v>0.54783333333333351</v>
      </c>
      <c r="D64" s="49">
        <f t="shared" si="0"/>
        <v>0.32783333333333353</v>
      </c>
      <c r="E64" s="3">
        <f t="shared" si="1"/>
        <v>59.841801034377873</v>
      </c>
      <c r="F64" s="1">
        <v>1</v>
      </c>
      <c r="G64" s="3">
        <f t="shared" si="2"/>
        <v>61.270268365354958</v>
      </c>
    </row>
    <row r="65" spans="1:7" ht="16" x14ac:dyDescent="0.2">
      <c r="A65" s="1">
        <v>22</v>
      </c>
      <c r="B65" s="1">
        <v>0.22800000000000001</v>
      </c>
      <c r="C65" s="48">
        <v>0.54783333333333351</v>
      </c>
      <c r="D65" s="49">
        <f t="shared" si="0"/>
        <v>0.31983333333333352</v>
      </c>
      <c r="E65" s="3">
        <f t="shared" si="1"/>
        <v>58.381502890173429</v>
      </c>
      <c r="F65" s="1">
        <v>1</v>
      </c>
      <c r="G65" s="3">
        <f t="shared" si="2"/>
        <v>59.602880669300554</v>
      </c>
    </row>
    <row r="66" spans="1:7" ht="16" x14ac:dyDescent="0.2">
      <c r="A66" s="1">
        <v>22</v>
      </c>
      <c r="B66" s="1">
        <v>0.22600000000000001</v>
      </c>
      <c r="C66" s="48">
        <v>0.54783333333333351</v>
      </c>
      <c r="D66" s="49">
        <f t="shared" si="0"/>
        <v>0.32183333333333353</v>
      </c>
      <c r="E66" s="3">
        <f t="shared" si="1"/>
        <v>58.746577426224533</v>
      </c>
      <c r="F66" s="1">
        <v>1</v>
      </c>
      <c r="G66" s="3">
        <f t="shared" si="2"/>
        <v>60.019727593314151</v>
      </c>
    </row>
    <row r="67" spans="1:7" ht="16" x14ac:dyDescent="0.2">
      <c r="A67" s="1">
        <v>22</v>
      </c>
      <c r="B67" s="1">
        <v>0.23499999999999999</v>
      </c>
      <c r="C67" s="48">
        <v>0.54783333333333351</v>
      </c>
      <c r="D67" s="49">
        <f t="shared" ref="D67:D70" si="3">C67-B67</f>
        <v>0.31283333333333352</v>
      </c>
      <c r="E67" s="3">
        <f t="shared" ref="E67:E70" si="4">(D67/C67)*100</f>
        <v>57.103742013994541</v>
      </c>
      <c r="F67" s="1">
        <v>1</v>
      </c>
      <c r="G67" s="3">
        <f t="shared" ref="G67:G70" si="5">((E67-6.1813)/0.8758)*F67</f>
        <v>58.143916435252954</v>
      </c>
    </row>
    <row r="68" spans="1:7" ht="16" x14ac:dyDescent="0.2">
      <c r="A68" s="1">
        <v>23</v>
      </c>
      <c r="B68" s="1">
        <v>0.24299999999999999</v>
      </c>
      <c r="C68" s="48">
        <v>0.54783333333333351</v>
      </c>
      <c r="D68" s="49">
        <f t="shared" si="3"/>
        <v>0.30483333333333351</v>
      </c>
      <c r="E68" s="3">
        <f t="shared" si="4"/>
        <v>55.643443869790097</v>
      </c>
      <c r="F68" s="1">
        <v>1</v>
      </c>
      <c r="G68" s="3">
        <f t="shared" si="5"/>
        <v>56.476528739198557</v>
      </c>
    </row>
    <row r="69" spans="1:7" ht="16" x14ac:dyDescent="0.2">
      <c r="A69" s="1">
        <v>23</v>
      </c>
      <c r="B69" s="1">
        <v>0.246</v>
      </c>
      <c r="C69" s="48">
        <v>0.54783333333333351</v>
      </c>
      <c r="D69" s="49">
        <f t="shared" si="3"/>
        <v>0.30183333333333351</v>
      </c>
      <c r="E69" s="3">
        <f t="shared" si="4"/>
        <v>55.095832065713438</v>
      </c>
      <c r="F69" s="1">
        <v>1</v>
      </c>
      <c r="G69" s="3">
        <f t="shared" si="5"/>
        <v>55.851258353178167</v>
      </c>
    </row>
    <row r="70" spans="1:7" ht="16" x14ac:dyDescent="0.2">
      <c r="A70" s="1">
        <v>23</v>
      </c>
      <c r="B70" s="1">
        <v>0.23599999999999999</v>
      </c>
      <c r="C70" s="48">
        <v>0.54783333333333351</v>
      </c>
      <c r="D70" s="49">
        <f t="shared" si="3"/>
        <v>0.31183333333333352</v>
      </c>
      <c r="E70" s="3">
        <f t="shared" si="4"/>
        <v>56.921204745968993</v>
      </c>
      <c r="F70" s="1">
        <v>1</v>
      </c>
      <c r="G70" s="3">
        <f t="shared" si="5"/>
        <v>57.935492973246163</v>
      </c>
    </row>
    <row r="71" spans="1:7" ht="16" x14ac:dyDescent="0.2">
      <c r="A71" s="47" t="s">
        <v>149</v>
      </c>
      <c r="B71" s="50">
        <v>0.52900000000000003</v>
      </c>
      <c r="C71" s="47"/>
      <c r="D71" s="49"/>
      <c r="E71" s="3"/>
      <c r="G71" s="3"/>
    </row>
    <row r="72" spans="1:7" ht="16" x14ac:dyDescent="0.2">
      <c r="A72" s="47" t="s">
        <v>149</v>
      </c>
      <c r="B72" s="50">
        <v>0.55400000000000005</v>
      </c>
      <c r="C72" s="47"/>
      <c r="D72" s="49"/>
      <c r="E72" s="3"/>
      <c r="G72" s="3"/>
    </row>
    <row r="73" spans="1:7" ht="16" x14ac:dyDescent="0.2">
      <c r="A73" s="47" t="s">
        <v>149</v>
      </c>
      <c r="B73" s="50">
        <v>0.55500000000000005</v>
      </c>
      <c r="C73" s="47"/>
      <c r="D73" s="49"/>
      <c r="E73" s="3"/>
      <c r="G73" s="3"/>
    </row>
    <row r="74" spans="1:7" ht="16" x14ac:dyDescent="0.2">
      <c r="A74" s="47" t="s">
        <v>149</v>
      </c>
      <c r="B74" s="50">
        <v>0.54200000000000004</v>
      </c>
      <c r="C74" s="47"/>
      <c r="D74" s="49"/>
      <c r="E74" s="3"/>
      <c r="G74" s="3"/>
    </row>
    <row r="75" spans="1:7" ht="16" x14ac:dyDescent="0.2">
      <c r="A75" s="47" t="s">
        <v>149</v>
      </c>
      <c r="B75" s="50">
        <v>0.55200000000000005</v>
      </c>
      <c r="C75" s="47"/>
      <c r="D75" s="49"/>
      <c r="E75" s="3"/>
      <c r="G75" s="3"/>
    </row>
    <row r="76" spans="1:7" ht="16" x14ac:dyDescent="0.2">
      <c r="A76" s="47" t="s">
        <v>149</v>
      </c>
      <c r="B76" s="50">
        <v>0.55500000000000005</v>
      </c>
      <c r="C76" s="47"/>
      <c r="D76" s="49"/>
      <c r="E76" s="3"/>
      <c r="G76" s="3"/>
    </row>
    <row r="77" spans="1:7" ht="16" x14ac:dyDescent="0.2">
      <c r="C77" s="47"/>
      <c r="D77" s="49"/>
      <c r="E77" s="3"/>
      <c r="G77" s="3"/>
    </row>
    <row r="78" spans="1:7" ht="16" x14ac:dyDescent="0.2">
      <c r="C78" s="47"/>
      <c r="D78" s="49"/>
      <c r="E78" s="3"/>
      <c r="G78" s="3"/>
    </row>
    <row r="79" spans="1:7" ht="16" x14ac:dyDescent="0.2">
      <c r="C79" s="47"/>
      <c r="D79" s="49"/>
      <c r="E79" s="3"/>
      <c r="G79" s="3"/>
    </row>
    <row r="80" spans="1:7" ht="16" x14ac:dyDescent="0.2">
      <c r="C80" s="47"/>
      <c r="D80" s="49"/>
      <c r="E80" s="3"/>
      <c r="G80" s="3"/>
    </row>
    <row r="81" spans="3:7" ht="16" x14ac:dyDescent="0.2">
      <c r="C81" s="47"/>
      <c r="D81" s="49"/>
      <c r="E81" s="3"/>
      <c r="G81" s="3"/>
    </row>
    <row r="82" spans="3:7" ht="16" x14ac:dyDescent="0.2">
      <c r="C82" s="47"/>
      <c r="D82" s="49"/>
      <c r="E82" s="3"/>
      <c r="G82" s="3"/>
    </row>
    <row r="83" spans="3:7" ht="16" x14ac:dyDescent="0.2">
      <c r="C83" s="47"/>
      <c r="D83" s="49"/>
      <c r="E83" s="3"/>
      <c r="G83" s="3"/>
    </row>
    <row r="84" spans="3:7" ht="16" x14ac:dyDescent="0.2">
      <c r="C84" s="47"/>
      <c r="D84" s="49"/>
      <c r="E84" s="3"/>
      <c r="G84" s="3"/>
    </row>
    <row r="85" spans="3:7" ht="16" x14ac:dyDescent="0.2">
      <c r="C85" s="47"/>
      <c r="D85" s="49"/>
      <c r="E85" s="3"/>
      <c r="G85" s="3"/>
    </row>
    <row r="86" spans="3:7" ht="16" x14ac:dyDescent="0.2">
      <c r="C86" s="47"/>
      <c r="D86" s="49"/>
      <c r="E86" s="3"/>
      <c r="G86" s="3"/>
    </row>
    <row r="87" spans="3:7" ht="16" x14ac:dyDescent="0.2">
      <c r="C87" s="47"/>
      <c r="D87" s="49"/>
      <c r="E87" s="3"/>
      <c r="G87" s="3"/>
    </row>
    <row r="88" spans="3:7" ht="16" x14ac:dyDescent="0.2">
      <c r="C88" s="47"/>
      <c r="D88" s="49"/>
      <c r="E88" s="3"/>
      <c r="G88" s="3"/>
    </row>
    <row r="89" spans="3:7" ht="16" x14ac:dyDescent="0.2">
      <c r="C89" s="47"/>
      <c r="D89" s="49"/>
      <c r="E89" s="3"/>
      <c r="G89" s="3"/>
    </row>
    <row r="90" spans="3:7" ht="16" x14ac:dyDescent="0.2">
      <c r="C90" s="47"/>
      <c r="D90" s="49"/>
      <c r="E90" s="3"/>
      <c r="G90" s="3"/>
    </row>
    <row r="91" spans="3:7" ht="16" x14ac:dyDescent="0.2">
      <c r="C91" s="47"/>
      <c r="D91" s="49"/>
      <c r="E91" s="3"/>
      <c r="G91" s="3"/>
    </row>
    <row r="92" spans="3:7" ht="16" x14ac:dyDescent="0.2">
      <c r="C92" s="47"/>
      <c r="D92" s="49"/>
      <c r="E92" s="3"/>
      <c r="G92" s="3"/>
    </row>
    <row r="93" spans="3:7" ht="16" x14ac:dyDescent="0.2">
      <c r="C93" s="47"/>
      <c r="D93" s="49"/>
      <c r="E93" s="3"/>
      <c r="G93" s="3"/>
    </row>
    <row r="94" spans="3:7" ht="16" x14ac:dyDescent="0.2">
      <c r="C94" s="47"/>
      <c r="D94" s="49"/>
      <c r="E94" s="3"/>
      <c r="G94" s="3"/>
    </row>
    <row r="95" spans="3:7" ht="16" x14ac:dyDescent="0.2">
      <c r="C95" s="47"/>
      <c r="D95" s="49"/>
      <c r="E95" s="3"/>
      <c r="G95" s="3"/>
    </row>
    <row r="96" spans="3:7" ht="16" x14ac:dyDescent="0.2">
      <c r="C96" s="47"/>
      <c r="D96" s="49"/>
      <c r="E96" s="3"/>
      <c r="G96" s="3"/>
    </row>
    <row r="97" spans="3:7" ht="16" x14ac:dyDescent="0.2">
      <c r="C97" s="47"/>
      <c r="D97" s="49"/>
      <c r="E97" s="3"/>
      <c r="G97" s="3"/>
    </row>
    <row r="98" spans="3:7" ht="16" x14ac:dyDescent="0.2">
      <c r="C98" s="47"/>
      <c r="D98" s="49"/>
      <c r="E98" s="3"/>
      <c r="G98" s="3"/>
    </row>
    <row r="99" spans="3:7" ht="16" x14ac:dyDescent="0.2">
      <c r="C99" s="47"/>
      <c r="D99" s="49"/>
      <c r="E99" s="3"/>
      <c r="G99" s="3"/>
    </row>
    <row r="100" spans="3:7" ht="16" x14ac:dyDescent="0.2">
      <c r="C100" s="47"/>
      <c r="D100" s="49"/>
      <c r="E100" s="3"/>
      <c r="G100" s="3"/>
    </row>
    <row r="101" spans="3:7" ht="16" x14ac:dyDescent="0.2">
      <c r="C101" s="47"/>
      <c r="D101" s="49"/>
      <c r="E101" s="3"/>
      <c r="G101" s="3"/>
    </row>
    <row r="102" spans="3:7" ht="16" x14ac:dyDescent="0.2">
      <c r="C102" s="47"/>
      <c r="D102" s="49"/>
      <c r="E102" s="3"/>
      <c r="G102" s="3"/>
    </row>
    <row r="103" spans="3:7" ht="16" x14ac:dyDescent="0.2">
      <c r="C103" s="47"/>
      <c r="D103" s="49"/>
      <c r="E103" s="3"/>
      <c r="G103" s="3"/>
    </row>
    <row r="104" spans="3:7" ht="16" x14ac:dyDescent="0.2">
      <c r="C104" s="47"/>
      <c r="D104" s="49"/>
      <c r="E104" s="3"/>
      <c r="G104" s="3"/>
    </row>
    <row r="105" spans="3:7" ht="16" x14ac:dyDescent="0.2">
      <c r="C105" s="47"/>
      <c r="D105" s="49"/>
      <c r="E105" s="3"/>
      <c r="G105" s="3"/>
    </row>
    <row r="106" spans="3:7" ht="16" x14ac:dyDescent="0.2">
      <c r="C106" s="47"/>
      <c r="D106" s="49"/>
      <c r="E106" s="3"/>
      <c r="G106" s="3"/>
    </row>
    <row r="107" spans="3:7" ht="16" x14ac:dyDescent="0.2">
      <c r="C107" s="47"/>
      <c r="D107" s="49"/>
      <c r="E107" s="3"/>
      <c r="G107" s="3"/>
    </row>
    <row r="108" spans="3:7" ht="16" x14ac:dyDescent="0.2">
      <c r="C108" s="47"/>
      <c r="D108" s="49"/>
      <c r="E108" s="3"/>
      <c r="G108" s="3"/>
    </row>
    <row r="109" spans="3:7" ht="16" x14ac:dyDescent="0.2">
      <c r="C109" s="47"/>
      <c r="D109" s="49"/>
      <c r="E109" s="3"/>
      <c r="G109" s="3"/>
    </row>
    <row r="110" spans="3:7" ht="16" x14ac:dyDescent="0.2">
      <c r="C110" s="47"/>
      <c r="D110" s="49"/>
      <c r="E110" s="3"/>
      <c r="G110" s="3"/>
    </row>
    <row r="111" spans="3:7" ht="16" x14ac:dyDescent="0.2">
      <c r="C111" s="47"/>
      <c r="D111" s="49"/>
      <c r="E111" s="3"/>
      <c r="G111" s="3"/>
    </row>
    <row r="112" spans="3:7" ht="16" x14ac:dyDescent="0.2">
      <c r="C112" s="47"/>
      <c r="D112" s="49"/>
      <c r="E112" s="3"/>
      <c r="G112" s="3"/>
    </row>
    <row r="113" spans="3:7" ht="16" x14ac:dyDescent="0.2">
      <c r="C113" s="47"/>
      <c r="D113" s="49"/>
      <c r="E113" s="3"/>
      <c r="G113" s="3"/>
    </row>
    <row r="114" spans="3:7" ht="16" x14ac:dyDescent="0.2">
      <c r="C114" s="47"/>
      <c r="D114" s="49"/>
      <c r="E114" s="3"/>
      <c r="G114" s="3"/>
    </row>
    <row r="115" spans="3:7" ht="16" x14ac:dyDescent="0.2">
      <c r="C115" s="47"/>
      <c r="D115" s="49"/>
      <c r="E115" s="3"/>
      <c r="G115" s="3"/>
    </row>
    <row r="116" spans="3:7" ht="16" x14ac:dyDescent="0.2">
      <c r="C116" s="47"/>
      <c r="D116" s="49"/>
      <c r="E116" s="3"/>
      <c r="G116" s="3"/>
    </row>
    <row r="117" spans="3:7" ht="16" x14ac:dyDescent="0.2">
      <c r="C117" s="47"/>
      <c r="D117" s="49"/>
      <c r="E117" s="3"/>
      <c r="G117" s="3"/>
    </row>
    <row r="118" spans="3:7" ht="16" x14ac:dyDescent="0.2">
      <c r="C118" s="47"/>
      <c r="D118" s="49"/>
      <c r="E118" s="3"/>
      <c r="G118" s="3"/>
    </row>
    <row r="119" spans="3:7" ht="16" x14ac:dyDescent="0.2">
      <c r="C119" s="47"/>
      <c r="D119" s="49"/>
      <c r="E119" s="3"/>
      <c r="G119" s="3"/>
    </row>
    <row r="120" spans="3:7" ht="16" x14ac:dyDescent="0.2">
      <c r="C120" s="47"/>
      <c r="D120" s="49"/>
      <c r="E120" s="3"/>
      <c r="G120" s="3"/>
    </row>
    <row r="121" spans="3:7" ht="16" x14ac:dyDescent="0.2">
      <c r="C121" s="47"/>
      <c r="D121" s="49"/>
      <c r="E121" s="3"/>
      <c r="G121" s="3"/>
    </row>
    <row r="122" spans="3:7" ht="16" x14ac:dyDescent="0.2">
      <c r="C122" s="47"/>
      <c r="D122" s="49"/>
      <c r="E122" s="3"/>
      <c r="G122" s="3"/>
    </row>
    <row r="123" spans="3:7" ht="16" x14ac:dyDescent="0.2">
      <c r="C123" s="47"/>
      <c r="D123" s="49"/>
      <c r="E123" s="3"/>
      <c r="G123" s="3"/>
    </row>
    <row r="124" spans="3:7" ht="16" x14ac:dyDescent="0.2">
      <c r="C124" s="47"/>
      <c r="D124" s="49"/>
      <c r="E124" s="3"/>
      <c r="G124" s="3"/>
    </row>
    <row r="125" spans="3:7" ht="16" x14ac:dyDescent="0.2">
      <c r="C125" s="47"/>
      <c r="D125" s="49"/>
      <c r="E125" s="3"/>
      <c r="G125" s="3"/>
    </row>
    <row r="126" spans="3:7" ht="16" x14ac:dyDescent="0.2">
      <c r="C126" s="47"/>
      <c r="D126" s="49"/>
      <c r="E126" s="3"/>
      <c r="G126" s="3"/>
    </row>
    <row r="127" spans="3:7" ht="16" x14ac:dyDescent="0.2">
      <c r="C127" s="47"/>
      <c r="D127" s="49"/>
      <c r="E127" s="3"/>
      <c r="G127" s="3"/>
    </row>
    <row r="128" spans="3:7" ht="16" x14ac:dyDescent="0.2">
      <c r="C128" s="47"/>
      <c r="D128" s="49"/>
      <c r="E128" s="3"/>
      <c r="G128" s="3"/>
    </row>
    <row r="129" spans="3:7" ht="16" x14ac:dyDescent="0.2">
      <c r="C129" s="47"/>
      <c r="D129" s="49"/>
      <c r="E129" s="3"/>
      <c r="G129" s="3"/>
    </row>
    <row r="130" spans="3:7" ht="16" x14ac:dyDescent="0.2">
      <c r="C130" s="47"/>
      <c r="D130" s="49"/>
      <c r="E130" s="3"/>
      <c r="G130" s="3"/>
    </row>
    <row r="131" spans="3:7" ht="16" x14ac:dyDescent="0.2">
      <c r="C131" s="47"/>
      <c r="D131" s="49"/>
      <c r="E131" s="3"/>
      <c r="G131" s="3"/>
    </row>
    <row r="132" spans="3:7" ht="16" x14ac:dyDescent="0.2">
      <c r="C132" s="47"/>
      <c r="D132" s="49"/>
      <c r="E132" s="3"/>
      <c r="G132" s="3"/>
    </row>
    <row r="133" spans="3:7" ht="16" x14ac:dyDescent="0.2">
      <c r="C133" s="47"/>
      <c r="D133" s="49"/>
      <c r="E133" s="3"/>
      <c r="G133" s="3"/>
    </row>
    <row r="134" spans="3:7" ht="16" x14ac:dyDescent="0.2">
      <c r="C134" s="47"/>
      <c r="D134" s="49"/>
      <c r="E134" s="3"/>
      <c r="G134" s="3"/>
    </row>
    <row r="135" spans="3:7" ht="16" x14ac:dyDescent="0.2">
      <c r="C135" s="47"/>
      <c r="D135" s="49"/>
      <c r="E135" s="3"/>
      <c r="G135" s="3"/>
    </row>
    <row r="136" spans="3:7" ht="16" x14ac:dyDescent="0.2">
      <c r="C136" s="47"/>
      <c r="D136" s="49"/>
      <c r="E136" s="3"/>
      <c r="G136" s="3"/>
    </row>
    <row r="137" spans="3:7" ht="16" x14ac:dyDescent="0.2">
      <c r="C137" s="47"/>
      <c r="D137" s="49"/>
      <c r="E137" s="3"/>
      <c r="G137" s="3"/>
    </row>
    <row r="138" spans="3:7" ht="16" x14ac:dyDescent="0.2">
      <c r="C138" s="47"/>
      <c r="D138" s="49"/>
      <c r="E138" s="3"/>
      <c r="G138" s="3"/>
    </row>
    <row r="139" spans="3:7" ht="16" x14ac:dyDescent="0.2">
      <c r="C139" s="47"/>
      <c r="D139" s="49"/>
      <c r="E139" s="3"/>
      <c r="G139" s="3"/>
    </row>
    <row r="140" spans="3:7" ht="16" x14ac:dyDescent="0.2">
      <c r="C140" s="47"/>
      <c r="D140" s="49"/>
      <c r="E140" s="3"/>
      <c r="G140" s="3"/>
    </row>
    <row r="141" spans="3:7" ht="16" x14ac:dyDescent="0.2">
      <c r="C141" s="47"/>
      <c r="D141" s="49"/>
      <c r="E141" s="3"/>
      <c r="G141" s="3"/>
    </row>
    <row r="142" spans="3:7" ht="16" x14ac:dyDescent="0.2">
      <c r="C142" s="47"/>
      <c r="D142" s="49"/>
      <c r="E142" s="3"/>
      <c r="G142" s="3"/>
    </row>
    <row r="143" spans="3:7" ht="16" x14ac:dyDescent="0.2">
      <c r="C143" s="47"/>
      <c r="D143" s="49"/>
      <c r="E143" s="3"/>
      <c r="G143" s="3"/>
    </row>
    <row r="144" spans="3:7" ht="16" x14ac:dyDescent="0.2">
      <c r="C144" s="47"/>
      <c r="D144" s="49"/>
      <c r="E144" s="3"/>
      <c r="G144" s="3"/>
    </row>
    <row r="145" spans="1:7" ht="16" x14ac:dyDescent="0.2">
      <c r="C145" s="47"/>
      <c r="D145" s="49"/>
      <c r="E145" s="3"/>
      <c r="G145" s="3"/>
    </row>
    <row r="146" spans="1:7" ht="16" x14ac:dyDescent="0.2">
      <c r="A146" s="51"/>
      <c r="C146" s="47"/>
      <c r="D146" s="49"/>
      <c r="E146" s="3"/>
      <c r="G146" s="3"/>
    </row>
    <row r="147" spans="1:7" ht="16" x14ac:dyDescent="0.2">
      <c r="A147" s="51"/>
      <c r="C147" s="47"/>
      <c r="D147" s="49"/>
      <c r="E147" s="3"/>
      <c r="G147" s="3"/>
    </row>
    <row r="148" spans="1:7" ht="16" x14ac:dyDescent="0.2">
      <c r="A148" s="51"/>
      <c r="C148" s="47"/>
      <c r="D148" s="49"/>
      <c r="E148" s="3"/>
      <c r="G148" s="3"/>
    </row>
    <row r="149" spans="1:7" ht="16" x14ac:dyDescent="0.2">
      <c r="A149" s="51"/>
      <c r="C149" s="47"/>
      <c r="D149" s="49"/>
      <c r="E149" s="3"/>
      <c r="G149" s="3"/>
    </row>
    <row r="150" spans="1:7" ht="16" x14ac:dyDescent="0.2">
      <c r="A150" s="51"/>
      <c r="C150" s="47"/>
      <c r="D150" s="49"/>
      <c r="E150" s="3"/>
      <c r="G150" s="3"/>
    </row>
    <row r="151" spans="1:7" ht="16" x14ac:dyDescent="0.2">
      <c r="A151" s="51"/>
      <c r="C151" s="47"/>
      <c r="D151" s="49"/>
      <c r="E151" s="3"/>
      <c r="G151" s="3"/>
    </row>
    <row r="152" spans="1:7" ht="16" x14ac:dyDescent="0.2">
      <c r="A152" s="51"/>
      <c r="C152" s="47"/>
      <c r="D152" s="49"/>
      <c r="E152" s="3"/>
      <c r="G152" s="3"/>
    </row>
    <row r="153" spans="1:7" ht="16" x14ac:dyDescent="0.2">
      <c r="A153" s="51"/>
      <c r="C153" s="47"/>
      <c r="D153" s="49"/>
      <c r="E153" s="3"/>
      <c r="G153" s="3"/>
    </row>
    <row r="154" spans="1:7" ht="16" x14ac:dyDescent="0.2">
      <c r="A154" s="51"/>
      <c r="C154" s="47"/>
      <c r="D154" s="49"/>
      <c r="E154" s="3"/>
      <c r="G154" s="3"/>
    </row>
    <row r="155" spans="1:7" ht="16" x14ac:dyDescent="0.2">
      <c r="A155" s="51"/>
      <c r="C155" s="47"/>
      <c r="D155" s="49"/>
      <c r="E155" s="3"/>
      <c r="G155" s="3"/>
    </row>
    <row r="156" spans="1:7" ht="16" x14ac:dyDescent="0.2">
      <c r="A156" s="51"/>
      <c r="C156" s="47"/>
      <c r="D156" s="49"/>
      <c r="E156" s="3"/>
      <c r="G156" s="3"/>
    </row>
    <row r="157" spans="1:7" ht="16" x14ac:dyDescent="0.2">
      <c r="A157" s="51"/>
      <c r="C157" s="47"/>
      <c r="D157" s="49"/>
      <c r="E157" s="3"/>
      <c r="G157" s="3"/>
    </row>
    <row r="158" spans="1:7" ht="16" x14ac:dyDescent="0.2">
      <c r="A158" s="51"/>
      <c r="C158" s="47"/>
      <c r="D158" s="49"/>
      <c r="E158" s="3"/>
      <c r="G158" s="3"/>
    </row>
    <row r="159" spans="1:7" ht="16" x14ac:dyDescent="0.2">
      <c r="A159" s="51"/>
      <c r="C159" s="47"/>
      <c r="D159" s="49"/>
      <c r="E159" s="3"/>
      <c r="G159" s="3"/>
    </row>
    <row r="160" spans="1:7" ht="16" x14ac:dyDescent="0.2">
      <c r="A160" s="51"/>
      <c r="C160" s="47"/>
      <c r="D160" s="49"/>
      <c r="E160" s="3"/>
      <c r="G160" s="3"/>
    </row>
    <row r="161" spans="1:7" ht="16" x14ac:dyDescent="0.2">
      <c r="A161" s="51"/>
      <c r="C161" s="47"/>
      <c r="D161" s="49"/>
      <c r="E161" s="3"/>
      <c r="G161" s="3"/>
    </row>
    <row r="162" spans="1:7" ht="16" x14ac:dyDescent="0.2">
      <c r="A162" s="51"/>
      <c r="C162" s="47"/>
      <c r="D162" s="49"/>
      <c r="E162" s="3"/>
      <c r="G162" s="3"/>
    </row>
    <row r="163" spans="1:7" ht="16" x14ac:dyDescent="0.2">
      <c r="A163" s="51"/>
      <c r="C163" s="47"/>
      <c r="D163" s="49"/>
      <c r="E163" s="3"/>
      <c r="G163" s="3"/>
    </row>
    <row r="164" spans="1:7" ht="16" x14ac:dyDescent="0.2">
      <c r="C164" s="47"/>
      <c r="D164" s="49"/>
      <c r="E164" s="3"/>
      <c r="G164" s="3"/>
    </row>
    <row r="165" spans="1:7" ht="16" x14ac:dyDescent="0.2">
      <c r="C165" s="47"/>
      <c r="D165" s="49"/>
      <c r="E165" s="3"/>
      <c r="G165" s="3"/>
    </row>
    <row r="166" spans="1:7" ht="16" x14ac:dyDescent="0.2">
      <c r="C166" s="47"/>
      <c r="D166" s="49"/>
      <c r="E166" s="3"/>
      <c r="G166" s="3"/>
    </row>
    <row r="167" spans="1:7" ht="16" x14ac:dyDescent="0.2">
      <c r="C167" s="47"/>
      <c r="D167" s="49"/>
      <c r="E167" s="3"/>
      <c r="G167" s="3"/>
    </row>
    <row r="168" spans="1:7" ht="16" x14ac:dyDescent="0.2">
      <c r="C168" s="47"/>
      <c r="D168" s="49"/>
      <c r="E168" s="3"/>
      <c r="G168" s="3"/>
    </row>
    <row r="169" spans="1:7" ht="16" x14ac:dyDescent="0.2">
      <c r="C169" s="47"/>
      <c r="D169" s="49"/>
      <c r="E169" s="3"/>
      <c r="G169" s="3"/>
    </row>
    <row r="170" spans="1:7" ht="16" x14ac:dyDescent="0.2">
      <c r="C170" s="47"/>
      <c r="D170" s="49"/>
      <c r="E170" s="3"/>
      <c r="G170" s="3"/>
    </row>
    <row r="171" spans="1:7" ht="16" x14ac:dyDescent="0.2">
      <c r="C171" s="47"/>
      <c r="D171" s="49"/>
      <c r="E171" s="3"/>
      <c r="G171" s="3"/>
    </row>
    <row r="172" spans="1:7" ht="16" x14ac:dyDescent="0.2">
      <c r="C172" s="47"/>
      <c r="D172" s="49"/>
      <c r="E172" s="3"/>
      <c r="G172" s="3"/>
    </row>
    <row r="173" spans="1:7" ht="16" x14ac:dyDescent="0.2">
      <c r="C173" s="47"/>
      <c r="D173" s="49"/>
      <c r="E173" s="3"/>
      <c r="G173" s="3"/>
    </row>
    <row r="174" spans="1:7" ht="16" x14ac:dyDescent="0.2">
      <c r="C174" s="47"/>
      <c r="D174" s="49"/>
      <c r="E174" s="3"/>
      <c r="G174" s="3"/>
    </row>
    <row r="175" spans="1:7" ht="16" x14ac:dyDescent="0.2">
      <c r="C175" s="47"/>
      <c r="D175" s="49"/>
      <c r="E175" s="3"/>
      <c r="G175" s="3"/>
    </row>
    <row r="176" spans="1:7" ht="16" x14ac:dyDescent="0.2">
      <c r="C176" s="47"/>
      <c r="D176" s="49"/>
      <c r="E176" s="3"/>
      <c r="G176" s="3"/>
    </row>
    <row r="177" spans="2:7" ht="16" x14ac:dyDescent="0.2">
      <c r="C177" s="47"/>
      <c r="D177" s="49"/>
      <c r="E177" s="3"/>
      <c r="G177" s="3"/>
    </row>
    <row r="178" spans="2:7" ht="16" x14ac:dyDescent="0.2">
      <c r="C178" s="47"/>
      <c r="D178" s="49"/>
      <c r="E178" s="3"/>
      <c r="G178" s="3"/>
    </row>
    <row r="179" spans="2:7" ht="16" x14ac:dyDescent="0.2">
      <c r="C179" s="47"/>
      <c r="D179" s="49"/>
      <c r="E179" s="3"/>
      <c r="G179" s="3"/>
    </row>
    <row r="180" spans="2:7" ht="16" x14ac:dyDescent="0.2">
      <c r="C180" s="47"/>
      <c r="D180" s="49"/>
      <c r="E180" s="3"/>
      <c r="G180" s="3"/>
    </row>
    <row r="181" spans="2:7" ht="16" x14ac:dyDescent="0.2">
      <c r="C181" s="47"/>
      <c r="D181" s="49"/>
      <c r="E181" s="3"/>
      <c r="G181" s="3"/>
    </row>
    <row r="182" spans="2:7" ht="16" x14ac:dyDescent="0.2">
      <c r="B182" s="47"/>
      <c r="C182" s="47"/>
      <c r="D182" s="49"/>
      <c r="E182" s="3"/>
      <c r="G182" s="3"/>
    </row>
    <row r="183" spans="2:7" ht="16" x14ac:dyDescent="0.2">
      <c r="B183" s="47"/>
      <c r="C183" s="47"/>
      <c r="D183" s="49"/>
      <c r="E183" s="3"/>
      <c r="G183" s="3"/>
    </row>
    <row r="184" spans="2:7" ht="16" x14ac:dyDescent="0.2">
      <c r="B184" s="47"/>
      <c r="C184" s="47"/>
      <c r="D184" s="49"/>
      <c r="E184" s="3"/>
      <c r="G184" s="3"/>
    </row>
    <row r="185" spans="2:7" ht="16" x14ac:dyDescent="0.2">
      <c r="B185" s="47"/>
      <c r="C185" s="47"/>
      <c r="D185" s="49"/>
      <c r="E185" s="3"/>
      <c r="G185" s="3"/>
    </row>
    <row r="186" spans="2:7" ht="16" x14ac:dyDescent="0.2">
      <c r="B186" s="47"/>
      <c r="C186" s="47"/>
      <c r="D186" s="49"/>
      <c r="E186" s="3"/>
      <c r="G186" s="3"/>
    </row>
    <row r="187" spans="2:7" ht="16" x14ac:dyDescent="0.2">
      <c r="B187" s="47"/>
      <c r="C187" s="47"/>
      <c r="D187" s="49"/>
      <c r="E187" s="3"/>
      <c r="G187" s="3"/>
    </row>
    <row r="188" spans="2:7" ht="16" x14ac:dyDescent="0.2">
      <c r="B188" s="47"/>
      <c r="C188" s="47"/>
      <c r="D188" s="49"/>
      <c r="E188" s="3"/>
      <c r="G188" s="3"/>
    </row>
    <row r="189" spans="2:7" ht="16" x14ac:dyDescent="0.2">
      <c r="B189" s="47"/>
      <c r="C189" s="47"/>
      <c r="D189" s="49"/>
      <c r="E189" s="3"/>
      <c r="G189" s="3"/>
    </row>
    <row r="190" spans="2:7" ht="16" x14ac:dyDescent="0.2">
      <c r="B190" s="47"/>
      <c r="C190" s="47"/>
      <c r="D190" s="49"/>
      <c r="E190" s="3"/>
      <c r="G190" s="3"/>
    </row>
    <row r="191" spans="2:7" ht="16" x14ac:dyDescent="0.2">
      <c r="B191" s="47"/>
      <c r="C191" s="47"/>
      <c r="D191" s="49"/>
      <c r="E191" s="3"/>
      <c r="G191" s="3"/>
    </row>
    <row r="192" spans="2:7" ht="16" x14ac:dyDescent="0.2">
      <c r="B192" s="47"/>
      <c r="C192" s="47"/>
      <c r="D192" s="49"/>
      <c r="E192" s="3"/>
      <c r="G192" s="3"/>
    </row>
    <row r="193" spans="2:7" ht="16" x14ac:dyDescent="0.2">
      <c r="B193" s="47"/>
      <c r="C193" s="47"/>
      <c r="D193" s="49"/>
      <c r="E193" s="3"/>
      <c r="G193" s="3"/>
    </row>
    <row r="194" spans="2:7" ht="16" x14ac:dyDescent="0.2">
      <c r="B194" s="47"/>
      <c r="C194" s="47"/>
      <c r="D194" s="49"/>
      <c r="E194" s="3"/>
      <c r="G194" s="3"/>
    </row>
    <row r="195" spans="2:7" ht="16" x14ac:dyDescent="0.2">
      <c r="B195" s="47"/>
      <c r="C195" s="47"/>
      <c r="D195" s="49"/>
      <c r="E195" s="3"/>
      <c r="G195" s="3"/>
    </row>
    <row r="196" spans="2:7" ht="16" x14ac:dyDescent="0.2">
      <c r="B196" s="47"/>
      <c r="C196" s="47"/>
      <c r="D196" s="49"/>
      <c r="E196" s="3"/>
      <c r="G196" s="3"/>
    </row>
    <row r="197" spans="2:7" ht="16" x14ac:dyDescent="0.2">
      <c r="B197" s="47"/>
      <c r="C197" s="47"/>
      <c r="D197" s="49"/>
      <c r="E197" s="3"/>
      <c r="G197" s="3"/>
    </row>
    <row r="198" spans="2:7" ht="16" x14ac:dyDescent="0.2">
      <c r="B198" s="47"/>
      <c r="C198" s="47"/>
      <c r="D198" s="49"/>
      <c r="E198" s="3"/>
      <c r="G198" s="3"/>
    </row>
    <row r="199" spans="2:7" ht="16" x14ac:dyDescent="0.2">
      <c r="B199" s="47"/>
      <c r="C199" s="47"/>
      <c r="D199" s="49"/>
      <c r="E199" s="3"/>
      <c r="G199" s="3"/>
    </row>
    <row r="200" spans="2:7" ht="16" x14ac:dyDescent="0.2">
      <c r="B200" s="47"/>
      <c r="C200" s="47"/>
      <c r="D200" s="49"/>
      <c r="E200" s="3"/>
      <c r="G200" s="3"/>
    </row>
    <row r="201" spans="2:7" ht="16" x14ac:dyDescent="0.2">
      <c r="B201" s="47"/>
      <c r="C201" s="47"/>
      <c r="D201" s="49"/>
      <c r="E201" s="3"/>
      <c r="G201" s="3"/>
    </row>
    <row r="202" spans="2:7" ht="16" x14ac:dyDescent="0.2">
      <c r="B202" s="47"/>
      <c r="C202" s="47"/>
      <c r="D202" s="49"/>
      <c r="E202" s="3"/>
      <c r="G202" s="3"/>
    </row>
    <row r="203" spans="2:7" ht="16" x14ac:dyDescent="0.2">
      <c r="B203" s="47"/>
      <c r="C203" s="47"/>
      <c r="D203" s="49"/>
      <c r="E203" s="3"/>
      <c r="G203" s="3"/>
    </row>
    <row r="204" spans="2:7" ht="16" x14ac:dyDescent="0.2">
      <c r="B204" s="47"/>
      <c r="C204" s="47"/>
      <c r="D204" s="49"/>
      <c r="E204" s="3"/>
      <c r="G204" s="3"/>
    </row>
    <row r="205" spans="2:7" ht="16" x14ac:dyDescent="0.2">
      <c r="B205" s="47"/>
      <c r="C205" s="47"/>
      <c r="D205" s="49"/>
      <c r="E205" s="3"/>
      <c r="G205" s="3"/>
    </row>
    <row r="206" spans="2:7" ht="16" x14ac:dyDescent="0.2">
      <c r="C206" s="47"/>
      <c r="D206" s="49"/>
      <c r="E206" s="3"/>
      <c r="G206" s="3"/>
    </row>
    <row r="207" spans="2:7" ht="16" x14ac:dyDescent="0.2">
      <c r="C207" s="47"/>
      <c r="D207" s="49"/>
      <c r="E207" s="3"/>
      <c r="G207" s="3"/>
    </row>
    <row r="208" spans="2:7" ht="16" x14ac:dyDescent="0.2">
      <c r="C208" s="47"/>
      <c r="D208" s="49"/>
      <c r="E208" s="3"/>
      <c r="G208" s="3"/>
    </row>
    <row r="209" spans="3:7" ht="16" x14ac:dyDescent="0.2">
      <c r="C209" s="47"/>
      <c r="D209" s="49"/>
      <c r="E209" s="3"/>
      <c r="G209" s="3"/>
    </row>
    <row r="210" spans="3:7" ht="16" x14ac:dyDescent="0.2">
      <c r="C210" s="47"/>
      <c r="D210" s="49"/>
      <c r="E210" s="3"/>
      <c r="G210" s="3"/>
    </row>
    <row r="211" spans="3:7" ht="16" x14ac:dyDescent="0.2">
      <c r="C211" s="47"/>
      <c r="D211" s="49"/>
      <c r="E211" s="3"/>
      <c r="G211" s="3"/>
    </row>
    <row r="212" spans="3:7" ht="16" x14ac:dyDescent="0.2">
      <c r="C212" s="47"/>
      <c r="D212" s="49"/>
      <c r="E212" s="3"/>
      <c r="G212" s="3"/>
    </row>
    <row r="213" spans="3:7" ht="16" x14ac:dyDescent="0.2">
      <c r="C213" s="47"/>
      <c r="D213" s="49"/>
      <c r="E213" s="3"/>
      <c r="G213" s="3"/>
    </row>
    <row r="214" spans="3:7" ht="16" x14ac:dyDescent="0.2">
      <c r="C214" s="47"/>
      <c r="D214" s="49"/>
      <c r="E214" s="3"/>
      <c r="G214" s="3"/>
    </row>
    <row r="215" spans="3:7" ht="16" x14ac:dyDescent="0.2">
      <c r="C215" s="47"/>
      <c r="D215" s="49"/>
      <c r="E215" s="3"/>
      <c r="G215" s="3"/>
    </row>
    <row r="216" spans="3:7" ht="16" x14ac:dyDescent="0.2">
      <c r="C216" s="47"/>
      <c r="D216" s="49"/>
      <c r="E216" s="3"/>
      <c r="G216" s="3"/>
    </row>
    <row r="217" spans="3:7" ht="16" x14ac:dyDescent="0.2">
      <c r="C217" s="47"/>
      <c r="D217" s="49"/>
      <c r="E217" s="3"/>
      <c r="G217" s="3"/>
    </row>
    <row r="218" spans="3:7" ht="16" x14ac:dyDescent="0.2">
      <c r="C218" s="47"/>
      <c r="D218" s="49"/>
      <c r="E218" s="3"/>
      <c r="G218" s="3"/>
    </row>
    <row r="219" spans="3:7" ht="16" x14ac:dyDescent="0.2">
      <c r="C219" s="47"/>
      <c r="D219" s="49"/>
      <c r="E219" s="3"/>
      <c r="G219" s="3"/>
    </row>
    <row r="220" spans="3:7" ht="16" x14ac:dyDescent="0.2">
      <c r="C220" s="47"/>
      <c r="D220" s="49"/>
      <c r="E220" s="3"/>
      <c r="G220" s="3"/>
    </row>
    <row r="221" spans="3:7" ht="16" x14ac:dyDescent="0.2">
      <c r="C221" s="47"/>
      <c r="D221" s="49"/>
      <c r="E221" s="3"/>
      <c r="G221" s="3"/>
    </row>
    <row r="222" spans="3:7" ht="16" x14ac:dyDescent="0.2">
      <c r="C222" s="47"/>
      <c r="D222" s="49"/>
      <c r="E222" s="3"/>
      <c r="G222" s="3"/>
    </row>
    <row r="223" spans="3:7" ht="16" x14ac:dyDescent="0.2">
      <c r="C223" s="47"/>
      <c r="D223" s="49"/>
      <c r="E223" s="3"/>
      <c r="G223" s="3"/>
    </row>
    <row r="224" spans="3:7" ht="16" x14ac:dyDescent="0.2">
      <c r="C224" s="47"/>
      <c r="D224" s="49"/>
      <c r="E224" s="3"/>
      <c r="G224" s="3"/>
    </row>
    <row r="225" spans="3:7" ht="16" x14ac:dyDescent="0.2">
      <c r="C225" s="47"/>
      <c r="D225" s="49"/>
      <c r="E225" s="3"/>
      <c r="G225" s="3"/>
    </row>
    <row r="226" spans="3:7" ht="16" x14ac:dyDescent="0.2">
      <c r="C226" s="47"/>
      <c r="D226" s="49"/>
      <c r="E226" s="3"/>
      <c r="G226" s="3"/>
    </row>
    <row r="227" spans="3:7" ht="16" x14ac:dyDescent="0.2">
      <c r="C227" s="47"/>
      <c r="D227" s="49"/>
      <c r="E227" s="3"/>
      <c r="G227" s="3"/>
    </row>
    <row r="228" spans="3:7" ht="16" x14ac:dyDescent="0.2">
      <c r="C228" s="47"/>
      <c r="D228" s="49"/>
      <c r="E228" s="3"/>
      <c r="G228" s="3"/>
    </row>
    <row r="229" spans="3:7" ht="16" x14ac:dyDescent="0.2">
      <c r="C229" s="47"/>
      <c r="D229" s="49"/>
      <c r="E229" s="3"/>
      <c r="G229" s="3"/>
    </row>
    <row r="230" spans="3:7" ht="16" x14ac:dyDescent="0.2">
      <c r="C230" s="47"/>
      <c r="D230" s="49"/>
      <c r="E230" s="3"/>
      <c r="G230" s="3"/>
    </row>
    <row r="231" spans="3:7" ht="16" x14ac:dyDescent="0.2">
      <c r="C231" s="47"/>
      <c r="D231" s="49"/>
      <c r="E231" s="3"/>
      <c r="G231" s="3"/>
    </row>
    <row r="232" spans="3:7" ht="16" x14ac:dyDescent="0.2">
      <c r="C232" s="47"/>
      <c r="D232" s="49"/>
      <c r="E232" s="3"/>
      <c r="G232" s="3"/>
    </row>
    <row r="233" spans="3:7" ht="16" x14ac:dyDescent="0.2">
      <c r="C233" s="47"/>
      <c r="D233" s="49"/>
      <c r="E233" s="3"/>
      <c r="G233" s="3"/>
    </row>
    <row r="234" spans="3:7" ht="16" x14ac:dyDescent="0.2">
      <c r="C234" s="47"/>
      <c r="D234" s="49"/>
      <c r="E234" s="3"/>
      <c r="G234" s="3"/>
    </row>
    <row r="235" spans="3:7" ht="16" x14ac:dyDescent="0.2">
      <c r="C235" s="47"/>
      <c r="D235" s="49"/>
      <c r="E235" s="3"/>
      <c r="G235" s="3"/>
    </row>
    <row r="236" spans="3:7" ht="16" x14ac:dyDescent="0.2">
      <c r="C236" s="47"/>
      <c r="D236" s="49"/>
      <c r="E236" s="3"/>
      <c r="G236" s="3"/>
    </row>
    <row r="237" spans="3:7" ht="16" x14ac:dyDescent="0.2">
      <c r="C237" s="47"/>
      <c r="D237" s="49"/>
      <c r="E237" s="3"/>
      <c r="G237" s="3"/>
    </row>
    <row r="238" spans="3:7" ht="16" x14ac:dyDescent="0.2">
      <c r="C238" s="47"/>
      <c r="D238" s="49"/>
      <c r="E238" s="3"/>
      <c r="G238" s="3"/>
    </row>
    <row r="239" spans="3:7" ht="16" x14ac:dyDescent="0.2">
      <c r="C239" s="47"/>
      <c r="D239" s="49"/>
      <c r="E239" s="3"/>
      <c r="G239" s="3"/>
    </row>
    <row r="240" spans="3:7" ht="16" x14ac:dyDescent="0.2">
      <c r="C240" s="47"/>
      <c r="D240" s="49"/>
      <c r="E240" s="3"/>
      <c r="G240" s="3"/>
    </row>
    <row r="241" spans="2:7" ht="16" x14ac:dyDescent="0.2">
      <c r="C241" s="47"/>
      <c r="D241" s="49"/>
      <c r="E241" s="3"/>
      <c r="G241" s="3"/>
    </row>
    <row r="242" spans="2:7" ht="16" x14ac:dyDescent="0.2">
      <c r="C242" s="47"/>
      <c r="D242" s="49"/>
      <c r="E242" s="3"/>
      <c r="G242" s="3"/>
    </row>
    <row r="243" spans="2:7" ht="16" x14ac:dyDescent="0.2">
      <c r="C243" s="47"/>
      <c r="D243" s="49"/>
      <c r="E243" s="3"/>
      <c r="G243" s="3"/>
    </row>
    <row r="244" spans="2:7" ht="16" x14ac:dyDescent="0.2">
      <c r="C244" s="47"/>
      <c r="D244" s="49"/>
      <c r="E244" s="3"/>
      <c r="G244" s="3"/>
    </row>
    <row r="245" spans="2:7" ht="16" x14ac:dyDescent="0.2">
      <c r="C245" s="47"/>
      <c r="D245" s="49"/>
      <c r="E245" s="3"/>
      <c r="G245" s="3"/>
    </row>
    <row r="246" spans="2:7" ht="16" x14ac:dyDescent="0.2">
      <c r="C246" s="47"/>
      <c r="D246" s="49"/>
      <c r="E246" s="3"/>
      <c r="G246" s="3"/>
    </row>
    <row r="247" spans="2:7" ht="16" x14ac:dyDescent="0.2">
      <c r="C247" s="47"/>
      <c r="D247" s="49"/>
      <c r="E247" s="3"/>
      <c r="G247" s="3"/>
    </row>
    <row r="248" spans="2:7" ht="16" x14ac:dyDescent="0.2">
      <c r="C248" s="47"/>
      <c r="D248" s="49"/>
      <c r="E248" s="3"/>
      <c r="G248" s="3"/>
    </row>
    <row r="249" spans="2:7" ht="16" x14ac:dyDescent="0.2">
      <c r="C249" s="47"/>
      <c r="D249" s="49"/>
      <c r="E249" s="3"/>
      <c r="G249" s="3"/>
    </row>
    <row r="250" spans="2:7" ht="16" x14ac:dyDescent="0.2">
      <c r="C250" s="47"/>
      <c r="D250" s="49"/>
      <c r="E250" s="3"/>
      <c r="G250" s="3"/>
    </row>
    <row r="251" spans="2:7" ht="16" x14ac:dyDescent="0.2">
      <c r="C251" s="47"/>
      <c r="D251" s="49"/>
      <c r="E251" s="3"/>
      <c r="G251" s="3"/>
    </row>
    <row r="252" spans="2:7" ht="16" x14ac:dyDescent="0.2">
      <c r="C252" s="47"/>
      <c r="D252" s="49"/>
      <c r="E252" s="3"/>
      <c r="G252" s="3"/>
    </row>
    <row r="253" spans="2:7" ht="16" x14ac:dyDescent="0.2">
      <c r="C253" s="47"/>
      <c r="D253" s="49"/>
      <c r="E253" s="3"/>
      <c r="G253" s="3"/>
    </row>
    <row r="254" spans="2:7" ht="16" x14ac:dyDescent="0.2">
      <c r="B254" s="47"/>
      <c r="C254" s="47"/>
      <c r="D254" s="49"/>
      <c r="E254" s="3"/>
      <c r="G254" s="3"/>
    </row>
    <row r="255" spans="2:7" ht="16" x14ac:dyDescent="0.2">
      <c r="B255" s="47"/>
      <c r="C255" s="47"/>
      <c r="D255" s="49"/>
      <c r="E255" s="3"/>
      <c r="G255" s="3"/>
    </row>
    <row r="256" spans="2:7" ht="16" x14ac:dyDescent="0.2">
      <c r="B256" s="47"/>
      <c r="C256" s="47"/>
      <c r="D256" s="49"/>
      <c r="E256" s="3"/>
      <c r="G256" s="3"/>
    </row>
    <row r="257" spans="2:7" ht="16" x14ac:dyDescent="0.2">
      <c r="B257" s="47"/>
      <c r="C257" s="47"/>
      <c r="D257" s="49"/>
      <c r="E257" s="3"/>
      <c r="G257" s="3"/>
    </row>
    <row r="258" spans="2:7" ht="16" x14ac:dyDescent="0.2">
      <c r="B258" s="47"/>
      <c r="C258" s="47"/>
      <c r="D258" s="49"/>
      <c r="E258" s="3"/>
      <c r="G258" s="3"/>
    </row>
    <row r="259" spans="2:7" ht="16" x14ac:dyDescent="0.2">
      <c r="B259" s="47"/>
      <c r="C259" s="47"/>
      <c r="D259" s="49"/>
      <c r="E259" s="3"/>
      <c r="G259" s="3"/>
    </row>
    <row r="260" spans="2:7" ht="16" x14ac:dyDescent="0.2">
      <c r="B260" s="47"/>
      <c r="C260" s="47"/>
      <c r="D260" s="49"/>
      <c r="E260" s="3"/>
      <c r="G260" s="3"/>
    </row>
    <row r="261" spans="2:7" ht="16" x14ac:dyDescent="0.2">
      <c r="B261" s="47"/>
      <c r="C261" s="47"/>
      <c r="D261" s="49"/>
      <c r="E261" s="3"/>
      <c r="G261" s="3"/>
    </row>
    <row r="262" spans="2:7" ht="16" x14ac:dyDescent="0.2">
      <c r="B262" s="47"/>
      <c r="C262" s="47"/>
      <c r="D262" s="49"/>
      <c r="E262" s="3"/>
      <c r="G262" s="3"/>
    </row>
    <row r="263" spans="2:7" ht="16" x14ac:dyDescent="0.2">
      <c r="B263" s="47"/>
      <c r="C263" s="47"/>
      <c r="D263" s="49"/>
      <c r="E263" s="3"/>
      <c r="G263" s="3"/>
    </row>
    <row r="264" spans="2:7" ht="16" x14ac:dyDescent="0.2">
      <c r="B264" s="47"/>
      <c r="C264" s="47"/>
      <c r="D264" s="49"/>
      <c r="E264" s="3"/>
      <c r="G264" s="3"/>
    </row>
    <row r="265" spans="2:7" ht="16" x14ac:dyDescent="0.2">
      <c r="B265" s="47"/>
      <c r="C265" s="47"/>
      <c r="D265" s="49"/>
      <c r="E265" s="3"/>
      <c r="G265" s="3"/>
    </row>
    <row r="266" spans="2:7" ht="16" x14ac:dyDescent="0.2">
      <c r="B266" s="47"/>
      <c r="C266" s="47"/>
      <c r="D266" s="49"/>
      <c r="E266" s="3"/>
      <c r="G266" s="3"/>
    </row>
    <row r="267" spans="2:7" ht="16" x14ac:dyDescent="0.2">
      <c r="B267" s="47"/>
      <c r="C267" s="47"/>
      <c r="D267" s="49"/>
      <c r="E267" s="3"/>
      <c r="G267" s="3"/>
    </row>
    <row r="268" spans="2:7" ht="16" x14ac:dyDescent="0.2">
      <c r="B268" s="47"/>
      <c r="C268" s="47"/>
      <c r="D268" s="49"/>
      <c r="E268" s="3"/>
      <c r="G268" s="3"/>
    </row>
    <row r="269" spans="2:7" ht="16" x14ac:dyDescent="0.2">
      <c r="B269" s="47"/>
      <c r="C269" s="47"/>
      <c r="D269" s="49"/>
      <c r="E269" s="3"/>
      <c r="G269" s="3"/>
    </row>
    <row r="270" spans="2:7" ht="16" x14ac:dyDescent="0.2">
      <c r="B270" s="47"/>
      <c r="C270" s="47"/>
      <c r="D270" s="49"/>
      <c r="E270" s="3"/>
      <c r="G270" s="3"/>
    </row>
    <row r="271" spans="2:7" ht="16" x14ac:dyDescent="0.2">
      <c r="B271" s="47"/>
      <c r="C271" s="47"/>
      <c r="D271" s="49"/>
      <c r="E271" s="3"/>
      <c r="G271" s="3"/>
    </row>
    <row r="272" spans="2:7" ht="16" x14ac:dyDescent="0.2">
      <c r="B272" s="47"/>
      <c r="C272" s="47"/>
      <c r="D272" s="49"/>
      <c r="E272" s="3"/>
      <c r="G272" s="3"/>
    </row>
    <row r="273" spans="2:7" ht="16" x14ac:dyDescent="0.2">
      <c r="B273" s="47"/>
      <c r="C273" s="47"/>
      <c r="D273" s="49"/>
      <c r="E273" s="3"/>
      <c r="G273" s="3"/>
    </row>
    <row r="274" spans="2:7" ht="16" x14ac:dyDescent="0.2">
      <c r="B274" s="47"/>
      <c r="C274" s="47"/>
      <c r="D274" s="49"/>
      <c r="E274" s="3"/>
      <c r="G274" s="3"/>
    </row>
    <row r="275" spans="2:7" ht="16" x14ac:dyDescent="0.2">
      <c r="B275" s="47"/>
      <c r="C275" s="47"/>
      <c r="D275" s="49"/>
      <c r="E275" s="3"/>
      <c r="G275" s="3"/>
    </row>
    <row r="276" spans="2:7" ht="16" x14ac:dyDescent="0.2">
      <c r="B276" s="47"/>
      <c r="C276" s="47"/>
      <c r="D276" s="49"/>
      <c r="E276" s="3"/>
      <c r="G276" s="3"/>
    </row>
    <row r="277" spans="2:7" ht="16" x14ac:dyDescent="0.2">
      <c r="B277" s="47"/>
      <c r="C277" s="47"/>
      <c r="D277" s="49"/>
      <c r="E277" s="3"/>
      <c r="G277" s="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8EE8-65E1-6F42-9EED-9DAD4760FF15}">
  <sheetPr>
    <tabColor theme="9" tint="0.39997558519241921"/>
  </sheetPr>
  <dimension ref="A1:F58"/>
  <sheetViews>
    <sheetView workbookViewId="0">
      <selection sqref="A1:XFD1048576"/>
    </sheetView>
  </sheetViews>
  <sheetFormatPr baseColWidth="10" defaultRowHeight="16" x14ac:dyDescent="0.2"/>
  <cols>
    <col min="1" max="1" width="12.1640625" style="52" bestFit="1" customWidth="1"/>
    <col min="2" max="2" width="29.1640625" style="52" bestFit="1" customWidth="1"/>
    <col min="3" max="3" width="20.83203125" style="52" bestFit="1" customWidth="1"/>
    <col min="4" max="4" width="18.33203125" style="52" bestFit="1" customWidth="1"/>
    <col min="5" max="5" width="22" style="52" bestFit="1" customWidth="1"/>
    <col min="6" max="6" width="15.1640625" style="52" bestFit="1" customWidth="1"/>
    <col min="7" max="16384" width="10.83203125" style="52"/>
  </cols>
  <sheetData>
    <row r="1" spans="1:6" x14ac:dyDescent="0.2">
      <c r="A1" s="52" t="s">
        <v>56</v>
      </c>
      <c r="B1" s="52" t="s">
        <v>137</v>
      </c>
      <c r="C1" s="52" t="s">
        <v>64</v>
      </c>
      <c r="D1" s="52" t="s">
        <v>65</v>
      </c>
      <c r="E1" s="52" t="s">
        <v>66</v>
      </c>
      <c r="F1" s="52" t="s">
        <v>136</v>
      </c>
    </row>
    <row r="2" spans="1:6" x14ac:dyDescent="0.2">
      <c r="A2" s="52" t="s">
        <v>135</v>
      </c>
      <c r="B2" s="53">
        <v>3.125</v>
      </c>
      <c r="C2" s="52">
        <v>0.57499999999999996</v>
      </c>
      <c r="D2" s="54">
        <v>0.60377777777777775</v>
      </c>
      <c r="E2" s="54">
        <f t="shared" ref="E2:E49" si="0">D2-C2</f>
        <v>2.8777777777777791E-2</v>
      </c>
      <c r="F2" s="53">
        <f t="shared" ref="F2:F49" si="1">(E2/D2)*100</f>
        <v>4.7662863452337163</v>
      </c>
    </row>
    <row r="3" spans="1:6" x14ac:dyDescent="0.2">
      <c r="A3" s="52" t="s">
        <v>135</v>
      </c>
      <c r="B3" s="53">
        <v>3.125</v>
      </c>
      <c r="C3" s="52">
        <v>0.57399999999999995</v>
      </c>
      <c r="D3" s="54">
        <v>0.60377777777777775</v>
      </c>
      <c r="E3" s="54">
        <f t="shared" si="0"/>
        <v>2.9777777777777792E-2</v>
      </c>
      <c r="F3" s="53">
        <f t="shared" si="1"/>
        <v>4.9319101950680926</v>
      </c>
    </row>
    <row r="4" spans="1:6" x14ac:dyDescent="0.2">
      <c r="A4" s="52" t="s">
        <v>135</v>
      </c>
      <c r="B4" s="53">
        <v>3.125</v>
      </c>
      <c r="C4" s="52">
        <v>0.57299999999999995</v>
      </c>
      <c r="D4" s="54">
        <v>0.60377777777777775</v>
      </c>
      <c r="E4" s="54">
        <f t="shared" si="0"/>
        <v>3.0777777777777793E-2</v>
      </c>
      <c r="F4" s="53">
        <f t="shared" si="1"/>
        <v>5.0975340449024689</v>
      </c>
    </row>
    <row r="5" spans="1:6" x14ac:dyDescent="0.2">
      <c r="A5" s="52" t="s">
        <v>135</v>
      </c>
      <c r="B5" s="53">
        <v>3.125</v>
      </c>
      <c r="C5" s="52">
        <v>0.56899999999999995</v>
      </c>
      <c r="D5" s="54">
        <v>0.60377777777777775</v>
      </c>
      <c r="E5" s="54">
        <f t="shared" si="0"/>
        <v>3.4777777777777796E-2</v>
      </c>
      <c r="F5" s="53">
        <f t="shared" si="1"/>
        <v>5.760029444239974</v>
      </c>
    </row>
    <row r="6" spans="1:6" x14ac:dyDescent="0.2">
      <c r="A6" s="52" t="s">
        <v>135</v>
      </c>
      <c r="B6" s="53">
        <v>3.125</v>
      </c>
      <c r="C6" s="52">
        <v>0.57199999999999995</v>
      </c>
      <c r="D6" s="54">
        <v>0.60377777777777775</v>
      </c>
      <c r="E6" s="54">
        <f t="shared" si="0"/>
        <v>3.1777777777777794E-2</v>
      </c>
      <c r="F6" s="53">
        <f t="shared" si="1"/>
        <v>5.2631578947368451</v>
      </c>
    </row>
    <row r="7" spans="1:6" x14ac:dyDescent="0.2">
      <c r="A7" s="52" t="s">
        <v>135</v>
      </c>
      <c r="B7" s="53">
        <v>3.125</v>
      </c>
      <c r="C7" s="52">
        <v>0.57399999999999995</v>
      </c>
      <c r="D7" s="54">
        <v>0.60377777777777775</v>
      </c>
      <c r="E7" s="54">
        <f t="shared" si="0"/>
        <v>2.9777777777777792E-2</v>
      </c>
      <c r="F7" s="53">
        <f t="shared" si="1"/>
        <v>4.9319101950680926</v>
      </c>
    </row>
    <row r="8" spans="1:6" x14ac:dyDescent="0.2">
      <c r="A8" s="52" t="s">
        <v>135</v>
      </c>
      <c r="B8" s="55">
        <v>6.25</v>
      </c>
      <c r="C8" s="52">
        <v>0.54800000000000004</v>
      </c>
      <c r="D8" s="54">
        <v>0.60377777777777775</v>
      </c>
      <c r="E8" s="54">
        <f t="shared" si="0"/>
        <v>5.5777777777777704E-2</v>
      </c>
      <c r="F8" s="53">
        <f t="shared" si="1"/>
        <v>9.2381302907618572</v>
      </c>
    </row>
    <row r="9" spans="1:6" x14ac:dyDescent="0.2">
      <c r="A9" s="52" t="s">
        <v>135</v>
      </c>
      <c r="B9" s="55">
        <v>6.25</v>
      </c>
      <c r="C9" s="52">
        <v>0.54600000000000004</v>
      </c>
      <c r="D9" s="54">
        <v>0.60377777777777775</v>
      </c>
      <c r="E9" s="54">
        <f t="shared" si="0"/>
        <v>5.7777777777777706E-2</v>
      </c>
      <c r="F9" s="53">
        <f t="shared" si="1"/>
        <v>9.5693779904306115</v>
      </c>
    </row>
    <row r="10" spans="1:6" x14ac:dyDescent="0.2">
      <c r="A10" s="52" t="s">
        <v>135</v>
      </c>
      <c r="B10" s="55">
        <v>6.25</v>
      </c>
      <c r="C10" s="52">
        <v>0.54400000000000004</v>
      </c>
      <c r="D10" s="54">
        <v>0.60377777777777775</v>
      </c>
      <c r="E10" s="54">
        <f t="shared" si="0"/>
        <v>5.9777777777777708E-2</v>
      </c>
      <c r="F10" s="53">
        <f t="shared" si="1"/>
        <v>9.9006256900993623</v>
      </c>
    </row>
    <row r="11" spans="1:6" x14ac:dyDescent="0.2">
      <c r="A11" s="52" t="s">
        <v>135</v>
      </c>
      <c r="B11" s="55">
        <v>6.25</v>
      </c>
      <c r="C11" s="52">
        <v>0.54300000000000004</v>
      </c>
      <c r="D11" s="54">
        <v>0.60377777777777775</v>
      </c>
      <c r="E11" s="54">
        <f t="shared" si="0"/>
        <v>6.0777777777777708E-2</v>
      </c>
      <c r="F11" s="53">
        <f t="shared" si="1"/>
        <v>10.066249539933739</v>
      </c>
    </row>
    <row r="12" spans="1:6" x14ac:dyDescent="0.2">
      <c r="A12" s="52" t="s">
        <v>135</v>
      </c>
      <c r="B12" s="55">
        <v>6.25</v>
      </c>
      <c r="C12" s="52">
        <v>0.54500000000000004</v>
      </c>
      <c r="D12" s="54">
        <v>0.60377777777777775</v>
      </c>
      <c r="E12" s="54">
        <f t="shared" si="0"/>
        <v>5.8777777777777707E-2</v>
      </c>
      <c r="F12" s="53">
        <f t="shared" si="1"/>
        <v>9.7350018402649869</v>
      </c>
    </row>
    <row r="13" spans="1:6" x14ac:dyDescent="0.2">
      <c r="A13" s="52" t="s">
        <v>135</v>
      </c>
      <c r="B13" s="55">
        <v>6.25</v>
      </c>
      <c r="C13" s="52">
        <v>0.54800000000000004</v>
      </c>
      <c r="D13" s="54">
        <v>0.60377777777777775</v>
      </c>
      <c r="E13" s="54">
        <f t="shared" si="0"/>
        <v>5.5777777777777704E-2</v>
      </c>
      <c r="F13" s="53">
        <f t="shared" si="1"/>
        <v>9.2381302907618572</v>
      </c>
    </row>
    <row r="14" spans="1:6" x14ac:dyDescent="0.2">
      <c r="A14" s="52" t="s">
        <v>135</v>
      </c>
      <c r="B14" s="55">
        <v>12.5</v>
      </c>
      <c r="C14" s="52">
        <v>0.52800000000000002</v>
      </c>
      <c r="D14" s="54">
        <v>0.60377777777777775</v>
      </c>
      <c r="E14" s="54">
        <f t="shared" si="0"/>
        <v>7.5777777777777722E-2</v>
      </c>
      <c r="F14" s="53">
        <f t="shared" si="1"/>
        <v>12.550607287449383</v>
      </c>
    </row>
    <row r="15" spans="1:6" x14ac:dyDescent="0.2">
      <c r="A15" s="52" t="s">
        <v>135</v>
      </c>
      <c r="B15" s="55">
        <v>12.5</v>
      </c>
      <c r="C15" s="52">
        <v>0.52900000000000003</v>
      </c>
      <c r="D15" s="54">
        <v>0.60377777777777775</v>
      </c>
      <c r="E15" s="54">
        <f t="shared" si="0"/>
        <v>7.4777777777777721E-2</v>
      </c>
      <c r="F15" s="53">
        <f t="shared" si="1"/>
        <v>12.384983437615007</v>
      </c>
    </row>
    <row r="16" spans="1:6" x14ac:dyDescent="0.2">
      <c r="A16" s="52" t="s">
        <v>135</v>
      </c>
      <c r="B16" s="55">
        <v>12.5</v>
      </c>
      <c r="C16" s="52">
        <v>0.53100000000000003</v>
      </c>
      <c r="D16" s="54">
        <v>0.60377777777777775</v>
      </c>
      <c r="E16" s="54">
        <f t="shared" si="0"/>
        <v>7.2777777777777719E-2</v>
      </c>
      <c r="F16" s="53">
        <f t="shared" si="1"/>
        <v>12.053735737946255</v>
      </c>
    </row>
    <row r="17" spans="1:6" x14ac:dyDescent="0.2">
      <c r="A17" s="52" t="s">
        <v>135</v>
      </c>
      <c r="B17" s="55">
        <v>12.5</v>
      </c>
      <c r="C17" s="52">
        <v>0.50900000000000001</v>
      </c>
      <c r="D17" s="54">
        <v>0.60377777777777775</v>
      </c>
      <c r="E17" s="54">
        <f t="shared" si="0"/>
        <v>9.4777777777777739E-2</v>
      </c>
      <c r="F17" s="53">
        <f t="shared" si="1"/>
        <v>15.697460434302535</v>
      </c>
    </row>
    <row r="18" spans="1:6" x14ac:dyDescent="0.2">
      <c r="A18" s="52" t="s">
        <v>135</v>
      </c>
      <c r="B18" s="55">
        <v>12.5</v>
      </c>
      <c r="C18" s="52">
        <v>0.50800000000000001</v>
      </c>
      <c r="D18" s="54">
        <v>0.60377777777777775</v>
      </c>
      <c r="E18" s="54">
        <f t="shared" si="0"/>
        <v>9.5777777777777739E-2</v>
      </c>
      <c r="F18" s="53">
        <f t="shared" si="1"/>
        <v>15.86308428413691</v>
      </c>
    </row>
    <row r="19" spans="1:6" x14ac:dyDescent="0.2">
      <c r="A19" s="52" t="s">
        <v>135</v>
      </c>
      <c r="B19" s="55">
        <v>12.5</v>
      </c>
      <c r="C19" s="52">
        <v>0.50600000000000001</v>
      </c>
      <c r="D19" s="54">
        <v>0.60377777777777775</v>
      </c>
      <c r="E19" s="54">
        <f t="shared" si="0"/>
        <v>9.7777777777777741E-2</v>
      </c>
      <c r="F19" s="53">
        <f t="shared" si="1"/>
        <v>16.194331983805661</v>
      </c>
    </row>
    <row r="20" spans="1:6" x14ac:dyDescent="0.2">
      <c r="A20" s="52" t="s">
        <v>135</v>
      </c>
      <c r="B20" s="55">
        <v>12.5</v>
      </c>
      <c r="C20" s="52">
        <v>0.50700000000000001</v>
      </c>
      <c r="D20" s="54">
        <v>0.60377777777777775</v>
      </c>
      <c r="E20" s="54">
        <f t="shared" si="0"/>
        <v>9.677777777777774E-2</v>
      </c>
      <c r="F20" s="53">
        <f t="shared" si="1"/>
        <v>16.028708133971286</v>
      </c>
    </row>
    <row r="21" spans="1:6" x14ac:dyDescent="0.2">
      <c r="A21" s="52" t="s">
        <v>135</v>
      </c>
      <c r="B21" s="55">
        <v>12.5</v>
      </c>
      <c r="C21" s="52">
        <v>0.51</v>
      </c>
      <c r="D21" s="54">
        <v>0.60377777777777775</v>
      </c>
      <c r="E21" s="54">
        <f t="shared" si="0"/>
        <v>9.3777777777777738E-2</v>
      </c>
      <c r="F21" s="53">
        <f t="shared" si="1"/>
        <v>15.531836584468159</v>
      </c>
    </row>
    <row r="22" spans="1:6" x14ac:dyDescent="0.2">
      <c r="A22" s="52" t="s">
        <v>135</v>
      </c>
      <c r="B22" s="55">
        <v>12.5</v>
      </c>
      <c r="C22" s="52">
        <v>0.51200000000000001</v>
      </c>
      <c r="D22" s="54">
        <v>0.60377777777777775</v>
      </c>
      <c r="E22" s="54">
        <f t="shared" si="0"/>
        <v>9.1777777777777736E-2</v>
      </c>
      <c r="F22" s="53">
        <f t="shared" si="1"/>
        <v>15.200588884799405</v>
      </c>
    </row>
    <row r="23" spans="1:6" x14ac:dyDescent="0.2">
      <c r="A23" s="52" t="s">
        <v>135</v>
      </c>
      <c r="B23" s="55">
        <v>25</v>
      </c>
      <c r="C23" s="52">
        <v>0.40949999999999998</v>
      </c>
      <c r="D23" s="54">
        <v>0.60377777777777775</v>
      </c>
      <c r="E23" s="54">
        <f t="shared" si="0"/>
        <v>0.19427777777777777</v>
      </c>
      <c r="F23" s="53">
        <f t="shared" si="1"/>
        <v>32.177033492822964</v>
      </c>
    </row>
    <row r="24" spans="1:6" x14ac:dyDescent="0.2">
      <c r="A24" s="52" t="s">
        <v>135</v>
      </c>
      <c r="B24" s="55">
        <v>25</v>
      </c>
      <c r="C24" s="52">
        <v>0.40849999999999997</v>
      </c>
      <c r="D24" s="54">
        <v>0.60377777777777775</v>
      </c>
      <c r="E24" s="54">
        <f t="shared" si="0"/>
        <v>0.19527777777777777</v>
      </c>
      <c r="F24" s="53">
        <f t="shared" si="1"/>
        <v>32.342657342657347</v>
      </c>
    </row>
    <row r="25" spans="1:6" x14ac:dyDescent="0.2">
      <c r="A25" s="52" t="s">
        <v>135</v>
      </c>
      <c r="B25" s="55">
        <v>25</v>
      </c>
      <c r="C25" s="52">
        <v>0.40949999999999998</v>
      </c>
      <c r="D25" s="54">
        <v>0.60377777777777775</v>
      </c>
      <c r="E25" s="54">
        <f t="shared" si="0"/>
        <v>0.19427777777777777</v>
      </c>
      <c r="F25" s="53">
        <f t="shared" si="1"/>
        <v>32.177033492822964</v>
      </c>
    </row>
    <row r="26" spans="1:6" x14ac:dyDescent="0.2">
      <c r="A26" s="52" t="s">
        <v>135</v>
      </c>
      <c r="B26" s="55">
        <v>25</v>
      </c>
      <c r="C26" s="52">
        <v>0.41599999999999998</v>
      </c>
      <c r="D26" s="54">
        <v>0.60377777777777775</v>
      </c>
      <c r="E26" s="54">
        <f t="shared" si="0"/>
        <v>0.18777777777777777</v>
      </c>
      <c r="F26" s="53">
        <f t="shared" si="1"/>
        <v>31.100478468899524</v>
      </c>
    </row>
    <row r="27" spans="1:6" x14ac:dyDescent="0.2">
      <c r="A27" s="52" t="s">
        <v>135</v>
      </c>
      <c r="B27" s="55">
        <v>25</v>
      </c>
      <c r="C27" s="52">
        <v>0.41299999999999998</v>
      </c>
      <c r="D27" s="54">
        <v>0.60377777777777775</v>
      </c>
      <c r="E27" s="54">
        <f t="shared" si="0"/>
        <v>0.19077777777777777</v>
      </c>
      <c r="F27" s="53">
        <f t="shared" si="1"/>
        <v>31.597350018402647</v>
      </c>
    </row>
    <row r="28" spans="1:6" x14ac:dyDescent="0.2">
      <c r="A28" s="52" t="s">
        <v>135</v>
      </c>
      <c r="B28" s="55">
        <v>25</v>
      </c>
      <c r="C28" s="52">
        <v>0.41099999999999998</v>
      </c>
      <c r="D28" s="54">
        <v>0.60377777777777775</v>
      </c>
      <c r="E28" s="54">
        <f t="shared" si="0"/>
        <v>0.19277777777777777</v>
      </c>
      <c r="F28" s="53">
        <f t="shared" si="1"/>
        <v>31.928597718071405</v>
      </c>
    </row>
    <row r="29" spans="1:6" x14ac:dyDescent="0.2">
      <c r="A29" s="52" t="s">
        <v>135</v>
      </c>
      <c r="B29" s="55">
        <v>25</v>
      </c>
      <c r="C29" s="52">
        <v>0.40300000000000002</v>
      </c>
      <c r="D29" s="54">
        <v>0.60377777777777775</v>
      </c>
      <c r="E29" s="54">
        <f t="shared" si="0"/>
        <v>0.20077777777777772</v>
      </c>
      <c r="F29" s="53">
        <f t="shared" si="1"/>
        <v>33.253588516746404</v>
      </c>
    </row>
    <row r="30" spans="1:6" x14ac:dyDescent="0.2">
      <c r="A30" s="52" t="s">
        <v>135</v>
      </c>
      <c r="B30" s="55">
        <v>25</v>
      </c>
      <c r="C30" s="52">
        <v>0.40400000000000003</v>
      </c>
      <c r="D30" s="54">
        <v>0.60377777777777775</v>
      </c>
      <c r="E30" s="54">
        <f t="shared" si="0"/>
        <v>0.19977777777777772</v>
      </c>
      <c r="F30" s="53">
        <f t="shared" si="1"/>
        <v>33.087964666912029</v>
      </c>
    </row>
    <row r="31" spans="1:6" x14ac:dyDescent="0.2">
      <c r="A31" s="52" t="s">
        <v>135</v>
      </c>
      <c r="B31" s="55">
        <v>25</v>
      </c>
      <c r="C31" s="52">
        <v>0.40799999999999997</v>
      </c>
      <c r="D31" s="54">
        <v>0.60377777777777775</v>
      </c>
      <c r="E31" s="54">
        <f t="shared" si="0"/>
        <v>0.19577777777777777</v>
      </c>
      <c r="F31" s="53">
        <f t="shared" si="1"/>
        <v>32.425469267574528</v>
      </c>
    </row>
    <row r="32" spans="1:6" x14ac:dyDescent="0.2">
      <c r="A32" s="52" t="s">
        <v>135</v>
      </c>
      <c r="B32" s="55">
        <v>50</v>
      </c>
      <c r="C32" s="52">
        <v>0.245</v>
      </c>
      <c r="D32" s="54">
        <v>0.60377777777777775</v>
      </c>
      <c r="E32" s="54">
        <f t="shared" si="0"/>
        <v>0.35877777777777775</v>
      </c>
      <c r="F32" s="53">
        <f t="shared" si="1"/>
        <v>59.422156790577837</v>
      </c>
    </row>
    <row r="33" spans="1:6" x14ac:dyDescent="0.2">
      <c r="A33" s="52" t="s">
        <v>135</v>
      </c>
      <c r="B33" s="55">
        <v>50</v>
      </c>
      <c r="C33" s="52">
        <v>0.246</v>
      </c>
      <c r="D33" s="54">
        <v>0.60377777777777775</v>
      </c>
      <c r="E33" s="54">
        <f t="shared" si="0"/>
        <v>0.35777777777777775</v>
      </c>
      <c r="F33" s="53">
        <f t="shared" si="1"/>
        <v>59.256532940743469</v>
      </c>
    </row>
    <row r="34" spans="1:6" x14ac:dyDescent="0.2">
      <c r="A34" s="52" t="s">
        <v>135</v>
      </c>
      <c r="B34" s="55">
        <v>50</v>
      </c>
      <c r="C34" s="52">
        <v>0.2455</v>
      </c>
      <c r="D34" s="54">
        <v>0.60377777777777775</v>
      </c>
      <c r="E34" s="54">
        <f t="shared" si="0"/>
        <v>0.35827777777777775</v>
      </c>
      <c r="F34" s="53">
        <f t="shared" si="1"/>
        <v>59.339344865660657</v>
      </c>
    </row>
    <row r="35" spans="1:6" x14ac:dyDescent="0.2">
      <c r="A35" s="52" t="s">
        <v>135</v>
      </c>
      <c r="B35" s="55">
        <v>50</v>
      </c>
      <c r="C35" s="52">
        <v>0.25900000000000001</v>
      </c>
      <c r="D35" s="54">
        <v>0.60377777777777775</v>
      </c>
      <c r="E35" s="54">
        <f t="shared" si="0"/>
        <v>0.34477777777777774</v>
      </c>
      <c r="F35" s="53">
        <f t="shared" si="1"/>
        <v>57.103422892896575</v>
      </c>
    </row>
    <row r="36" spans="1:6" x14ac:dyDescent="0.2">
      <c r="A36" s="52" t="s">
        <v>135</v>
      </c>
      <c r="B36" s="55">
        <v>50</v>
      </c>
      <c r="C36" s="52">
        <v>0.25800000000000001</v>
      </c>
      <c r="D36" s="54">
        <v>0.60377777777777775</v>
      </c>
      <c r="E36" s="54">
        <f t="shared" si="0"/>
        <v>0.34577777777777774</v>
      </c>
      <c r="F36" s="53">
        <f t="shared" si="1"/>
        <v>57.269046742730943</v>
      </c>
    </row>
    <row r="37" spans="1:6" x14ac:dyDescent="0.2">
      <c r="A37" s="52" t="s">
        <v>135</v>
      </c>
      <c r="B37" s="55">
        <v>50</v>
      </c>
      <c r="C37" s="52">
        <v>0.25600000000000001</v>
      </c>
      <c r="D37" s="54">
        <v>0.60377777777777775</v>
      </c>
      <c r="E37" s="54">
        <f t="shared" si="0"/>
        <v>0.34777777777777774</v>
      </c>
      <c r="F37" s="53">
        <f t="shared" si="1"/>
        <v>57.600294442399701</v>
      </c>
    </row>
    <row r="38" spans="1:6" x14ac:dyDescent="0.2">
      <c r="A38" s="52" t="s">
        <v>135</v>
      </c>
      <c r="B38" s="55">
        <v>50</v>
      </c>
      <c r="C38" s="52">
        <v>0.23100000000000001</v>
      </c>
      <c r="D38" s="54">
        <v>0.60377777777777775</v>
      </c>
      <c r="E38" s="54">
        <f t="shared" si="0"/>
        <v>0.37277777777777776</v>
      </c>
      <c r="F38" s="53">
        <f t="shared" si="1"/>
        <v>61.740890688259107</v>
      </c>
    </row>
    <row r="39" spans="1:6" x14ac:dyDescent="0.2">
      <c r="A39" s="52" t="s">
        <v>135</v>
      </c>
      <c r="B39" s="55">
        <v>50</v>
      </c>
      <c r="C39" s="52">
        <v>0.23400000000000001</v>
      </c>
      <c r="D39" s="54">
        <v>0.60377777777777775</v>
      </c>
      <c r="E39" s="54">
        <f t="shared" si="0"/>
        <v>0.36977777777777776</v>
      </c>
      <c r="F39" s="53">
        <f t="shared" si="1"/>
        <v>61.244019138755981</v>
      </c>
    </row>
    <row r="40" spans="1:6" x14ac:dyDescent="0.2">
      <c r="A40" s="52" t="s">
        <v>135</v>
      </c>
      <c r="B40" s="55">
        <v>50</v>
      </c>
      <c r="C40" s="52">
        <v>0.23499999999999999</v>
      </c>
      <c r="D40" s="54">
        <v>0.60377777777777775</v>
      </c>
      <c r="E40" s="54">
        <f t="shared" si="0"/>
        <v>0.36877777777777776</v>
      </c>
      <c r="F40" s="53">
        <f t="shared" si="1"/>
        <v>61.078395288921605</v>
      </c>
    </row>
    <row r="41" spans="1:6" x14ac:dyDescent="0.2">
      <c r="A41" s="52" t="s">
        <v>135</v>
      </c>
      <c r="B41" s="55">
        <v>50</v>
      </c>
      <c r="C41" s="52">
        <v>6.9000000000000006E-2</v>
      </c>
      <c r="D41" s="54">
        <v>0.60377777777777775</v>
      </c>
      <c r="E41" s="54">
        <f t="shared" si="0"/>
        <v>0.5347777777777778</v>
      </c>
      <c r="F41" s="53">
        <f t="shared" si="1"/>
        <v>88.571954361428055</v>
      </c>
    </row>
    <row r="42" spans="1:6" x14ac:dyDescent="0.2">
      <c r="A42" s="52" t="s">
        <v>135</v>
      </c>
      <c r="B42" s="55">
        <v>100</v>
      </c>
      <c r="C42" s="52">
        <v>7.0000000000000007E-2</v>
      </c>
      <c r="D42" s="54">
        <v>0.60377777777777775</v>
      </c>
      <c r="E42" s="54">
        <f t="shared" si="0"/>
        <v>0.53377777777777768</v>
      </c>
      <c r="F42" s="53">
        <f t="shared" si="1"/>
        <v>88.406330511593652</v>
      </c>
    </row>
    <row r="43" spans="1:6" x14ac:dyDescent="0.2">
      <c r="A43" s="52" t="s">
        <v>135</v>
      </c>
      <c r="B43" s="55">
        <v>100</v>
      </c>
      <c r="C43" s="52">
        <v>7.1999999999999995E-2</v>
      </c>
      <c r="D43" s="54">
        <v>0.60377777777777775</v>
      </c>
      <c r="E43" s="54">
        <f t="shared" si="0"/>
        <v>0.53177777777777779</v>
      </c>
      <c r="F43" s="53">
        <f t="shared" si="1"/>
        <v>88.075082811924915</v>
      </c>
    </row>
    <row r="44" spans="1:6" x14ac:dyDescent="0.2">
      <c r="A44" s="52" t="s">
        <v>135</v>
      </c>
      <c r="B44" s="55">
        <v>100</v>
      </c>
      <c r="C44" s="52">
        <v>6.9000000000000006E-2</v>
      </c>
      <c r="D44" s="54">
        <v>0.60377777777777775</v>
      </c>
      <c r="E44" s="54">
        <f t="shared" si="0"/>
        <v>0.5347777777777778</v>
      </c>
      <c r="F44" s="53">
        <f t="shared" si="1"/>
        <v>88.571954361428055</v>
      </c>
    </row>
    <row r="45" spans="1:6" x14ac:dyDescent="0.2">
      <c r="A45" s="52" t="s">
        <v>135</v>
      </c>
      <c r="B45" s="55">
        <v>100</v>
      </c>
      <c r="C45" s="52">
        <v>6.7000000000000004E-2</v>
      </c>
      <c r="D45" s="54">
        <v>0.60377777777777775</v>
      </c>
      <c r="E45" s="54">
        <f t="shared" si="0"/>
        <v>0.5367777777777778</v>
      </c>
      <c r="F45" s="53">
        <f t="shared" si="1"/>
        <v>88.903202061096806</v>
      </c>
    </row>
    <row r="46" spans="1:6" x14ac:dyDescent="0.2">
      <c r="A46" s="52" t="s">
        <v>135</v>
      </c>
      <c r="B46" s="55">
        <v>100</v>
      </c>
      <c r="C46" s="52">
        <v>6.6000000000000003E-2</v>
      </c>
      <c r="D46" s="54">
        <v>0.60377777777777775</v>
      </c>
      <c r="E46" s="54">
        <f t="shared" si="0"/>
        <v>0.53777777777777769</v>
      </c>
      <c r="F46" s="53">
        <f t="shared" si="1"/>
        <v>89.068825910931153</v>
      </c>
    </row>
    <row r="47" spans="1:6" x14ac:dyDescent="0.2">
      <c r="A47" s="52" t="s">
        <v>135</v>
      </c>
      <c r="B47" s="55">
        <v>100</v>
      </c>
      <c r="C47" s="52">
        <v>6.7000000000000004E-2</v>
      </c>
      <c r="D47" s="54">
        <v>0.60377777777777775</v>
      </c>
      <c r="E47" s="54">
        <f t="shared" si="0"/>
        <v>0.5367777777777778</v>
      </c>
      <c r="F47" s="53">
        <f t="shared" si="1"/>
        <v>88.903202061096806</v>
      </c>
    </row>
    <row r="48" spans="1:6" x14ac:dyDescent="0.2">
      <c r="A48" s="52" t="s">
        <v>135</v>
      </c>
      <c r="B48" s="55">
        <v>100</v>
      </c>
      <c r="C48" s="52">
        <v>6.8000000000000005E-2</v>
      </c>
      <c r="D48" s="54">
        <v>0.60377777777777775</v>
      </c>
      <c r="E48" s="54">
        <f t="shared" si="0"/>
        <v>0.53577777777777769</v>
      </c>
      <c r="F48" s="53">
        <f t="shared" si="1"/>
        <v>88.737578211262417</v>
      </c>
    </row>
    <row r="49" spans="1:6" x14ac:dyDescent="0.2">
      <c r="A49" s="52" t="s">
        <v>135</v>
      </c>
      <c r="B49" s="55">
        <v>100</v>
      </c>
      <c r="C49" s="52">
        <v>7.0999999999999994E-2</v>
      </c>
      <c r="D49" s="54">
        <v>0.60377777777777775</v>
      </c>
      <c r="E49" s="54">
        <f t="shared" si="0"/>
        <v>0.53277777777777779</v>
      </c>
      <c r="F49" s="53">
        <f t="shared" si="1"/>
        <v>88.240706661759305</v>
      </c>
    </row>
    <row r="50" spans="1:6" x14ac:dyDescent="0.2">
      <c r="A50" s="52" t="s">
        <v>138</v>
      </c>
      <c r="B50" s="52">
        <v>0</v>
      </c>
      <c r="C50" s="52">
        <v>0.61099999999999999</v>
      </c>
    </row>
    <row r="51" spans="1:6" x14ac:dyDescent="0.2">
      <c r="A51" s="52" t="s">
        <v>138</v>
      </c>
      <c r="B51" s="52">
        <v>0</v>
      </c>
      <c r="C51" s="52">
        <v>0.61199999999999999</v>
      </c>
    </row>
    <row r="52" spans="1:6" x14ac:dyDescent="0.2">
      <c r="A52" s="52" t="s">
        <v>138</v>
      </c>
      <c r="B52" s="52">
        <v>0</v>
      </c>
      <c r="C52" s="52">
        <v>0.61399999999999999</v>
      </c>
    </row>
    <row r="53" spans="1:6" x14ac:dyDescent="0.2">
      <c r="A53" s="52" t="s">
        <v>138</v>
      </c>
      <c r="B53" s="52">
        <v>0</v>
      </c>
      <c r="C53" s="52">
        <v>0.60499999999999998</v>
      </c>
    </row>
    <row r="54" spans="1:6" x14ac:dyDescent="0.2">
      <c r="A54" s="52" t="s">
        <v>138</v>
      </c>
      <c r="B54" s="52">
        <v>0</v>
      </c>
      <c r="C54" s="52">
        <v>0.60299999999999998</v>
      </c>
    </row>
    <row r="55" spans="1:6" x14ac:dyDescent="0.2">
      <c r="A55" s="52" t="s">
        <v>138</v>
      </c>
      <c r="B55" s="52">
        <v>0</v>
      </c>
      <c r="C55" s="52">
        <v>0.60099999999999998</v>
      </c>
    </row>
    <row r="56" spans="1:6" x14ac:dyDescent="0.2">
      <c r="A56" s="52" t="s">
        <v>138</v>
      </c>
      <c r="B56" s="52">
        <v>0</v>
      </c>
      <c r="C56" s="52">
        <v>0.59399999999999997</v>
      </c>
    </row>
    <row r="57" spans="1:6" x14ac:dyDescent="0.2">
      <c r="A57" s="52" t="s">
        <v>138</v>
      </c>
      <c r="B57" s="52">
        <v>0</v>
      </c>
      <c r="C57" s="52">
        <v>0.59499999999999997</v>
      </c>
    </row>
    <row r="58" spans="1:6" x14ac:dyDescent="0.2">
      <c r="A58" s="52" t="s">
        <v>138</v>
      </c>
      <c r="B58" s="52">
        <v>0</v>
      </c>
      <c r="C58" s="52">
        <v>0.59899999999999998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2DA7-FAD6-B44F-ADF6-3D3ADBB927D7}">
  <sheetPr codeName="Hoja21">
    <tabColor theme="9" tint="0.39997558519241921"/>
  </sheetPr>
  <dimension ref="A1:V58"/>
  <sheetViews>
    <sheetView showGridLines="0" topLeftCell="A23" workbookViewId="0">
      <selection activeCell="A23" sqref="A1:XFD1048576"/>
    </sheetView>
  </sheetViews>
  <sheetFormatPr baseColWidth="10" defaultRowHeight="15" x14ac:dyDescent="0.2"/>
  <cols>
    <col min="1" max="1" width="11.5" style="1" bestFit="1" customWidth="1"/>
    <col min="2" max="2" width="11" style="1" bestFit="1" customWidth="1"/>
    <col min="3" max="3" width="10" style="1" customWidth="1"/>
    <col min="4" max="4" width="27.83203125" style="1" bestFit="1" customWidth="1"/>
    <col min="5" max="5" width="29.1640625" style="1" bestFit="1" customWidth="1"/>
    <col min="6" max="6" width="24" style="1" bestFit="1" customWidth="1"/>
    <col min="7" max="7" width="13.1640625" style="1" customWidth="1"/>
    <col min="8" max="10" width="10.83203125" style="1"/>
    <col min="11" max="11" width="18" style="1" bestFit="1" customWidth="1"/>
    <col min="12" max="12" width="19" style="1" bestFit="1" customWidth="1"/>
    <col min="13" max="16" width="10.83203125" style="1"/>
    <col min="17" max="17" width="11.6640625" style="1" bestFit="1" customWidth="1"/>
    <col min="18" max="18" width="13.1640625" style="1" bestFit="1" customWidth="1"/>
    <col min="19" max="20" width="14.1640625" style="1" bestFit="1" customWidth="1"/>
    <col min="21" max="16384" width="10.83203125" style="1"/>
  </cols>
  <sheetData>
    <row r="1" spans="1:21" s="1" customFormat="1" hidden="1" x14ac:dyDescent="0.2"/>
    <row r="2" spans="1:21" s="1" customFormat="1" hidden="1" x14ac:dyDescent="0.2">
      <c r="A2" s="56" t="s">
        <v>40</v>
      </c>
      <c r="B2" s="56"/>
      <c r="C2" s="56"/>
      <c r="D2" s="56"/>
      <c r="E2" s="56"/>
      <c r="F2" s="56"/>
      <c r="G2" s="56"/>
      <c r="H2" s="56"/>
      <c r="I2" s="56"/>
      <c r="J2" s="56"/>
      <c r="K2" s="56" t="s">
        <v>43</v>
      </c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1:21" s="1" customFormat="1" hidden="1" x14ac:dyDescent="0.2">
      <c r="A3" s="57" t="s">
        <v>28</v>
      </c>
      <c r="B3" s="57" t="s">
        <v>29</v>
      </c>
      <c r="C3" s="57" t="s">
        <v>27</v>
      </c>
      <c r="D3" s="57" t="s">
        <v>14</v>
      </c>
      <c r="E3" s="57" t="s">
        <v>11</v>
      </c>
      <c r="F3" s="57" t="s">
        <v>31</v>
      </c>
      <c r="G3" s="57" t="s">
        <v>26</v>
      </c>
      <c r="H3" s="57" t="s">
        <v>26</v>
      </c>
      <c r="I3" s="56"/>
      <c r="J3" s="56"/>
      <c r="K3" s="57" t="s">
        <v>14</v>
      </c>
      <c r="L3" s="57" t="s">
        <v>11</v>
      </c>
      <c r="M3" s="57" t="s">
        <v>31</v>
      </c>
      <c r="N3" s="56"/>
      <c r="O3" s="56"/>
      <c r="P3" s="56"/>
      <c r="Q3" s="56"/>
      <c r="R3" s="56"/>
      <c r="S3" s="56"/>
      <c r="T3" s="56"/>
      <c r="U3" s="56"/>
    </row>
    <row r="4" spans="1:21" s="1" customFormat="1" hidden="1" x14ac:dyDescent="0.2">
      <c r="A4" s="58">
        <v>6</v>
      </c>
      <c r="B4" s="58">
        <v>1</v>
      </c>
      <c r="C4" s="58" t="s">
        <v>16</v>
      </c>
      <c r="D4" s="58">
        <v>0</v>
      </c>
      <c r="E4" s="58">
        <v>0.5</v>
      </c>
      <c r="F4" s="58">
        <v>0.5</v>
      </c>
      <c r="G4" s="58"/>
      <c r="H4" s="58"/>
      <c r="I4" s="56"/>
      <c r="J4" s="56"/>
      <c r="K4" s="59">
        <f>D4*100</f>
        <v>0</v>
      </c>
      <c r="L4" s="59">
        <f t="shared" ref="L4:M4" si="0">E4*100</f>
        <v>50</v>
      </c>
      <c r="M4" s="59">
        <f t="shared" si="0"/>
        <v>50</v>
      </c>
      <c r="N4" s="56"/>
      <c r="O4" s="56"/>
      <c r="P4" s="56" t="s">
        <v>41</v>
      </c>
      <c r="Q4" s="56" t="s">
        <v>42</v>
      </c>
      <c r="R4" s="56"/>
      <c r="S4" s="56" t="s">
        <v>41</v>
      </c>
      <c r="T4" s="56" t="s">
        <v>42</v>
      </c>
      <c r="U4" s="56"/>
    </row>
    <row r="5" spans="1:21" s="1" customFormat="1" hidden="1" x14ac:dyDescent="0.2">
      <c r="A5" s="58">
        <v>1</v>
      </c>
      <c r="B5" s="58">
        <v>2</v>
      </c>
      <c r="C5" s="58" t="s">
        <v>15</v>
      </c>
      <c r="D5" s="58">
        <v>1</v>
      </c>
      <c r="E5" s="58">
        <v>0</v>
      </c>
      <c r="F5" s="58">
        <v>0</v>
      </c>
      <c r="G5" s="58"/>
      <c r="H5" s="58"/>
      <c r="I5" s="56"/>
      <c r="J5" s="56"/>
      <c r="K5" s="59">
        <f t="shared" ref="K5:K18" si="1">D5*100</f>
        <v>100</v>
      </c>
      <c r="L5" s="59">
        <f t="shared" ref="L5:L18" si="2">E5*100</f>
        <v>0</v>
      </c>
      <c r="M5" s="59">
        <f t="shared" ref="M5:M18" si="3">F5*100</f>
        <v>0</v>
      </c>
      <c r="N5" s="56"/>
      <c r="O5" s="56"/>
      <c r="P5" s="56">
        <v>100</v>
      </c>
      <c r="Q5" s="59">
        <v>5</v>
      </c>
      <c r="R5" s="56"/>
      <c r="S5" s="56">
        <v>100</v>
      </c>
      <c r="T5" s="56">
        <v>0.5</v>
      </c>
      <c r="U5" s="56"/>
    </row>
    <row r="6" spans="1:21" s="1" customFormat="1" hidden="1" x14ac:dyDescent="0.2">
      <c r="A6" s="58">
        <v>11</v>
      </c>
      <c r="B6" s="58">
        <v>3</v>
      </c>
      <c r="C6" s="58" t="s">
        <v>15</v>
      </c>
      <c r="D6" s="58">
        <v>1</v>
      </c>
      <c r="E6" s="58">
        <v>0</v>
      </c>
      <c r="F6" s="58">
        <v>0</v>
      </c>
      <c r="G6" s="58"/>
      <c r="H6" s="58"/>
      <c r="I6" s="56"/>
      <c r="J6" s="56"/>
      <c r="K6" s="59">
        <f t="shared" si="1"/>
        <v>100</v>
      </c>
      <c r="L6" s="59">
        <f t="shared" si="2"/>
        <v>0</v>
      </c>
      <c r="M6" s="59">
        <f t="shared" si="3"/>
        <v>0</v>
      </c>
      <c r="N6" s="56"/>
      <c r="O6" s="56"/>
      <c r="P6" s="56">
        <v>50</v>
      </c>
      <c r="Q6" s="60">
        <v>2.5</v>
      </c>
      <c r="R6" s="56"/>
      <c r="S6" s="56">
        <v>50</v>
      </c>
      <c r="T6" s="56">
        <v>0.25</v>
      </c>
      <c r="U6" s="56"/>
    </row>
    <row r="7" spans="1:21" s="1" customFormat="1" hidden="1" x14ac:dyDescent="0.2">
      <c r="A7" s="58">
        <v>13</v>
      </c>
      <c r="B7" s="58">
        <v>4</v>
      </c>
      <c r="C7" s="58" t="s">
        <v>15</v>
      </c>
      <c r="D7" s="58">
        <v>0</v>
      </c>
      <c r="E7" s="58">
        <v>0</v>
      </c>
      <c r="F7" s="58">
        <v>1</v>
      </c>
      <c r="G7" s="58"/>
      <c r="H7" s="58"/>
      <c r="I7" s="56"/>
      <c r="J7" s="56"/>
      <c r="K7" s="59">
        <f t="shared" si="1"/>
        <v>0</v>
      </c>
      <c r="L7" s="59">
        <f t="shared" si="2"/>
        <v>0</v>
      </c>
      <c r="M7" s="59">
        <f t="shared" si="3"/>
        <v>100</v>
      </c>
      <c r="N7" s="56"/>
      <c r="O7" s="56"/>
      <c r="P7" s="56">
        <v>0</v>
      </c>
      <c r="Q7" s="59">
        <v>0</v>
      </c>
      <c r="R7" s="56"/>
      <c r="S7" s="56">
        <v>0</v>
      </c>
      <c r="T7" s="56">
        <v>0</v>
      </c>
      <c r="U7" s="56"/>
    </row>
    <row r="8" spans="1:21" s="1" customFormat="1" hidden="1" x14ac:dyDescent="0.2">
      <c r="A8" s="58">
        <v>8</v>
      </c>
      <c r="B8" s="58">
        <v>5</v>
      </c>
      <c r="C8" s="58" t="s">
        <v>17</v>
      </c>
      <c r="D8" s="58">
        <v>0.66666700000000001</v>
      </c>
      <c r="E8" s="58">
        <v>0.16666700000000001</v>
      </c>
      <c r="F8" s="58">
        <v>0.16666700000000001</v>
      </c>
      <c r="G8" s="58"/>
      <c r="H8" s="58"/>
      <c r="I8" s="56"/>
      <c r="J8" s="56"/>
      <c r="K8" s="59">
        <f t="shared" si="1"/>
        <v>66.666700000000006</v>
      </c>
      <c r="L8" s="59">
        <f t="shared" si="2"/>
        <v>16.666700000000002</v>
      </c>
      <c r="M8" s="59">
        <f t="shared" si="3"/>
        <v>16.666700000000002</v>
      </c>
      <c r="N8" s="56"/>
      <c r="O8" s="56"/>
      <c r="P8" s="56">
        <v>65.099999999999994</v>
      </c>
      <c r="Q8" s="59">
        <f>0.05*P8</f>
        <v>3.2549999999999999</v>
      </c>
      <c r="R8" s="56"/>
      <c r="S8" s="56">
        <v>34.9</v>
      </c>
      <c r="T8" s="56">
        <f>0.005*S8</f>
        <v>0.17449999999999999</v>
      </c>
      <c r="U8" s="56"/>
    </row>
    <row r="9" spans="1:21" s="1" customFormat="1" hidden="1" x14ac:dyDescent="0.2">
      <c r="A9" s="58">
        <v>15</v>
      </c>
      <c r="B9" s="58">
        <v>6</v>
      </c>
      <c r="C9" s="58" t="s">
        <v>16</v>
      </c>
      <c r="D9" s="58">
        <v>0.5</v>
      </c>
      <c r="E9" s="58">
        <v>0</v>
      </c>
      <c r="F9" s="58">
        <v>0.5</v>
      </c>
      <c r="G9" s="58"/>
      <c r="H9" s="58"/>
      <c r="I9" s="56"/>
      <c r="J9" s="56"/>
      <c r="K9" s="59">
        <f t="shared" si="1"/>
        <v>50</v>
      </c>
      <c r="L9" s="59">
        <f t="shared" si="2"/>
        <v>0</v>
      </c>
      <c r="M9" s="59">
        <f t="shared" si="3"/>
        <v>50</v>
      </c>
      <c r="N9" s="56"/>
      <c r="O9" s="56"/>
      <c r="P9" s="56">
        <v>50</v>
      </c>
      <c r="Q9" s="59">
        <f>0.05*P9</f>
        <v>2.5</v>
      </c>
      <c r="R9" s="56"/>
      <c r="S9" s="56">
        <v>50</v>
      </c>
      <c r="T9" s="56">
        <f>0.005*S9</f>
        <v>0.25</v>
      </c>
      <c r="U9" s="56"/>
    </row>
    <row r="10" spans="1:21" s="1" customFormat="1" hidden="1" x14ac:dyDescent="0.2">
      <c r="A10" s="58">
        <v>4</v>
      </c>
      <c r="B10" s="58">
        <v>7</v>
      </c>
      <c r="C10" s="58" t="s">
        <v>16</v>
      </c>
      <c r="D10" s="58">
        <v>0.5</v>
      </c>
      <c r="E10" s="58">
        <v>0.5</v>
      </c>
      <c r="F10" s="58">
        <v>0</v>
      </c>
      <c r="G10" s="58"/>
      <c r="H10" s="58"/>
      <c r="I10" s="56"/>
      <c r="J10" s="56"/>
      <c r="K10" s="59">
        <f t="shared" si="1"/>
        <v>50</v>
      </c>
      <c r="L10" s="59">
        <f t="shared" si="2"/>
        <v>50</v>
      </c>
      <c r="M10" s="59">
        <f t="shared" si="3"/>
        <v>0</v>
      </c>
      <c r="N10" s="56"/>
      <c r="O10" s="56"/>
      <c r="P10" s="56">
        <v>16.666700000000002</v>
      </c>
      <c r="Q10" s="59">
        <f>0.05*P10</f>
        <v>0.83333500000000016</v>
      </c>
      <c r="R10" s="56"/>
      <c r="S10" s="56">
        <v>16.666700000000002</v>
      </c>
      <c r="T10" s="56">
        <f>0.005*S10</f>
        <v>8.3333500000000019E-2</v>
      </c>
      <c r="U10" s="56"/>
    </row>
    <row r="11" spans="1:21" s="1" customFormat="1" hidden="1" x14ac:dyDescent="0.2">
      <c r="A11" s="58">
        <v>5</v>
      </c>
      <c r="B11" s="58">
        <v>8</v>
      </c>
      <c r="C11" s="58" t="s">
        <v>16</v>
      </c>
      <c r="D11" s="58">
        <v>0.5</v>
      </c>
      <c r="E11" s="58">
        <v>0</v>
      </c>
      <c r="F11" s="58">
        <v>0.5</v>
      </c>
      <c r="G11" s="58"/>
      <c r="H11" s="58"/>
      <c r="I11" s="56"/>
      <c r="J11" s="56"/>
      <c r="K11" s="59">
        <f t="shared" si="1"/>
        <v>50</v>
      </c>
      <c r="L11" s="59">
        <f t="shared" si="2"/>
        <v>0</v>
      </c>
      <c r="M11" s="59">
        <f t="shared" si="3"/>
        <v>50</v>
      </c>
      <c r="N11" s="56"/>
      <c r="O11" s="56"/>
      <c r="P11" s="56"/>
      <c r="Q11" s="56"/>
      <c r="R11" s="56"/>
      <c r="S11" s="56"/>
      <c r="T11" s="56"/>
      <c r="U11" s="56"/>
    </row>
    <row r="12" spans="1:21" s="1" customFormat="1" hidden="1" x14ac:dyDescent="0.2">
      <c r="A12" s="58">
        <v>10</v>
      </c>
      <c r="B12" s="58">
        <v>9</v>
      </c>
      <c r="C12" s="58" t="s">
        <v>17</v>
      </c>
      <c r="D12" s="58">
        <v>0.16666700000000001</v>
      </c>
      <c r="E12" s="58">
        <v>0.16666700000000001</v>
      </c>
      <c r="F12" s="58">
        <v>0.66666700000000001</v>
      </c>
      <c r="G12" s="58"/>
      <c r="H12" s="58"/>
      <c r="I12" s="56"/>
      <c r="J12" s="56"/>
      <c r="K12" s="59">
        <f t="shared" si="1"/>
        <v>16.666700000000002</v>
      </c>
      <c r="L12" s="59">
        <f t="shared" si="2"/>
        <v>16.666700000000002</v>
      </c>
      <c r="M12" s="59">
        <f t="shared" si="3"/>
        <v>66.666700000000006</v>
      </c>
      <c r="N12" s="56"/>
      <c r="O12" s="56"/>
      <c r="P12" s="56"/>
      <c r="Q12" s="56"/>
      <c r="R12" s="56"/>
      <c r="S12" s="56"/>
      <c r="T12" s="56"/>
      <c r="U12" s="56"/>
    </row>
    <row r="13" spans="1:21" s="1" customFormat="1" hidden="1" x14ac:dyDescent="0.2">
      <c r="A13" s="58">
        <v>3</v>
      </c>
      <c r="B13" s="58">
        <v>10</v>
      </c>
      <c r="C13" s="58" t="s">
        <v>15</v>
      </c>
      <c r="D13" s="58">
        <v>0</v>
      </c>
      <c r="E13" s="58">
        <v>0</v>
      </c>
      <c r="F13" s="58">
        <v>1</v>
      </c>
      <c r="G13" s="58"/>
      <c r="H13" s="58"/>
      <c r="I13" s="56"/>
      <c r="J13" s="56"/>
      <c r="K13" s="59">
        <f t="shared" si="1"/>
        <v>0</v>
      </c>
      <c r="L13" s="59">
        <f t="shared" si="2"/>
        <v>0</v>
      </c>
      <c r="M13" s="59">
        <f t="shared" si="3"/>
        <v>100</v>
      </c>
      <c r="N13" s="56"/>
      <c r="O13" s="56"/>
      <c r="P13" s="56"/>
      <c r="Q13" s="56"/>
      <c r="R13" s="56"/>
      <c r="S13" s="56"/>
      <c r="T13" s="56"/>
      <c r="U13" s="56"/>
    </row>
    <row r="14" spans="1:21" s="1" customFormat="1" hidden="1" x14ac:dyDescent="0.2">
      <c r="A14" s="58">
        <v>9</v>
      </c>
      <c r="B14" s="58">
        <v>11</v>
      </c>
      <c r="C14" s="58" t="s">
        <v>17</v>
      </c>
      <c r="D14" s="58">
        <v>0.16666700000000001</v>
      </c>
      <c r="E14" s="58">
        <v>0.66666700000000001</v>
      </c>
      <c r="F14" s="58">
        <v>0.16666700000000001</v>
      </c>
      <c r="G14" s="58"/>
      <c r="H14" s="58"/>
      <c r="I14" s="56"/>
      <c r="J14" s="56"/>
      <c r="K14" s="59">
        <f t="shared" si="1"/>
        <v>16.666700000000002</v>
      </c>
      <c r="L14" s="59">
        <f t="shared" si="2"/>
        <v>66.666700000000006</v>
      </c>
      <c r="M14" s="59">
        <f t="shared" si="3"/>
        <v>16.666700000000002</v>
      </c>
      <c r="N14" s="56"/>
      <c r="O14" s="56"/>
      <c r="P14" s="56"/>
      <c r="Q14" s="56"/>
      <c r="R14" s="56"/>
      <c r="S14" s="56"/>
      <c r="T14" s="56"/>
      <c r="U14" s="56"/>
    </row>
    <row r="15" spans="1:21" s="1" customFormat="1" hidden="1" x14ac:dyDescent="0.2">
      <c r="A15" s="58">
        <v>12</v>
      </c>
      <c r="B15" s="58">
        <v>12</v>
      </c>
      <c r="C15" s="58" t="s">
        <v>15</v>
      </c>
      <c r="D15" s="58">
        <v>0</v>
      </c>
      <c r="E15" s="58">
        <v>1</v>
      </c>
      <c r="F15" s="58">
        <v>0</v>
      </c>
      <c r="G15" s="58"/>
      <c r="H15" s="58"/>
      <c r="I15" s="56"/>
      <c r="J15" s="56"/>
      <c r="K15" s="59">
        <f t="shared" si="1"/>
        <v>0</v>
      </c>
      <c r="L15" s="59">
        <f t="shared" si="2"/>
        <v>100</v>
      </c>
      <c r="M15" s="59">
        <f t="shared" si="3"/>
        <v>0</v>
      </c>
      <c r="N15" s="56"/>
      <c r="O15" s="56"/>
      <c r="P15" s="56"/>
      <c r="Q15" s="56"/>
      <c r="R15" s="56"/>
      <c r="S15" s="56"/>
      <c r="T15" s="56"/>
      <c r="U15" s="56"/>
    </row>
    <row r="16" spans="1:21" s="1" customFormat="1" hidden="1" x14ac:dyDescent="0.2">
      <c r="A16" s="58">
        <v>14</v>
      </c>
      <c r="B16" s="58">
        <v>13</v>
      </c>
      <c r="C16" s="58" t="s">
        <v>16</v>
      </c>
      <c r="D16" s="58">
        <v>0.5</v>
      </c>
      <c r="E16" s="58">
        <v>0.5</v>
      </c>
      <c r="F16" s="58">
        <v>0</v>
      </c>
      <c r="G16" s="58"/>
      <c r="H16" s="58"/>
      <c r="I16" s="56"/>
      <c r="J16" s="56"/>
      <c r="K16" s="59">
        <f t="shared" si="1"/>
        <v>50</v>
      </c>
      <c r="L16" s="59">
        <f t="shared" si="2"/>
        <v>50</v>
      </c>
      <c r="M16" s="59">
        <f t="shared" si="3"/>
        <v>0</v>
      </c>
      <c r="N16" s="56"/>
      <c r="O16" s="56"/>
      <c r="P16" s="56"/>
      <c r="Q16" s="56"/>
      <c r="R16" s="56"/>
      <c r="S16" s="56"/>
      <c r="T16" s="56"/>
      <c r="U16" s="56"/>
    </row>
    <row r="17" spans="1:22" s="1" customFormat="1" hidden="1" x14ac:dyDescent="0.2">
      <c r="A17" s="58">
        <v>2</v>
      </c>
      <c r="B17" s="58">
        <v>14</v>
      </c>
      <c r="C17" s="58" t="s">
        <v>15</v>
      </c>
      <c r="D17" s="58">
        <v>0</v>
      </c>
      <c r="E17" s="58">
        <v>1</v>
      </c>
      <c r="F17" s="58">
        <v>0</v>
      </c>
      <c r="G17" s="58"/>
      <c r="H17" s="58"/>
      <c r="I17" s="56"/>
      <c r="J17" s="56"/>
      <c r="K17" s="59">
        <f t="shared" si="1"/>
        <v>0</v>
      </c>
      <c r="L17" s="59">
        <f t="shared" si="2"/>
        <v>100</v>
      </c>
      <c r="M17" s="59">
        <f t="shared" si="3"/>
        <v>0</v>
      </c>
      <c r="N17" s="56"/>
      <c r="O17" s="56"/>
      <c r="P17" s="56"/>
      <c r="Q17" s="56"/>
      <c r="R17" s="56"/>
      <c r="S17" s="56"/>
      <c r="T17" s="56"/>
      <c r="U17" s="56"/>
    </row>
    <row r="18" spans="1:22" s="1" customFormat="1" hidden="1" x14ac:dyDescent="0.2">
      <c r="A18" s="58">
        <v>7</v>
      </c>
      <c r="B18" s="58">
        <v>15</v>
      </c>
      <c r="C18" s="58" t="s">
        <v>18</v>
      </c>
      <c r="D18" s="58">
        <v>0.33333299999999999</v>
      </c>
      <c r="E18" s="58">
        <v>0.33333299999999999</v>
      </c>
      <c r="F18" s="58">
        <v>0.33333299999999999</v>
      </c>
      <c r="G18" s="58"/>
      <c r="H18" s="58"/>
      <c r="I18" s="56"/>
      <c r="J18" s="56"/>
      <c r="K18" s="59">
        <f t="shared" si="1"/>
        <v>33.333300000000001</v>
      </c>
      <c r="L18" s="59">
        <f t="shared" si="2"/>
        <v>33.333300000000001</v>
      </c>
      <c r="M18" s="59">
        <f t="shared" si="3"/>
        <v>33.333300000000001</v>
      </c>
      <c r="N18" s="56"/>
      <c r="O18" s="56"/>
      <c r="P18" s="56"/>
      <c r="Q18" s="56"/>
      <c r="R18" s="56"/>
      <c r="S18" s="56"/>
      <c r="T18" s="56"/>
      <c r="U18" s="56"/>
    </row>
    <row r="19" spans="1:22" s="1" customFormat="1" hidden="1" x14ac:dyDescent="0.2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</row>
    <row r="20" spans="1:22" s="1" customFormat="1" hidden="1" x14ac:dyDescent="0.2"/>
    <row r="21" spans="1:22" s="1" customFormat="1" hidden="1" x14ac:dyDescent="0.2">
      <c r="A21" s="1" t="s">
        <v>37</v>
      </c>
    </row>
    <row r="22" spans="1:22" s="1" customFormat="1" hidden="1" x14ac:dyDescent="0.2">
      <c r="A22" s="1" t="s">
        <v>36</v>
      </c>
      <c r="O22" s="61"/>
      <c r="P22" s="61"/>
      <c r="Q22" s="61"/>
      <c r="R22" s="61"/>
      <c r="S22" s="61"/>
      <c r="T22" s="61"/>
      <c r="U22" s="61"/>
      <c r="V22" s="61"/>
    </row>
    <row r="23" spans="1:22" s="2" customFormat="1" ht="32" x14ac:dyDescent="0.2">
      <c r="A23" s="25" t="s">
        <v>151</v>
      </c>
      <c r="B23" s="25" t="s">
        <v>171</v>
      </c>
      <c r="C23" s="25" t="s">
        <v>169</v>
      </c>
      <c r="D23" s="25" t="s">
        <v>38</v>
      </c>
      <c r="E23" s="25" t="s">
        <v>39</v>
      </c>
      <c r="F23" s="25" t="s">
        <v>173</v>
      </c>
      <c r="G23" s="62" t="s">
        <v>172</v>
      </c>
      <c r="H23" s="63"/>
      <c r="I23" s="64"/>
      <c r="O23" s="65"/>
      <c r="P23" s="65"/>
      <c r="R23" s="65"/>
      <c r="S23" s="65"/>
      <c r="T23" s="65"/>
      <c r="U23" s="65"/>
    </row>
    <row r="24" spans="1:22" s="1" customFormat="1" x14ac:dyDescent="0.2">
      <c r="A24" s="26">
        <v>6</v>
      </c>
      <c r="B24" s="26">
        <v>1</v>
      </c>
      <c r="C24" s="26" t="s">
        <v>16</v>
      </c>
      <c r="D24" s="66" t="str">
        <f>K4&amp;"%"&amp;" ["&amp;$Q$7&amp;"]"</f>
        <v>0% [0]</v>
      </c>
      <c r="E24" s="66" t="str">
        <f>L4&amp;"%"&amp;" ["&amp;$T$6&amp;"]"</f>
        <v>50% [0.25]</v>
      </c>
      <c r="F24" s="66" t="str">
        <f>M4&amp;"%"&amp;" ["&amp;$T$6&amp;"]"</f>
        <v>50% [0.25]</v>
      </c>
      <c r="G24" s="67">
        <v>121.06708098113086</v>
      </c>
      <c r="H24" s="10"/>
      <c r="I24" s="10"/>
      <c r="O24" s="51"/>
      <c r="P24" s="51"/>
      <c r="R24" s="51"/>
      <c r="S24" s="51"/>
      <c r="T24" s="51"/>
      <c r="U24" s="51"/>
    </row>
    <row r="25" spans="1:22" s="1" customFormat="1" x14ac:dyDescent="0.2">
      <c r="A25" s="26">
        <v>1</v>
      </c>
      <c r="B25" s="26">
        <v>2</v>
      </c>
      <c r="C25" s="26" t="s">
        <v>15</v>
      </c>
      <c r="D25" s="66" t="str">
        <f>K5&amp;"%"&amp;" ["&amp;$Q$5&amp;"]"</f>
        <v>100% [5]</v>
      </c>
      <c r="E25" s="66" t="str">
        <f>L5&amp;"%"&amp;" ["&amp;$T$7&amp;"]"</f>
        <v>0% [0]</v>
      </c>
      <c r="F25" s="66" t="str">
        <f>M5&amp;"%"&amp;" ["&amp;$T$7&amp;"]"</f>
        <v>0% [0]</v>
      </c>
      <c r="G25" s="67">
        <v>204.82922003485828</v>
      </c>
      <c r="H25" s="10"/>
      <c r="I25" s="10"/>
      <c r="O25" s="51"/>
      <c r="P25" s="51"/>
      <c r="R25" s="51"/>
      <c r="S25" s="51"/>
      <c r="T25" s="51"/>
      <c r="U25" s="51"/>
    </row>
    <row r="26" spans="1:22" s="1" customFormat="1" x14ac:dyDescent="0.2">
      <c r="A26" s="26">
        <v>11</v>
      </c>
      <c r="B26" s="26">
        <v>3</v>
      </c>
      <c r="C26" s="26" t="s">
        <v>15</v>
      </c>
      <c r="D26" s="66" t="str">
        <f>K6&amp;"%"&amp;" ["&amp;$Q$5&amp;"]"</f>
        <v>100% [5]</v>
      </c>
      <c r="E26" s="66" t="str">
        <f>L6&amp;"%"&amp;" ["&amp;$T$7&amp;"]"</f>
        <v>0% [0]</v>
      </c>
      <c r="F26" s="66" t="str">
        <f>M6&amp;"%"&amp;" ["&amp;$T$7&amp;"]"</f>
        <v>0% [0]</v>
      </c>
      <c r="G26" s="67">
        <v>179.94423532357075</v>
      </c>
      <c r="H26" s="10"/>
      <c r="I26" s="10"/>
      <c r="O26" s="51"/>
      <c r="P26" s="51"/>
      <c r="R26" s="51"/>
      <c r="S26" s="51"/>
      <c r="T26" s="51"/>
      <c r="U26" s="51"/>
    </row>
    <row r="27" spans="1:22" s="1" customFormat="1" x14ac:dyDescent="0.2">
      <c r="A27" s="26">
        <v>13</v>
      </c>
      <c r="B27" s="26">
        <v>4</v>
      </c>
      <c r="C27" s="26" t="s">
        <v>15</v>
      </c>
      <c r="D27" s="66" t="str">
        <f>K7&amp;"%"&amp;" ["&amp;$Q$7&amp;"]"</f>
        <v>0% [0]</v>
      </c>
      <c r="E27" s="66" t="str">
        <f>L7&amp;"%"&amp;" ["&amp;$T$7&amp;"]"</f>
        <v>0% [0]</v>
      </c>
      <c r="F27" s="66" t="str">
        <f>M7&amp;"%"&amp;" ["&amp;$T$5&amp;"]"</f>
        <v>100% [0.5]</v>
      </c>
      <c r="G27" s="67">
        <v>231.43041058830357</v>
      </c>
      <c r="H27" s="10"/>
      <c r="I27" s="10"/>
      <c r="O27" s="51"/>
      <c r="P27" s="51"/>
      <c r="R27" s="51"/>
      <c r="S27" s="51"/>
      <c r="T27" s="51"/>
      <c r="U27" s="51"/>
    </row>
    <row r="28" spans="1:22" s="1" customFormat="1" x14ac:dyDescent="0.2">
      <c r="A28" s="26">
        <v>8</v>
      </c>
      <c r="B28" s="26">
        <v>5</v>
      </c>
      <c r="C28" s="26" t="s">
        <v>17</v>
      </c>
      <c r="D28" s="66" t="str">
        <f>ROUND(K8,2)&amp;"%"&amp;" ["&amp;ROUND($Q$8,2)&amp;"]"</f>
        <v>66.67% [3.26]</v>
      </c>
      <c r="E28" s="66" t="str">
        <f>ROUND(L8,2)&amp;"%"&amp;" ["&amp;ROUND($T$10,2)&amp;"]"</f>
        <v>16.67% [0.08]</v>
      </c>
      <c r="F28" s="66" t="str">
        <f>ROUND(M8,2)&amp;"%"&amp;" ["&amp;ROUND($T$10,2)&amp;"]"</f>
        <v>16.67% [0.08]</v>
      </c>
      <c r="G28" s="67">
        <v>179.80121817005761</v>
      </c>
      <c r="H28" s="10"/>
      <c r="I28" s="10"/>
      <c r="O28" s="51"/>
      <c r="P28" s="51"/>
      <c r="R28" s="51"/>
      <c r="S28" s="51"/>
      <c r="T28" s="51"/>
      <c r="U28" s="51"/>
    </row>
    <row r="29" spans="1:22" s="1" customFormat="1" x14ac:dyDescent="0.2">
      <c r="A29" s="26">
        <v>15</v>
      </c>
      <c r="B29" s="26">
        <v>6</v>
      </c>
      <c r="C29" s="26" t="s">
        <v>16</v>
      </c>
      <c r="D29" s="66" t="str">
        <f>K9&amp;"%"&amp;" ["&amp;$Q$6&amp;"]"</f>
        <v>50% [2.5]</v>
      </c>
      <c r="E29" s="66" t="str">
        <f>L9&amp;"%"&amp;" ["&amp;$T$7&amp;"]"</f>
        <v>0% [0]</v>
      </c>
      <c r="F29" s="66" t="str">
        <f>M9&amp;"%"&amp;" ["&amp;$T$6&amp;"]"</f>
        <v>50% [0.25]</v>
      </c>
      <c r="G29" s="67">
        <v>186.30849865490578</v>
      </c>
      <c r="H29" s="10"/>
      <c r="I29" s="10"/>
      <c r="O29" s="51"/>
      <c r="P29" s="51"/>
      <c r="R29" s="51"/>
      <c r="S29" s="51"/>
      <c r="T29" s="51"/>
      <c r="U29" s="51"/>
    </row>
    <row r="30" spans="1:22" s="1" customFormat="1" x14ac:dyDescent="0.2">
      <c r="A30" s="26">
        <v>4</v>
      </c>
      <c r="B30" s="26">
        <v>7</v>
      </c>
      <c r="C30" s="26" t="s">
        <v>16</v>
      </c>
      <c r="D30" s="66" t="str">
        <f>K10&amp;"%"&amp;" ["&amp;$Q$6&amp;"]"</f>
        <v>50% [2.5]</v>
      </c>
      <c r="E30" s="66" t="str">
        <f>L10&amp;"%"&amp;" ["&amp;$T$6&amp;"]"</f>
        <v>50% [0.25]</v>
      </c>
      <c r="F30" s="66" t="str">
        <f>M10&amp;"%"&amp;" ["&amp;$T$7&amp;"]"</f>
        <v>0% [0]</v>
      </c>
      <c r="G30" s="67">
        <v>176.51182363925523</v>
      </c>
      <c r="H30" s="10"/>
      <c r="I30" s="10"/>
      <c r="O30" s="51"/>
      <c r="P30" s="51"/>
      <c r="R30" s="51"/>
      <c r="S30" s="51"/>
      <c r="T30" s="51"/>
      <c r="U30" s="51"/>
    </row>
    <row r="31" spans="1:22" s="1" customFormat="1" x14ac:dyDescent="0.2">
      <c r="A31" s="26">
        <v>5</v>
      </c>
      <c r="B31" s="26">
        <v>8</v>
      </c>
      <c r="C31" s="26" t="s">
        <v>16</v>
      </c>
      <c r="D31" s="66" t="str">
        <f>K11&amp;"%"&amp;" ["&amp;$Q$6&amp;"]"</f>
        <v>50% [2.5]</v>
      </c>
      <c r="E31" s="66" t="str">
        <f>L11&amp;"%"&amp;" ["&amp;$T$7&amp;"]"</f>
        <v>0% [0]</v>
      </c>
      <c r="F31" s="66" t="str">
        <f>M11&amp;"%"&amp;" ["&amp;$T$6&amp;"]"</f>
        <v>50% [0.25]</v>
      </c>
      <c r="G31" s="67">
        <v>180.15876105384046</v>
      </c>
      <c r="H31" s="10"/>
      <c r="I31" s="10"/>
      <c r="O31" s="51"/>
      <c r="P31" s="51"/>
      <c r="R31" s="51"/>
      <c r="S31" s="51"/>
      <c r="T31" s="51"/>
      <c r="U31" s="51"/>
    </row>
    <row r="32" spans="1:22" s="1" customFormat="1" ht="14" customHeight="1" x14ac:dyDescent="0.2">
      <c r="A32" s="26">
        <v>10</v>
      </c>
      <c r="B32" s="26">
        <v>9</v>
      </c>
      <c r="C32" s="26" t="s">
        <v>17</v>
      </c>
      <c r="D32" s="66" t="str">
        <f>ROUND(K12,2)&amp;"%"&amp;" ["&amp;ROUND($Q$10,2)&amp;"]"</f>
        <v>16.67% [0.83]</v>
      </c>
      <c r="E32" s="66" t="str">
        <f>ROUND(L12,2)&amp;"%"&amp;" ["&amp;ROUND($T$10,2)&amp;"]"</f>
        <v>16.67% [0.08]</v>
      </c>
      <c r="F32" s="66" t="str">
        <f>ROUND(M12,2)&amp;"%"&amp;" ["&amp;ROUND($T$8,2)&amp;"]"</f>
        <v>66.67% [0.17]</v>
      </c>
      <c r="G32" s="67">
        <v>185.09285285004404</v>
      </c>
      <c r="H32" s="10"/>
      <c r="I32" s="10"/>
      <c r="O32" s="51"/>
      <c r="P32" s="51"/>
      <c r="R32" s="51"/>
      <c r="S32" s="51"/>
      <c r="T32" s="51"/>
      <c r="U32" s="51"/>
    </row>
    <row r="33" spans="1:21" s="1" customFormat="1" x14ac:dyDescent="0.2">
      <c r="A33" s="26">
        <v>3</v>
      </c>
      <c r="B33" s="26">
        <v>10</v>
      </c>
      <c r="C33" s="26" t="s">
        <v>15</v>
      </c>
      <c r="D33" s="66" t="str">
        <f>K13&amp;"%"&amp;" ["&amp;$Q$7&amp;"]"</f>
        <v>0% [0]</v>
      </c>
      <c r="E33" s="66" t="str">
        <f>L13&amp;"%"&amp;" ["&amp;$T$7&amp;"]"</f>
        <v>0% [0]</v>
      </c>
      <c r="F33" s="66" t="str">
        <f>M13&amp;"%"&amp;" ["&amp;$T$5&amp;"]"</f>
        <v>100% [0.5]</v>
      </c>
      <c r="G33" s="67">
        <v>192.52974483272766</v>
      </c>
      <c r="H33" s="10"/>
      <c r="I33" s="10"/>
      <c r="O33" s="51"/>
      <c r="P33" s="51"/>
      <c r="R33" s="51"/>
      <c r="S33" s="51"/>
      <c r="T33" s="51"/>
      <c r="U33" s="51"/>
    </row>
    <row r="34" spans="1:21" s="1" customFormat="1" x14ac:dyDescent="0.2">
      <c r="A34" s="26">
        <v>9</v>
      </c>
      <c r="B34" s="26">
        <v>11</v>
      </c>
      <c r="C34" s="26" t="s">
        <v>17</v>
      </c>
      <c r="D34" s="66" t="str">
        <f>ROUND(K14,2)&amp;"%"&amp;" ["&amp;ROUND($Q$10,2)&amp;"]"</f>
        <v>16.67% [0.83]</v>
      </c>
      <c r="E34" s="66" t="str">
        <f>ROUND(L14,2)&amp;"%"&amp;" ["&amp;ROUND($T$8,2)&amp;"]"</f>
        <v>66.67% [0.17]</v>
      </c>
      <c r="F34" s="66" t="str">
        <f>ROUND(M14,2)&amp;"%"&amp;" ["&amp;ROUND($T$10,2)&amp;"]"</f>
        <v>16.67% [0.08]</v>
      </c>
      <c r="G34" s="67">
        <v>170.50510319170306</v>
      </c>
      <c r="H34" s="10"/>
      <c r="I34" s="10"/>
      <c r="O34" s="51"/>
      <c r="P34" s="51"/>
      <c r="R34" s="51"/>
      <c r="S34" s="51"/>
      <c r="T34" s="51"/>
      <c r="U34" s="51"/>
    </row>
    <row r="35" spans="1:21" s="1" customFormat="1" x14ac:dyDescent="0.2">
      <c r="A35" s="26">
        <v>12</v>
      </c>
      <c r="B35" s="26">
        <v>12</v>
      </c>
      <c r="C35" s="26" t="s">
        <v>15</v>
      </c>
      <c r="D35" s="66" t="str">
        <f>K15&amp;"%"&amp;" ["&amp;$Q$7&amp;"]"</f>
        <v>0% [0]</v>
      </c>
      <c r="E35" s="66" t="str">
        <f>L15&amp;"%"&amp;" ["&amp;$T$5&amp;"]"</f>
        <v>100% [0.5]</v>
      </c>
      <c r="F35" s="66" t="str">
        <f>M15&amp;"%"&amp;" ["&amp;$T$7&amp;"]"</f>
        <v>0% [0]</v>
      </c>
      <c r="G35" s="67">
        <v>127.31392283073282</v>
      </c>
      <c r="H35" s="10"/>
      <c r="I35" s="10"/>
      <c r="O35" s="51"/>
      <c r="P35" s="51"/>
      <c r="R35" s="51"/>
      <c r="S35" s="51"/>
      <c r="T35" s="51"/>
      <c r="U35" s="51"/>
    </row>
    <row r="36" spans="1:21" s="1" customFormat="1" x14ac:dyDescent="0.2">
      <c r="A36" s="26">
        <v>14</v>
      </c>
      <c r="B36" s="26">
        <v>13</v>
      </c>
      <c r="C36" s="26" t="s">
        <v>16</v>
      </c>
      <c r="D36" s="66" t="str">
        <f>K16&amp;"%"&amp;" ["&amp;$Q$6&amp;"]"</f>
        <v>50% [2.5]</v>
      </c>
      <c r="E36" s="66" t="str">
        <f>L16&amp;"%"&amp;" ["&amp;$T$6&amp;"]"</f>
        <v>50% [0.25]</v>
      </c>
      <c r="F36" s="66" t="str">
        <f>M16&amp;"%"&amp;" ["&amp;$T$7&amp;"]"</f>
        <v>0% [0]</v>
      </c>
      <c r="G36" s="67">
        <v>223.92201002886333</v>
      </c>
      <c r="H36" s="10"/>
      <c r="I36" s="10"/>
      <c r="O36" s="51"/>
      <c r="P36" s="51"/>
      <c r="R36" s="51"/>
      <c r="S36" s="51"/>
      <c r="T36" s="51"/>
      <c r="U36" s="51"/>
    </row>
    <row r="37" spans="1:21" s="1" customFormat="1" x14ac:dyDescent="0.2">
      <c r="A37" s="26">
        <v>2</v>
      </c>
      <c r="B37" s="26">
        <v>14</v>
      </c>
      <c r="C37" s="26" t="s">
        <v>15</v>
      </c>
      <c r="D37" s="66" t="str">
        <f>K17&amp;"%"&amp;" ["&amp;$Q$7&amp;"]"</f>
        <v>0% [0]</v>
      </c>
      <c r="E37" s="66" t="str">
        <f>L17&amp;"%"&amp;" ["&amp;$T$5&amp;"]"</f>
        <v>100% [0.5]</v>
      </c>
      <c r="F37" s="66" t="str">
        <f>M17&amp;"%"&amp;" ["&amp;$T$7&amp;"]"</f>
        <v>0% [0]</v>
      </c>
      <c r="G37" s="67">
        <v>124.45357976046988</v>
      </c>
      <c r="H37" s="10"/>
      <c r="I37" s="10"/>
    </row>
    <row r="38" spans="1:21" s="1" customFormat="1" x14ac:dyDescent="0.2">
      <c r="A38" s="26">
        <v>7</v>
      </c>
      <c r="B38" s="26">
        <v>15</v>
      </c>
      <c r="C38" s="26" t="s">
        <v>18</v>
      </c>
      <c r="D38" s="66" t="str">
        <f>ROUND(K18,2)&amp;"%"&amp;" ["&amp;ROUND($Q$9,2)&amp;"]"</f>
        <v>33.33% [2.5]</v>
      </c>
      <c r="E38" s="66" t="str">
        <f>ROUND(L18,2)&amp;"%"&amp;" ["&amp;ROUND($T$9,2)&amp;"]"</f>
        <v>33.33% [0.25]</v>
      </c>
      <c r="F38" s="66" t="str">
        <f>ROUND(M18,2)&amp;"%"&amp;" ["&amp;ROUND($T$9,2)&amp;"]"</f>
        <v>33.33% [0.25]</v>
      </c>
      <c r="G38" s="67">
        <v>178.37104663492613</v>
      </c>
      <c r="H38" s="10"/>
      <c r="I38" s="10"/>
    </row>
    <row r="40" spans="1:21" s="1" customFormat="1" x14ac:dyDescent="0.2">
      <c r="D40" s="51"/>
    </row>
    <row r="41" spans="1:21" s="1" customFormat="1" ht="19" x14ac:dyDescent="0.25">
      <c r="A41" s="68"/>
      <c r="H41" s="51"/>
    </row>
    <row r="44" spans="1:21" s="1" customFormat="1" x14ac:dyDescent="0.2">
      <c r="I44" s="61"/>
      <c r="J44" s="61"/>
      <c r="K44" s="69"/>
      <c r="L44" s="69"/>
      <c r="M44" s="69"/>
      <c r="N44" s="69"/>
      <c r="O44" s="61"/>
    </row>
    <row r="45" spans="1:21" s="1" customFormat="1" x14ac:dyDescent="0.2">
      <c r="I45" s="51"/>
      <c r="K45" s="69"/>
      <c r="L45" s="70"/>
      <c r="M45" s="70"/>
      <c r="N45" s="70"/>
    </row>
    <row r="46" spans="1:21" s="1" customFormat="1" x14ac:dyDescent="0.2">
      <c r="I46" s="51"/>
      <c r="K46" s="51"/>
      <c r="L46" s="70"/>
      <c r="M46" s="70"/>
      <c r="N46" s="70"/>
    </row>
    <row r="47" spans="1:21" s="1" customFormat="1" x14ac:dyDescent="0.2">
      <c r="I47" s="51"/>
      <c r="K47" s="51"/>
      <c r="L47" s="70"/>
      <c r="M47" s="70"/>
      <c r="N47" s="70"/>
    </row>
    <row r="48" spans="1:21" s="1" customFormat="1" x14ac:dyDescent="0.2">
      <c r="A48" s="71"/>
      <c r="I48" s="51"/>
      <c r="K48" s="72"/>
      <c r="L48" s="72"/>
      <c r="M48" s="72"/>
      <c r="N48" s="51"/>
    </row>
    <row r="49" spans="1:14" s="1" customFormat="1" x14ac:dyDescent="0.2">
      <c r="A49" s="73"/>
      <c r="I49" s="51"/>
      <c r="K49" s="72"/>
      <c r="L49" s="72"/>
      <c r="M49" s="72"/>
      <c r="N49" s="51"/>
    </row>
    <row r="50" spans="1:14" s="1" customFormat="1" x14ac:dyDescent="0.2">
      <c r="A50" s="73"/>
      <c r="I50" s="51"/>
      <c r="K50" s="72"/>
      <c r="L50" s="72"/>
      <c r="M50" s="72"/>
      <c r="N50" s="51"/>
    </row>
    <row r="51" spans="1:14" s="1" customFormat="1" x14ac:dyDescent="0.2">
      <c r="A51" s="69"/>
      <c r="I51" s="51"/>
      <c r="K51" s="69"/>
      <c r="L51" s="69"/>
      <c r="M51" s="69"/>
      <c r="N51" s="69"/>
    </row>
    <row r="52" spans="1:14" s="1" customFormat="1" x14ac:dyDescent="0.2">
      <c r="A52" s="70"/>
      <c r="I52" s="51"/>
      <c r="K52" s="69"/>
      <c r="L52" s="70"/>
      <c r="M52" s="70"/>
      <c r="N52" s="71"/>
    </row>
    <row r="53" spans="1:14" s="1" customFormat="1" x14ac:dyDescent="0.2">
      <c r="A53" s="71"/>
      <c r="I53" s="51"/>
      <c r="K53" s="51"/>
      <c r="L53" s="70"/>
      <c r="M53" s="70"/>
      <c r="N53" s="70"/>
    </row>
    <row r="54" spans="1:14" s="1" customFormat="1" x14ac:dyDescent="0.2">
      <c r="A54" s="71"/>
      <c r="I54" s="51"/>
      <c r="K54" s="51"/>
      <c r="L54" s="70"/>
      <c r="M54" s="70"/>
      <c r="N54" s="70"/>
    </row>
    <row r="55" spans="1:14" s="1" customFormat="1" x14ac:dyDescent="0.2">
      <c r="I55" s="51"/>
      <c r="K55" s="72"/>
      <c r="L55" s="72"/>
      <c r="M55" s="72"/>
      <c r="N55" s="51"/>
    </row>
    <row r="56" spans="1:14" s="1" customFormat="1" x14ac:dyDescent="0.2">
      <c r="I56" s="51"/>
      <c r="K56" s="72"/>
      <c r="L56" s="72"/>
      <c r="M56" s="72"/>
      <c r="N56" s="51"/>
    </row>
    <row r="57" spans="1:14" s="1" customFormat="1" x14ac:dyDescent="0.2">
      <c r="I57" s="51"/>
      <c r="K57" s="72"/>
      <c r="L57" s="72"/>
      <c r="M57" s="72"/>
      <c r="N57" s="51"/>
    </row>
    <row r="58" spans="1:14" s="1" customFormat="1" x14ac:dyDescent="0.2">
      <c r="I58" s="51"/>
      <c r="K58" s="72"/>
      <c r="L58" s="72"/>
      <c r="M58" s="72"/>
      <c r="N58" s="51"/>
    </row>
  </sheetData>
  <phoneticPr fontId="6" type="noConversion"/>
  <pageMargins left="0.7" right="0.7" top="0.75" bottom="0.75" header="0.3" footer="0.3"/>
  <pageSetup paperSize="9" orientation="portrait" horizontalDpi="0" verticalDpi="0"/>
  <ignoredErrors>
    <ignoredError sqref="E28 D33 D36:E36 E30:F30 E32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'S4'!acaiw2_sum</vt:lpstr>
      <vt:lpstr>'S4'!acaiw2_sum_2</vt:lpstr>
      <vt:lpstr>'S4'!c_</vt:lpstr>
      <vt:lpstr>'S4'!d</vt:lpstr>
      <vt:lpstr>'S4'!e</vt:lpstr>
      <vt:lpstr>'S4'!f_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Gonçalves Bortolini</dc:creator>
  <cp:lastModifiedBy>Bruno Melgar</cp:lastModifiedBy>
  <dcterms:created xsi:type="dcterms:W3CDTF">2021-09-29T20:42:56Z</dcterms:created>
  <dcterms:modified xsi:type="dcterms:W3CDTF">2022-09-29T09:53:33Z</dcterms:modified>
</cp:coreProperties>
</file>