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https://ipbpt-my.sharepoint.com/personal/bruno_melgarc_ipb_pt/Documents/Personal/[05] Pixel tree/[02] Design Labs/[04] CIMO/[01] Logos/Nutrissencial/Experimental/Ana Saldanha/Trámeles [1]/Trametes/"/>
    </mc:Choice>
  </mc:AlternateContent>
  <xr:revisionPtr revIDLastSave="161" documentId="13_ncr:1_{B7DB3621-36F1-244A-AB78-F9698F2A619F}" xr6:coauthVersionLast="47" xr6:coauthVersionMax="47" xr10:uidLastSave="{BA8CCACC-9529-784D-B58D-35E069D246B8}"/>
  <bookViews>
    <workbookView xWindow="-21600" yWindow="-34340" windowWidth="21600" windowHeight="19200" xr2:uid="{460E0F01-8A7A-0F4D-9ACB-109185D0AB90}"/>
  </bookViews>
  <sheets>
    <sheet name="Hoja1" sheetId="4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8" i="4" l="1"/>
  <c r="BG8" i="4"/>
  <c r="BF8" i="4"/>
  <c r="BL5" i="4"/>
  <c r="BK5" i="4"/>
  <c r="BJ5" i="4"/>
  <c r="BI5" i="4"/>
  <c r="BH5" i="4"/>
  <c r="BG5" i="4"/>
  <c r="BF5" i="4"/>
  <c r="I5" i="4" l="1"/>
  <c r="G8" i="4"/>
  <c r="G7" i="4"/>
  <c r="G6" i="4"/>
  <c r="G5" i="4"/>
  <c r="G4" i="4"/>
  <c r="G3" i="4"/>
  <c r="AD8" i="4" l="1"/>
  <c r="BB8" i="4" s="1"/>
  <c r="BE8" i="4" s="1"/>
  <c r="BB3" i="4"/>
  <c r="BD7" i="4"/>
  <c r="BD8" i="4"/>
  <c r="BD6" i="4"/>
  <c r="BD4" i="4"/>
  <c r="BD5" i="4"/>
  <c r="BD3" i="4"/>
  <c r="BC4" i="4"/>
  <c r="BC5" i="4"/>
  <c r="BC6" i="4"/>
  <c r="BC7" i="4"/>
  <c r="BC8" i="4"/>
  <c r="BB4" i="4"/>
  <c r="BE4" i="4" s="1"/>
  <c r="BB5" i="4"/>
  <c r="BB6" i="4"/>
  <c r="BE6" i="4" s="1"/>
  <c r="BB7" i="4"/>
  <c r="BE7" i="4" s="1"/>
  <c r="BE5" i="4"/>
  <c r="BC3" i="4"/>
  <c r="BE3" i="4" s="1"/>
  <c r="S8" i="4"/>
  <c r="R8" i="4"/>
  <c r="Q8" i="4"/>
  <c r="P8" i="4"/>
  <c r="N8" i="4"/>
  <c r="M8" i="4"/>
  <c r="L8" i="4"/>
  <c r="K8" i="4"/>
  <c r="J8" i="4"/>
  <c r="I8" i="4"/>
  <c r="E8" i="4"/>
  <c r="D8" i="4"/>
  <c r="C8" i="4"/>
  <c r="B8" i="4"/>
  <c r="O7" i="4"/>
  <c r="O6" i="4"/>
  <c r="O8" i="4" s="1"/>
  <c r="S5" i="4"/>
  <c r="R5" i="4"/>
  <c r="Q5" i="4"/>
  <c r="P5" i="4"/>
  <c r="N5" i="4"/>
  <c r="M5" i="4"/>
  <c r="L5" i="4"/>
  <c r="K5" i="4"/>
  <c r="J5" i="4"/>
  <c r="E5" i="4"/>
  <c r="D5" i="4"/>
  <c r="C5" i="4"/>
  <c r="B5" i="4"/>
  <c r="O4" i="4"/>
  <c r="O3" i="4"/>
  <c r="O5" i="4" s="1"/>
</calcChain>
</file>

<file path=xl/sharedStrings.xml><?xml version="1.0" encoding="utf-8"?>
<sst xmlns="http://schemas.openxmlformats.org/spreadsheetml/2006/main" count="78" uniqueCount="74">
  <si>
    <t>Sample</t>
  </si>
  <si>
    <t>Moisture</t>
  </si>
  <si>
    <t>Protein</t>
  </si>
  <si>
    <t>Ash</t>
  </si>
  <si>
    <t>Lipids</t>
  </si>
  <si>
    <t>Fiber</t>
  </si>
  <si>
    <t>Carbohydrates</t>
  </si>
  <si>
    <t>Energy</t>
  </si>
  <si>
    <t>Fructose</t>
  </si>
  <si>
    <t>Glucose</t>
  </si>
  <si>
    <t>Manitol</t>
  </si>
  <si>
    <t>Sacarose</t>
  </si>
  <si>
    <t>Rafinose</t>
  </si>
  <si>
    <t>Trealose</t>
  </si>
  <si>
    <t>Total</t>
  </si>
  <si>
    <t>Oxalic acid</t>
  </si>
  <si>
    <t>Malic acid</t>
  </si>
  <si>
    <t>Fumaric acid</t>
  </si>
  <si>
    <t>C6:0</t>
  </si>
  <si>
    <t>C8:0</t>
  </si>
  <si>
    <t>C10:0</t>
  </si>
  <si>
    <t>C11:0</t>
  </si>
  <si>
    <t>C12:0</t>
  </si>
  <si>
    <t>C13:0</t>
  </si>
  <si>
    <t>C14:0</t>
  </si>
  <si>
    <t>C15:0</t>
  </si>
  <si>
    <t>C15:1</t>
  </si>
  <si>
    <t>C16:0</t>
  </si>
  <si>
    <t>C16:1</t>
  </si>
  <si>
    <t>C17:0</t>
  </si>
  <si>
    <t>C17:1</t>
  </si>
  <si>
    <t>C18:0</t>
  </si>
  <si>
    <t>C18:1n9t</t>
  </si>
  <si>
    <t>C18:1n9c</t>
  </si>
  <si>
    <t>C18:2n6t</t>
  </si>
  <si>
    <t>C18:2n6c</t>
  </si>
  <si>
    <t>C18:3n6</t>
  </si>
  <si>
    <t>C18:3n3</t>
  </si>
  <si>
    <t>C20:0</t>
  </si>
  <si>
    <t>C20:1</t>
  </si>
  <si>
    <t>C20:2</t>
  </si>
  <si>
    <t>C20:3n6</t>
  </si>
  <si>
    <t>C20:5n3</t>
  </si>
  <si>
    <t>C21:0</t>
  </si>
  <si>
    <t>C22:0</t>
  </si>
  <si>
    <t>C22:1n9</t>
  </si>
  <si>
    <t>SFA</t>
  </si>
  <si>
    <t>MUFA</t>
  </si>
  <si>
    <t>PUFA</t>
  </si>
  <si>
    <t>TramS1.1</t>
  </si>
  <si>
    <t>TramS1.2</t>
  </si>
  <si>
    <t>TramS1.3</t>
  </si>
  <si>
    <t>TramN1.1</t>
  </si>
  <si>
    <t>TramN1.2</t>
  </si>
  <si>
    <t>TramN1.3</t>
  </si>
  <si>
    <t>g/ 100 g</t>
  </si>
  <si>
    <t>kcal/ 100 g</t>
  </si>
  <si>
    <t>g/100 g</t>
  </si>
  <si>
    <t xml:space="preserve">TBARS </t>
  </si>
  <si>
    <t>DPPH</t>
  </si>
  <si>
    <t xml:space="preserve">OxHLIA 60 min </t>
  </si>
  <si>
    <t>ug/ mL extract</t>
  </si>
  <si>
    <t>Relative %</t>
  </si>
  <si>
    <t>mg/ 100 g</t>
  </si>
  <si>
    <t>d-Tocopherol</t>
  </si>
  <si>
    <r>
      <t>a</t>
    </r>
    <r>
      <rPr>
        <sz val="11"/>
        <color rgb="FF000000"/>
        <rFont val="Times New Roman"/>
        <family val="1"/>
      </rPr>
      <t>-Tocopherol</t>
    </r>
  </si>
  <si>
    <t>Quinic acid</t>
  </si>
  <si>
    <t>Gallic acid</t>
  </si>
  <si>
    <t>Protocatechuic acid</t>
  </si>
  <si>
    <t>Chlorogenic acid</t>
  </si>
  <si>
    <t>Ferulic acid</t>
  </si>
  <si>
    <t>Baicalin</t>
  </si>
  <si>
    <r>
      <t>p</t>
    </r>
    <r>
      <rPr>
        <b/>
        <sz val="12"/>
        <color rgb="FF000000"/>
        <rFont val="Aptos Narrow"/>
        <scheme val="minor"/>
      </rPr>
      <t>-Coumaric acid hexoside</t>
    </r>
  </si>
  <si>
    <t>mg/ g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</si>
</sst>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Symbol"/>
      <charset val="2"/>
    </font>
    <font>
      <b/>
      <sz val="10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Symbol"/>
      <charset val="2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i/>
      <sz val="12"/>
      <color rgb="FF00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AF2D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2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/>
    <xf numFmtId="0" fontId="7" fillId="2" borderId="2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12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7" borderId="0" xfId="0" applyFill="1"/>
  </cellXfs>
  <cellStyles count="2">
    <cellStyle name="Normal" xfId="0" builtinId="0"/>
    <cellStyle name="Normal 2" xfId="1" xr:uid="{21625B6A-4AA6-5649-AC17-308BEE9429C8}"/>
  </cellStyles>
  <dxfs count="0"/>
  <tableStyles count="0" defaultTableStyle="TableStyleMedium2" defaultPivotStyle="PivotStyleLight16"/>
  <colors>
    <mruColors>
      <color rgb="FFDAF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AF40-EF4D-194B-94AD-0288E7901B4D}">
  <dimension ref="A1:BL11"/>
  <sheetViews>
    <sheetView tabSelected="1" topLeftCell="X1" zoomScale="183" workbookViewId="0">
      <selection activeCell="BF6" sqref="BF6:BF8"/>
    </sheetView>
  </sheetViews>
  <sheetFormatPr baseColWidth="10" defaultColWidth="11" defaultRowHeight="15.75" customHeight="1" x14ac:dyDescent="0.2"/>
  <cols>
    <col min="20" max="20" width="11.1640625" bestFit="1" customWidth="1"/>
    <col min="21" max="21" width="13" bestFit="1" customWidth="1"/>
    <col min="24" max="24" width="19.33203125" bestFit="1" customWidth="1"/>
    <col min="25" max="25" width="12.6640625" bestFit="1" customWidth="1"/>
    <col min="60" max="60" width="17.6640625" bestFit="1" customWidth="1"/>
    <col min="61" max="61" width="23.1640625" bestFit="1" customWidth="1"/>
    <col min="62" max="62" width="14.83203125" bestFit="1" customWidth="1"/>
  </cols>
  <sheetData>
    <row r="1" spans="1:64" ht="15.75" customHeight="1" x14ac:dyDescent="0.2">
      <c r="B1" s="16" t="s">
        <v>55</v>
      </c>
      <c r="C1" s="16"/>
      <c r="D1" s="16"/>
      <c r="E1" s="16"/>
      <c r="F1" s="16"/>
      <c r="G1" s="16"/>
      <c r="H1" s="12" t="s">
        <v>56</v>
      </c>
      <c r="I1" s="17" t="s">
        <v>57</v>
      </c>
      <c r="J1" s="17"/>
      <c r="K1" s="17"/>
      <c r="L1" s="17"/>
      <c r="M1" s="17"/>
      <c r="N1" s="17"/>
      <c r="O1" s="17"/>
      <c r="P1" s="18" t="s">
        <v>55</v>
      </c>
      <c r="Q1" s="18"/>
      <c r="R1" s="18"/>
      <c r="S1" s="18"/>
      <c r="T1" s="19" t="s">
        <v>63</v>
      </c>
      <c r="U1" s="19"/>
      <c r="V1" s="19"/>
      <c r="W1" s="17" t="s">
        <v>61</v>
      </c>
      <c r="X1" s="17"/>
      <c r="Y1" s="17"/>
      <c r="Z1" s="16" t="s">
        <v>62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24"/>
      <c r="BF1" s="18" t="s">
        <v>73</v>
      </c>
      <c r="BG1" s="18"/>
      <c r="BH1" s="18"/>
      <c r="BI1" s="18"/>
      <c r="BJ1" s="18"/>
      <c r="BK1" s="18"/>
      <c r="BL1" s="18"/>
    </row>
    <row r="2" spans="1:64" ht="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14</v>
      </c>
      <c r="T2" s="14" t="s">
        <v>65</v>
      </c>
      <c r="U2" s="1" t="s">
        <v>64</v>
      </c>
      <c r="V2" t="s">
        <v>14</v>
      </c>
      <c r="W2" t="s">
        <v>59</v>
      </c>
      <c r="X2" t="s">
        <v>60</v>
      </c>
      <c r="Y2" t="s">
        <v>58</v>
      </c>
      <c r="Z2" s="6" t="s">
        <v>18</v>
      </c>
      <c r="AA2" s="6" t="s">
        <v>19</v>
      </c>
      <c r="AB2" s="6" t="s">
        <v>20</v>
      </c>
      <c r="AC2" s="6" t="s">
        <v>21</v>
      </c>
      <c r="AD2" s="6" t="s">
        <v>22</v>
      </c>
      <c r="AE2" s="6" t="s">
        <v>23</v>
      </c>
      <c r="AF2" s="6" t="s">
        <v>24</v>
      </c>
      <c r="AG2" s="6" t="s">
        <v>25</v>
      </c>
      <c r="AH2" s="6" t="s">
        <v>26</v>
      </c>
      <c r="AI2" s="6" t="s">
        <v>27</v>
      </c>
      <c r="AJ2" s="6" t="s">
        <v>28</v>
      </c>
      <c r="AK2" s="6" t="s">
        <v>29</v>
      </c>
      <c r="AL2" s="6" t="s">
        <v>30</v>
      </c>
      <c r="AM2" s="6" t="s">
        <v>31</v>
      </c>
      <c r="AN2" s="6" t="s">
        <v>32</v>
      </c>
      <c r="AO2" s="6" t="s">
        <v>33</v>
      </c>
      <c r="AP2" s="6" t="s">
        <v>34</v>
      </c>
      <c r="AQ2" s="6" t="s">
        <v>35</v>
      </c>
      <c r="AR2" s="6" t="s">
        <v>36</v>
      </c>
      <c r="AS2" s="6" t="s">
        <v>37</v>
      </c>
      <c r="AT2" s="6" t="s">
        <v>38</v>
      </c>
      <c r="AU2" s="6" t="s">
        <v>39</v>
      </c>
      <c r="AV2" s="6" t="s">
        <v>40</v>
      </c>
      <c r="AW2" s="6" t="s">
        <v>41</v>
      </c>
      <c r="AX2" s="6" t="s">
        <v>42</v>
      </c>
      <c r="AY2" s="6" t="s">
        <v>43</v>
      </c>
      <c r="AZ2" s="6" t="s">
        <v>44</v>
      </c>
      <c r="BA2" s="6" t="s">
        <v>45</v>
      </c>
      <c r="BB2" s="7" t="s">
        <v>46</v>
      </c>
      <c r="BC2" s="8" t="s">
        <v>47</v>
      </c>
      <c r="BD2" s="9" t="s">
        <v>48</v>
      </c>
      <c r="BE2" s="8" t="s">
        <v>14</v>
      </c>
      <c r="BF2" s="22" t="s">
        <v>66</v>
      </c>
      <c r="BG2" s="22" t="s">
        <v>67</v>
      </c>
      <c r="BH2" s="22" t="s">
        <v>68</v>
      </c>
      <c r="BI2" s="23" t="s">
        <v>72</v>
      </c>
      <c r="BJ2" s="22" t="s">
        <v>69</v>
      </c>
      <c r="BK2" s="22" t="s">
        <v>70</v>
      </c>
      <c r="BL2" s="22" t="s">
        <v>71</v>
      </c>
    </row>
    <row r="3" spans="1:64" ht="16" x14ac:dyDescent="0.2">
      <c r="A3" s="5" t="s">
        <v>49</v>
      </c>
      <c r="B3" s="2">
        <v>38.69</v>
      </c>
      <c r="C3" s="11">
        <v>4.8169893822297567</v>
      </c>
      <c r="D3" s="11">
        <v>0.95224611708477613</v>
      </c>
      <c r="E3" s="11">
        <v>8.7888186616213892E-2</v>
      </c>
      <c r="F3" s="11">
        <v>47.098605289938561</v>
      </c>
      <c r="G3" s="11">
        <f t="shared" ref="G3:G8" si="0">100-(B3+C3+D3+E3+F3)</f>
        <v>8.3542710241306963</v>
      </c>
      <c r="H3">
        <v>147.67324588486485</v>
      </c>
      <c r="I3">
        <v>1.8931969506899547E-2</v>
      </c>
      <c r="J3">
        <v>0</v>
      </c>
      <c r="K3">
        <v>0.69190432307246941</v>
      </c>
      <c r="L3">
        <v>0</v>
      </c>
      <c r="M3">
        <v>0</v>
      </c>
      <c r="N3">
        <v>7.9277622310141849E-2</v>
      </c>
      <c r="O3">
        <f>SUM(I3:N3)</f>
        <v>0.79011391488951088</v>
      </c>
      <c r="P3">
        <v>8.1249669964729071E-2</v>
      </c>
      <c r="Q3">
        <v>0.46130830249236948</v>
      </c>
      <c r="R3">
        <v>2.2938881663687689E-2</v>
      </c>
      <c r="S3">
        <v>0.56549685412078621</v>
      </c>
      <c r="T3">
        <v>0.66779999999999995</v>
      </c>
      <c r="U3" s="13">
        <v>1.8193999999999999</v>
      </c>
      <c r="V3">
        <v>2.4900000000000002</v>
      </c>
      <c r="W3">
        <v>611.94229819999998</v>
      </c>
      <c r="X3">
        <v>381.66</v>
      </c>
      <c r="Y3">
        <v>90.960987530772272</v>
      </c>
      <c r="Z3">
        <v>0.96489916751484228</v>
      </c>
      <c r="AC3">
        <v>1.6321327242069714</v>
      </c>
      <c r="AD3">
        <v>0.58064326482241113</v>
      </c>
      <c r="AF3">
        <v>0.93204223711023004</v>
      </c>
      <c r="AG3">
        <v>2.1432910267316951</v>
      </c>
      <c r="AI3">
        <v>19.322659891318789</v>
      </c>
      <c r="AJ3">
        <v>2.1495375179151495</v>
      </c>
      <c r="AK3">
        <v>0.62147752529877276</v>
      </c>
      <c r="AM3">
        <v>4.0635068961842835</v>
      </c>
      <c r="AN3">
        <v>1.1383795054751558</v>
      </c>
      <c r="AO3">
        <v>12.354225171116148</v>
      </c>
      <c r="AP3">
        <v>22.774378092182353</v>
      </c>
      <c r="AS3">
        <v>15.719836554659794</v>
      </c>
      <c r="AT3">
        <v>3.9917979509575021</v>
      </c>
      <c r="AW3">
        <v>1.5785927525617867</v>
      </c>
      <c r="AX3">
        <v>0.79692076993128658</v>
      </c>
      <c r="AZ3">
        <v>9.2356789520128295</v>
      </c>
      <c r="BB3" s="10">
        <f>Z3+AC3+AD3+AF3+AG3+AI3+AK3+AM3+AT3+AZ3</f>
        <v>43.48812963615832</v>
      </c>
      <c r="BC3" s="11">
        <f>AJ3+AN3+AO3</f>
        <v>15.642142194506453</v>
      </c>
      <c r="BD3" s="11">
        <f>AP3+AW3+AX3+AS3</f>
        <v>40.869728169335218</v>
      </c>
      <c r="BE3" s="11">
        <f>BB3+BC3+BD3</f>
        <v>100</v>
      </c>
      <c r="BF3" s="20">
        <v>2.2379974626285519</v>
      </c>
      <c r="BG3" s="20">
        <v>1.2057549894981865</v>
      </c>
      <c r="BH3" s="20">
        <v>0.79455619601228855</v>
      </c>
      <c r="BI3" s="20">
        <v>0.46588921674189543</v>
      </c>
      <c r="BJ3" s="20">
        <v>0.73803898179705041</v>
      </c>
      <c r="BK3" s="20">
        <v>0.20467994405280021</v>
      </c>
      <c r="BL3" s="20">
        <v>0.433576816361191</v>
      </c>
    </row>
    <row r="4" spans="1:64" ht="16" x14ac:dyDescent="0.2">
      <c r="A4" s="4" t="s">
        <v>50</v>
      </c>
      <c r="B4" s="2">
        <v>37.24</v>
      </c>
      <c r="C4" s="11">
        <v>4.9191396637485081</v>
      </c>
      <c r="D4" s="11">
        <v>1.0142530547889543</v>
      </c>
      <c r="E4" s="11">
        <v>8.4382501475722835E-2</v>
      </c>
      <c r="F4" s="11">
        <v>46.730734497187974</v>
      </c>
      <c r="G4" s="11">
        <f t="shared" si="0"/>
        <v>10.011490282798832</v>
      </c>
      <c r="H4">
        <v>154.02741622982637</v>
      </c>
      <c r="I4">
        <v>1.9563978228599704E-2</v>
      </c>
      <c r="J4">
        <v>0</v>
      </c>
      <c r="K4">
        <v>0.7403257793171697</v>
      </c>
      <c r="L4">
        <v>0</v>
      </c>
      <c r="M4">
        <v>0</v>
      </c>
      <c r="N4">
        <v>8.5708857001484395E-2</v>
      </c>
      <c r="O4">
        <f>SUM(I4:N4)</f>
        <v>0.84559861454725382</v>
      </c>
      <c r="P4">
        <v>7.8773938435813942E-2</v>
      </c>
      <c r="Q4">
        <v>0.41815431858171176</v>
      </c>
      <c r="R4">
        <v>2.2108708084861952E-2</v>
      </c>
      <c r="S4">
        <v>0.51903696510238762</v>
      </c>
      <c r="T4">
        <v>0.72030000000000005</v>
      </c>
      <c r="U4" s="13">
        <v>1.9072</v>
      </c>
      <c r="V4">
        <v>2.63</v>
      </c>
      <c r="W4">
        <v>677.41544139999996</v>
      </c>
      <c r="X4">
        <v>378.44</v>
      </c>
      <c r="Y4">
        <v>90.480990961199282</v>
      </c>
      <c r="Z4">
        <v>1.0127149503323223</v>
      </c>
      <c r="AC4">
        <v>1.6131874512470703</v>
      </c>
      <c r="AD4">
        <v>0.58551142146406521</v>
      </c>
      <c r="AF4">
        <v>0.95885506430986334</v>
      </c>
      <c r="AG4">
        <v>2.0763804003025759</v>
      </c>
      <c r="AI4">
        <v>18.347646617025561</v>
      </c>
      <c r="AJ4">
        <v>2.2560583053455883</v>
      </c>
      <c r="AK4">
        <v>0.61426361359869963</v>
      </c>
      <c r="AM4">
        <v>4.1804051481022615</v>
      </c>
      <c r="AN4">
        <v>1.147923764551332</v>
      </c>
      <c r="AO4">
        <v>12.966441418728619</v>
      </c>
      <c r="AP4">
        <v>23.429547396803237</v>
      </c>
      <c r="AS4">
        <v>15.229084669770149</v>
      </c>
      <c r="AT4">
        <v>4.0252654840960096</v>
      </c>
      <c r="AW4">
        <v>1.5918277924880677</v>
      </c>
      <c r="AX4">
        <v>0.83641234764288952</v>
      </c>
      <c r="AZ4">
        <v>9.1284741541916787</v>
      </c>
      <c r="BB4" s="10">
        <f t="shared" ref="BB4:BB8" si="1">Z4+AC4+AD4+AF4+AG4+AI4+AK4+AM4+AT4+AZ4</f>
        <v>42.54270430467011</v>
      </c>
      <c r="BC4" s="11">
        <f t="shared" ref="BC4:BC8" si="2">AJ4+AN4+AO4</f>
        <v>16.370423488625541</v>
      </c>
      <c r="BD4" s="11">
        <f t="shared" ref="BD4:BD5" si="3">AP4+AW4+AX4+AS4</f>
        <v>41.086872206704342</v>
      </c>
      <c r="BE4" s="11">
        <f t="shared" ref="BE4:BE8" si="4">BB4+BC4+BD4</f>
        <v>100</v>
      </c>
      <c r="BF4" s="20">
        <v>2.1796254208855248</v>
      </c>
      <c r="BG4" s="20">
        <v>1.256796202978367</v>
      </c>
      <c r="BH4" s="20">
        <v>0.7743651480329623</v>
      </c>
      <c r="BI4" s="20">
        <v>0.48282727502493761</v>
      </c>
      <c r="BJ4" s="20">
        <v>0.78471904622397348</v>
      </c>
      <c r="BK4" s="20">
        <v>0.20061666493379013</v>
      </c>
      <c r="BL4" s="20">
        <v>0.43326845719644907</v>
      </c>
    </row>
    <row r="5" spans="1:64" ht="16" x14ac:dyDescent="0.2">
      <c r="A5" s="5" t="s">
        <v>51</v>
      </c>
      <c r="B5" s="11">
        <f>MEDIAN(B3:B4)</f>
        <v>37.965000000000003</v>
      </c>
      <c r="C5" s="11">
        <f t="shared" ref="C5:E5" si="5">MEDIAN(C3:C4)</f>
        <v>4.8680645229891324</v>
      </c>
      <c r="D5" s="11">
        <f t="shared" si="5"/>
        <v>0.98324958593686529</v>
      </c>
      <c r="E5" s="11">
        <f t="shared" si="5"/>
        <v>8.6135344045968371E-2</v>
      </c>
      <c r="F5" s="11">
        <v>47.466476082689141</v>
      </c>
      <c r="G5" s="11">
        <f t="shared" si="0"/>
        <v>8.6310744643388944</v>
      </c>
      <c r="H5" s="3">
        <v>149.75285064522998</v>
      </c>
      <c r="I5" s="3">
        <f t="shared" ref="I5:S5" si="6">MEDIAN(I3:I4)</f>
        <v>1.9247973867749624E-2</v>
      </c>
      <c r="J5" s="3">
        <f t="shared" si="6"/>
        <v>0</v>
      </c>
      <c r="K5" s="3">
        <f t="shared" si="6"/>
        <v>0.71611505119481955</v>
      </c>
      <c r="L5" s="3">
        <f t="shared" si="6"/>
        <v>0</v>
      </c>
      <c r="M5" s="3">
        <f t="shared" si="6"/>
        <v>0</v>
      </c>
      <c r="N5" s="3">
        <f t="shared" si="6"/>
        <v>8.2493239655813122E-2</v>
      </c>
      <c r="O5" s="3">
        <f t="shared" si="6"/>
        <v>0.81785626471838235</v>
      </c>
      <c r="P5" s="3">
        <f t="shared" si="6"/>
        <v>8.0011804200271514E-2</v>
      </c>
      <c r="Q5" s="3">
        <f t="shared" si="6"/>
        <v>0.43973131053704062</v>
      </c>
      <c r="R5" s="3">
        <f t="shared" si="6"/>
        <v>2.2523794874274819E-2</v>
      </c>
      <c r="S5" s="3">
        <f t="shared" si="6"/>
        <v>0.54226690961158686</v>
      </c>
      <c r="T5" s="3">
        <v>0.69399999999999995</v>
      </c>
      <c r="U5" s="15">
        <v>1.863</v>
      </c>
      <c r="V5" s="3">
        <v>2.56</v>
      </c>
      <c r="W5" s="3">
        <v>651.80997139999999</v>
      </c>
      <c r="X5">
        <v>356.93</v>
      </c>
      <c r="Y5">
        <v>91.37023202307148</v>
      </c>
      <c r="Z5">
        <v>0.98880705892358223</v>
      </c>
      <c r="AC5">
        <v>1.622660087727021</v>
      </c>
      <c r="AD5">
        <v>0.58307734314323811</v>
      </c>
      <c r="AF5">
        <v>0.94544865071004669</v>
      </c>
      <c r="AG5">
        <v>2.1098357135171355</v>
      </c>
      <c r="AI5">
        <v>18.835153254172177</v>
      </c>
      <c r="AJ5">
        <v>2.2027979116303689</v>
      </c>
      <c r="AK5">
        <v>0.6178705694487362</v>
      </c>
      <c r="AM5">
        <v>4.1219560221432729</v>
      </c>
      <c r="AN5">
        <v>1.1431516350132438</v>
      </c>
      <c r="AO5">
        <v>12.660333294922385</v>
      </c>
      <c r="AP5">
        <v>23.101962744492795</v>
      </c>
      <c r="AS5">
        <v>15.474460612214973</v>
      </c>
      <c r="AT5">
        <v>4.0085317175267559</v>
      </c>
      <c r="AW5">
        <v>1.5852102725249271</v>
      </c>
      <c r="AX5">
        <v>0.81666655878708805</v>
      </c>
      <c r="AZ5">
        <v>9.1820765531022541</v>
      </c>
      <c r="BB5" s="10">
        <f t="shared" si="1"/>
        <v>43.015416970414222</v>
      </c>
      <c r="BC5" s="11">
        <f t="shared" si="2"/>
        <v>16.006282841565998</v>
      </c>
      <c r="BD5" s="11">
        <f t="shared" si="3"/>
        <v>40.97830018801978</v>
      </c>
      <c r="BE5" s="11">
        <f t="shared" si="4"/>
        <v>100</v>
      </c>
      <c r="BF5" s="11">
        <f t="shared" ref="BF5:BL5" si="7">MEDIAN(BF3:BF4)</f>
        <v>2.2088114417570384</v>
      </c>
      <c r="BG5" s="11">
        <f t="shared" si="7"/>
        <v>1.2312755962382766</v>
      </c>
      <c r="BH5" s="11">
        <f t="shared" si="7"/>
        <v>0.78446067202262548</v>
      </c>
      <c r="BI5" s="11">
        <f t="shared" si="7"/>
        <v>0.47435824588341652</v>
      </c>
      <c r="BJ5" s="11">
        <f t="shared" si="7"/>
        <v>0.76137901401051189</v>
      </c>
      <c r="BK5" s="11">
        <f t="shared" si="7"/>
        <v>0.20264830449329518</v>
      </c>
      <c r="BL5" s="11">
        <f t="shared" si="7"/>
        <v>0.43342263677882004</v>
      </c>
    </row>
    <row r="6" spans="1:64" ht="16" x14ac:dyDescent="0.2">
      <c r="A6" s="4" t="s">
        <v>52</v>
      </c>
      <c r="B6" s="2">
        <v>34.96</v>
      </c>
      <c r="C6" s="11">
        <v>5.8006234518577688</v>
      </c>
      <c r="D6" s="11">
        <v>1.4189607298694589</v>
      </c>
      <c r="E6" s="11">
        <v>0.52400972134368573</v>
      </c>
      <c r="F6" s="11">
        <v>50.617603612651031</v>
      </c>
      <c r="G6" s="11">
        <f t="shared" si="0"/>
        <v>6.6788024842780516</v>
      </c>
      <c r="H6">
        <v>151.10978802576659</v>
      </c>
      <c r="I6">
        <v>0.60439563832866916</v>
      </c>
      <c r="J6">
        <v>0</v>
      </c>
      <c r="K6">
        <v>1.6556549261796776</v>
      </c>
      <c r="L6">
        <v>0</v>
      </c>
      <c r="M6">
        <v>0</v>
      </c>
      <c r="N6">
        <v>0.3050220978481134</v>
      </c>
      <c r="O6">
        <f>SUM(I6:N6)</f>
        <v>2.5650726623564601</v>
      </c>
      <c r="P6">
        <v>4.6472994561952245E-2</v>
      </c>
      <c r="Q6">
        <v>0.38114401899168554</v>
      </c>
      <c r="R6">
        <v>1.7874201890122579E-2</v>
      </c>
      <c r="S6">
        <v>0.4454912154437603</v>
      </c>
      <c r="T6" s="13">
        <v>15.461399999999999</v>
      </c>
      <c r="U6" s="13">
        <v>1.4376</v>
      </c>
      <c r="V6">
        <v>16.899999999999999</v>
      </c>
      <c r="W6">
        <v>535.71230890000004</v>
      </c>
      <c r="X6">
        <v>62.47</v>
      </c>
      <c r="Y6">
        <v>125.9862811252129</v>
      </c>
      <c r="Z6">
        <v>0.54733116089407341</v>
      </c>
      <c r="AC6">
        <v>0.69792055336405978</v>
      </c>
      <c r="AD6">
        <v>0.13804189504503989</v>
      </c>
      <c r="AF6">
        <v>0.56661856792653775</v>
      </c>
      <c r="AG6">
        <v>1.0115691422464723</v>
      </c>
      <c r="AI6">
        <v>13.343583693458811</v>
      </c>
      <c r="AJ6">
        <v>0.8043217776579572</v>
      </c>
      <c r="AK6">
        <v>0.50399762102556567</v>
      </c>
      <c r="AM6">
        <v>2.7518643036711916</v>
      </c>
      <c r="AN6">
        <v>0.62619004563909397</v>
      </c>
      <c r="AO6">
        <v>14.271807152345461</v>
      </c>
      <c r="AQ6">
        <v>11.219443881706235</v>
      </c>
      <c r="AS6">
        <v>4.2216696057463654</v>
      </c>
      <c r="AT6">
        <v>27.852453084305008</v>
      </c>
      <c r="AW6">
        <v>12.571815484971458</v>
      </c>
      <c r="AX6">
        <v>5.1888563461104802</v>
      </c>
      <c r="AZ6">
        <v>3.682515683886197</v>
      </c>
      <c r="BB6" s="10">
        <f t="shared" si="1"/>
        <v>51.095895705822954</v>
      </c>
      <c r="BC6" s="11">
        <f t="shared" si="2"/>
        <v>15.702318975642513</v>
      </c>
      <c r="BD6" s="11">
        <f>AQ6+AW6+AX6+AS6</f>
        <v>33.20178531853454</v>
      </c>
      <c r="BE6" s="11">
        <f t="shared" si="4"/>
        <v>100</v>
      </c>
      <c r="BF6" s="21">
        <v>2.0595063697064537</v>
      </c>
      <c r="BG6" s="21">
        <v>2.8097368102597367</v>
      </c>
      <c r="BH6" s="21">
        <v>0.63455754872758963</v>
      </c>
      <c r="BI6" s="21">
        <v>0</v>
      </c>
      <c r="BJ6" s="21">
        <v>0</v>
      </c>
      <c r="BK6" s="21">
        <v>0</v>
      </c>
      <c r="BL6" s="21">
        <v>0</v>
      </c>
    </row>
    <row r="7" spans="1:64" ht="16" x14ac:dyDescent="0.2">
      <c r="A7" s="4" t="s">
        <v>53</v>
      </c>
      <c r="B7" s="2">
        <v>35.270000000000003</v>
      </c>
      <c r="C7" s="11">
        <v>5.4315839495305163</v>
      </c>
      <c r="D7" s="11">
        <v>1.337290425109338</v>
      </c>
      <c r="E7" s="11">
        <v>0.54617326748871609</v>
      </c>
      <c r="F7" s="11">
        <v>50.227352951752749</v>
      </c>
      <c r="G7" s="11">
        <f t="shared" si="0"/>
        <v>7.1875994061186788</v>
      </c>
      <c r="H7">
        <v>151.15629079596681</v>
      </c>
      <c r="I7">
        <v>0.62712191984166243</v>
      </c>
      <c r="J7">
        <v>0</v>
      </c>
      <c r="K7">
        <v>1.7000833250865903</v>
      </c>
      <c r="L7">
        <v>0</v>
      </c>
      <c r="M7">
        <v>0</v>
      </c>
      <c r="N7">
        <v>0.30811608114794647</v>
      </c>
      <c r="O7">
        <f>SUM(I7:N7)</f>
        <v>2.6353213260761996</v>
      </c>
      <c r="P7">
        <v>4.3719961087903318E-2</v>
      </c>
      <c r="Q7">
        <v>0.40121045807797384</v>
      </c>
      <c r="R7">
        <v>1.7417773006194608E-2</v>
      </c>
      <c r="S7">
        <v>0.46234819217207179</v>
      </c>
      <c r="T7" s="13">
        <v>14.217700000000001</v>
      </c>
      <c r="U7" s="13">
        <v>1.3436999999999999</v>
      </c>
      <c r="V7">
        <v>15.56</v>
      </c>
      <c r="W7">
        <v>554.73009560000003</v>
      </c>
      <c r="X7">
        <v>67.66</v>
      </c>
      <c r="Y7">
        <v>123.77911172400552</v>
      </c>
      <c r="Z7">
        <v>0.56932168045638076</v>
      </c>
      <c r="AC7">
        <v>0.68365596819004504</v>
      </c>
      <c r="AD7">
        <v>0.13795554133791524</v>
      </c>
      <c r="AF7">
        <v>0.57771072951129354</v>
      </c>
      <c r="AG7">
        <v>0.97123339426902211</v>
      </c>
      <c r="AI7">
        <v>12.557066660785399</v>
      </c>
      <c r="AJ7">
        <v>0.83663759493589995</v>
      </c>
      <c r="AK7">
        <v>0.49369656747732638</v>
      </c>
      <c r="AM7">
        <v>2.8057349765426114</v>
      </c>
      <c r="AN7">
        <v>0.62579832519952849</v>
      </c>
      <c r="AO7">
        <v>14.845215861362618</v>
      </c>
      <c r="AQ7">
        <v>11.439076437840754</v>
      </c>
      <c r="AS7">
        <v>4.0533329155985403</v>
      </c>
      <c r="AT7">
        <v>27.835029659513854</v>
      </c>
      <c r="AW7">
        <v>12.563951040108106</v>
      </c>
      <c r="AX7">
        <v>5.3973327770864765</v>
      </c>
      <c r="AZ7">
        <v>3.6072498697842321</v>
      </c>
      <c r="BB7" s="10">
        <f t="shared" si="1"/>
        <v>50.238655047868086</v>
      </c>
      <c r="BC7" s="11">
        <f t="shared" si="2"/>
        <v>16.307651781498045</v>
      </c>
      <c r="BD7" s="11">
        <f t="shared" ref="BD7:BD8" si="8">AQ7+AW7+AX7+AS7</f>
        <v>33.453693170633876</v>
      </c>
      <c r="BE7" s="11">
        <f t="shared" si="4"/>
        <v>100</v>
      </c>
      <c r="BF7" s="21">
        <v>2.0752155874743798</v>
      </c>
      <c r="BG7" s="21">
        <v>2.8629023041833634</v>
      </c>
      <c r="BH7" s="21">
        <v>0.66725075812117973</v>
      </c>
      <c r="BI7" s="21">
        <v>0</v>
      </c>
      <c r="BJ7" s="21">
        <v>0</v>
      </c>
      <c r="BK7" s="21">
        <v>0</v>
      </c>
      <c r="BL7" s="21">
        <v>0</v>
      </c>
    </row>
    <row r="8" spans="1:64" ht="16" x14ac:dyDescent="0.2">
      <c r="A8" s="4" t="s">
        <v>54</v>
      </c>
      <c r="B8" s="11">
        <f>MEDIAN(B6:B7)</f>
        <v>35.115000000000002</v>
      </c>
      <c r="C8" s="11">
        <f t="shared" ref="C8:E8" si="9">MEDIAN(C6:C7)</f>
        <v>5.6161037006941426</v>
      </c>
      <c r="D8" s="11">
        <f t="shared" si="9"/>
        <v>1.3781255774893983</v>
      </c>
      <c r="E8" s="11">
        <f t="shared" si="9"/>
        <v>0.53509149441620085</v>
      </c>
      <c r="F8" s="11">
        <v>51.007854273549313</v>
      </c>
      <c r="G8" s="11">
        <f t="shared" si="0"/>
        <v>6.3478249538509459</v>
      </c>
      <c r="H8" s="3">
        <v>149.97753836519692</v>
      </c>
      <c r="I8" s="3">
        <f t="shared" ref="I8:S8" si="10">MEDIAN(I6:I7)</f>
        <v>0.61575877908516574</v>
      </c>
      <c r="J8" s="3">
        <f t="shared" si="10"/>
        <v>0</v>
      </c>
      <c r="K8" s="3">
        <f t="shared" si="10"/>
        <v>1.677869125633134</v>
      </c>
      <c r="L8" s="3">
        <f t="shared" si="10"/>
        <v>0</v>
      </c>
      <c r="M8" s="3">
        <f t="shared" si="10"/>
        <v>0</v>
      </c>
      <c r="N8" s="3">
        <f t="shared" si="10"/>
        <v>0.30656908949802997</v>
      </c>
      <c r="O8" s="3">
        <f t="shared" si="10"/>
        <v>2.6001969942163301</v>
      </c>
      <c r="P8" s="3">
        <f t="shared" si="10"/>
        <v>4.5096477824927782E-2</v>
      </c>
      <c r="Q8" s="3">
        <f t="shared" si="10"/>
        <v>0.39117723853482966</v>
      </c>
      <c r="R8" s="3">
        <f t="shared" si="10"/>
        <v>1.7645987448158595E-2</v>
      </c>
      <c r="S8" s="3">
        <f t="shared" si="10"/>
        <v>0.45391970380791602</v>
      </c>
      <c r="T8" s="15">
        <v>14.84</v>
      </c>
      <c r="U8" s="15">
        <v>1.391</v>
      </c>
      <c r="V8" s="3">
        <v>16.23</v>
      </c>
      <c r="W8" s="3">
        <v>514.58703939999998</v>
      </c>
      <c r="X8">
        <v>56.57</v>
      </c>
      <c r="Y8">
        <v>125.77181355498703</v>
      </c>
      <c r="Z8">
        <v>0.55832642067522709</v>
      </c>
      <c r="AC8">
        <v>0.69078826077705235</v>
      </c>
      <c r="AD8">
        <f>MEDIAN(AD6:AD7)</f>
        <v>0.13799871819147758</v>
      </c>
      <c r="AF8">
        <v>0.57216464871891559</v>
      </c>
      <c r="AG8">
        <v>0.99140126825774721</v>
      </c>
      <c r="AI8">
        <v>12.950325177122105</v>
      </c>
      <c r="AJ8">
        <v>0.82047968629692858</v>
      </c>
      <c r="AK8">
        <v>0.49884709425144602</v>
      </c>
      <c r="AM8">
        <v>2.7787996401069015</v>
      </c>
      <c r="AN8">
        <v>0.62599418541931118</v>
      </c>
      <c r="AO8">
        <v>14.558511506854039</v>
      </c>
      <c r="AQ8">
        <v>11.329260159773494</v>
      </c>
      <c r="AS8">
        <v>4.1375012606724528</v>
      </c>
      <c r="AT8">
        <v>27.983741371909399</v>
      </c>
      <c r="AW8">
        <v>12.567883262539782</v>
      </c>
      <c r="AX8">
        <v>5.2930945615984779</v>
      </c>
      <c r="AZ8">
        <v>3.6448827768352148</v>
      </c>
      <c r="BB8" s="10">
        <f t="shared" si="1"/>
        <v>50.807275376845489</v>
      </c>
      <c r="BC8" s="11">
        <f t="shared" si="2"/>
        <v>16.004985378570279</v>
      </c>
      <c r="BD8" s="11">
        <f t="shared" si="8"/>
        <v>33.327739244584208</v>
      </c>
      <c r="BE8" s="11">
        <f t="shared" si="4"/>
        <v>100.13999999999997</v>
      </c>
      <c r="BF8" s="11">
        <f t="shared" ref="BF8:BH8" si="11">MEDIAN(BF6:BF7)</f>
        <v>2.0673609785904166</v>
      </c>
      <c r="BG8" s="11">
        <f t="shared" si="11"/>
        <v>2.8363195572215503</v>
      </c>
      <c r="BH8" s="11">
        <f t="shared" si="11"/>
        <v>0.65090415342438468</v>
      </c>
      <c r="BI8" s="20">
        <v>0</v>
      </c>
      <c r="BJ8" s="20">
        <v>0</v>
      </c>
      <c r="BK8" s="20">
        <v>0</v>
      </c>
      <c r="BL8" s="20">
        <v>0</v>
      </c>
    </row>
    <row r="9" spans="1:64" ht="15.75" customHeight="1" x14ac:dyDescent="0.2">
      <c r="G9" s="11"/>
    </row>
    <row r="10" spans="1:64" ht="15.75" customHeight="1" x14ac:dyDescent="0.2">
      <c r="G10" s="11"/>
    </row>
    <row r="11" spans="1:64" ht="15.75" customHeight="1" x14ac:dyDescent="0.2">
      <c r="G11" s="11"/>
    </row>
  </sheetData>
  <mergeCells count="7">
    <mergeCell ref="Z1:BD1"/>
    <mergeCell ref="BF1:BL1"/>
    <mergeCell ref="B1:G1"/>
    <mergeCell ref="I1:O1"/>
    <mergeCell ref="P1:S1"/>
    <mergeCell ref="T1:V1"/>
    <mergeCell ref="W1:Y1"/>
  </mergeCells>
  <pageMargins left="0.7" right="0.7" top="0.75" bottom="0.75" header="0.3" footer="0.3"/>
  <ignoredErrors>
    <ignoredError sqref="AD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Molina</dc:creator>
  <cp:keywords/>
  <dc:description/>
  <cp:lastModifiedBy>Bruno Melgar</cp:lastModifiedBy>
  <cp:revision/>
  <dcterms:created xsi:type="dcterms:W3CDTF">2024-12-04T11:11:13Z</dcterms:created>
  <dcterms:modified xsi:type="dcterms:W3CDTF">2025-05-30T14:00:09Z</dcterms:modified>
  <cp:category/>
  <cp:contentStatus/>
</cp:coreProperties>
</file>