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433BD344-73E3-4818-9FC4-EBE00CBB9969}" xr6:coauthVersionLast="47" xr6:coauthVersionMax="47" xr10:uidLastSave="{00000000-0000-0000-0000-000000000000}"/>
  <bookViews>
    <workbookView xWindow="-110" yWindow="-110" windowWidth="19420" windowHeight="12300" xr2:uid="{424B1575-38BF-47A1-8954-5EF06C5AA3B8}"/>
  </bookViews>
  <sheets>
    <sheet name="Hoja1" sheetId="1" r:id="rId1"/>
  </sheets>
  <externalReferences>
    <externalReference r:id="rId2"/>
  </externalReferences>
  <definedNames>
    <definedName name="CL">'[1]RELEVANCIA-PUNTAJE'!$B$2</definedName>
    <definedName name="L">'[1]RELEVANCIA-PUNTAJE'!$C$2</definedName>
    <definedName name="ML">'[1]RELEVANCIA-PUNTAJE'!$D$2</definedName>
    <definedName name="NL">'[1]RELEVANCIA-PUNTAJE'!$E$2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3" i="1" l="1"/>
  <c r="K53" i="1" s="1"/>
  <c r="H53" i="1"/>
  <c r="I53" i="1" s="1"/>
  <c r="F53" i="1"/>
  <c r="G53" i="1" s="1"/>
  <c r="D53" i="1"/>
  <c r="E53" i="1" s="1"/>
  <c r="B53" i="1"/>
  <c r="K52" i="1"/>
  <c r="K54" i="1" s="1"/>
  <c r="J52" i="1"/>
  <c r="I52" i="1"/>
  <c r="F52" i="1"/>
  <c r="G52" i="1" s="1"/>
  <c r="E52" i="1"/>
  <c r="B52" i="1"/>
  <c r="J51" i="1"/>
  <c r="K51" i="1" s="1"/>
  <c r="H51" i="1"/>
  <c r="I51" i="1" s="1"/>
  <c r="I54" i="1" s="1"/>
  <c r="F51" i="1"/>
  <c r="G51" i="1" s="1"/>
  <c r="G54" i="1" s="1"/>
  <c r="D51" i="1"/>
  <c r="E51" i="1" s="1"/>
  <c r="E54" i="1" s="1"/>
  <c r="C54" i="1" s="1"/>
  <c r="C55" i="1" s="1"/>
  <c r="D6" i="1" s="1"/>
  <c r="B51" i="1"/>
  <c r="C47" i="1"/>
  <c r="J42" i="1"/>
  <c r="K42" i="1" s="1"/>
  <c r="H42" i="1"/>
  <c r="I42" i="1" s="1"/>
  <c r="G42" i="1"/>
  <c r="E42" i="1"/>
  <c r="B42" i="1"/>
  <c r="J41" i="1"/>
  <c r="K41" i="1" s="1"/>
  <c r="K43" i="1" s="1"/>
  <c r="I41" i="1"/>
  <c r="H41" i="1"/>
  <c r="G41" i="1"/>
  <c r="E41" i="1"/>
  <c r="B41" i="1"/>
  <c r="J40" i="1"/>
  <c r="K40" i="1" s="1"/>
  <c r="H40" i="1"/>
  <c r="I40" i="1" s="1"/>
  <c r="I43" i="1" s="1"/>
  <c r="F40" i="1"/>
  <c r="G40" i="1" s="1"/>
  <c r="G43" i="1" s="1"/>
  <c r="D40" i="1"/>
  <c r="E40" i="1" s="1"/>
  <c r="E43" i="1" s="1"/>
  <c r="C43" i="1" s="1"/>
  <c r="C44" i="1" s="1"/>
  <c r="D5" i="1" s="1"/>
  <c r="E5" i="1" s="1"/>
  <c r="B40" i="1"/>
  <c r="C36" i="1"/>
  <c r="J30" i="1"/>
  <c r="K30" i="1" s="1"/>
  <c r="H30" i="1"/>
  <c r="I30" i="1" s="1"/>
  <c r="F30" i="1"/>
  <c r="G30" i="1" s="1"/>
  <c r="D30" i="1"/>
  <c r="E30" i="1" s="1"/>
  <c r="B30" i="1"/>
  <c r="J29" i="1"/>
  <c r="K29" i="1" s="1"/>
  <c r="K31" i="1" s="1"/>
  <c r="I29" i="1"/>
  <c r="H29" i="1"/>
  <c r="F29" i="1"/>
  <c r="G29" i="1" s="1"/>
  <c r="E29" i="1"/>
  <c r="D29" i="1"/>
  <c r="B29" i="1"/>
  <c r="J28" i="1"/>
  <c r="K28" i="1" s="1"/>
  <c r="H28" i="1"/>
  <c r="I28" i="1" s="1"/>
  <c r="I31" i="1" s="1"/>
  <c r="F28" i="1"/>
  <c r="G28" i="1" s="1"/>
  <c r="D28" i="1"/>
  <c r="E28" i="1" s="1"/>
  <c r="B28" i="1"/>
  <c r="C24" i="1"/>
  <c r="J19" i="1"/>
  <c r="K19" i="1" s="1"/>
  <c r="H19" i="1"/>
  <c r="I19" i="1" s="1"/>
  <c r="F19" i="1"/>
  <c r="G19" i="1" s="1"/>
  <c r="D19" i="1"/>
  <c r="E19" i="1" s="1"/>
  <c r="B19" i="1"/>
  <c r="K18" i="1"/>
  <c r="J18" i="1"/>
  <c r="H18" i="1"/>
  <c r="I18" i="1" s="1"/>
  <c r="G18" i="1"/>
  <c r="E18" i="1"/>
  <c r="B18" i="1"/>
  <c r="J17" i="1"/>
  <c r="K17" i="1" s="1"/>
  <c r="I17" i="1"/>
  <c r="G17" i="1"/>
  <c r="E17" i="1"/>
  <c r="B17" i="1"/>
  <c r="J16" i="1"/>
  <c r="K16" i="1" s="1"/>
  <c r="H16" i="1"/>
  <c r="I16" i="1" s="1"/>
  <c r="F16" i="1"/>
  <c r="G16" i="1" s="1"/>
  <c r="D16" i="1"/>
  <c r="E16" i="1" s="1"/>
  <c r="B16" i="1"/>
  <c r="J15" i="1"/>
  <c r="K15" i="1" s="1"/>
  <c r="I15" i="1"/>
  <c r="H15" i="1"/>
  <c r="F15" i="1"/>
  <c r="G15" i="1" s="1"/>
  <c r="E15" i="1"/>
  <c r="D15" i="1"/>
  <c r="B15" i="1"/>
  <c r="J14" i="1"/>
  <c r="K14" i="1" s="1"/>
  <c r="H14" i="1"/>
  <c r="I14" i="1" s="1"/>
  <c r="G14" i="1"/>
  <c r="E14" i="1"/>
  <c r="B14" i="1"/>
  <c r="J13" i="1"/>
  <c r="K13" i="1" s="1"/>
  <c r="I13" i="1"/>
  <c r="I20" i="1" s="1"/>
  <c r="H13" i="1"/>
  <c r="G13" i="1"/>
  <c r="E13" i="1"/>
  <c r="B13" i="1"/>
  <c r="C6" i="1"/>
  <c r="C5" i="1"/>
  <c r="C4" i="1"/>
  <c r="K20" i="1" l="1"/>
  <c r="G20" i="1"/>
  <c r="E6" i="1"/>
  <c r="E20" i="1"/>
  <c r="C20" i="1" s="1"/>
  <c r="C21" i="1" s="1"/>
  <c r="E31" i="1"/>
  <c r="G31" i="1"/>
  <c r="C31" i="1" l="1"/>
  <c r="C32" i="1" s="1"/>
  <c r="D4" i="1" s="1"/>
  <c r="E4" i="1" s="1"/>
</calcChain>
</file>

<file path=xl/sharedStrings.xml><?xml version="1.0" encoding="utf-8"?>
<sst xmlns="http://schemas.openxmlformats.org/spreadsheetml/2006/main" count="77" uniqueCount="22">
  <si>
    <t>INTEGRANTES</t>
  </si>
  <si>
    <t>GRUPAL</t>
  </si>
  <si>
    <t>INDIVIDUAL</t>
  </si>
  <si>
    <t>`</t>
  </si>
  <si>
    <t>v</t>
  </si>
  <si>
    <t>Nivel de Logro</t>
  </si>
  <si>
    <t>NIVELES DE LOGRO Y PUNTAJES</t>
  </si>
  <si>
    <t>Aspectos a Evaluar</t>
  </si>
  <si>
    <t>Completamente logrado</t>
  </si>
  <si>
    <t>Logrado</t>
  </si>
  <si>
    <t>Logro Incipiente</t>
  </si>
  <si>
    <t>No logrado</t>
  </si>
  <si>
    <t>x</t>
  </si>
  <si>
    <t>Puntaje</t>
  </si>
  <si>
    <t>Nota</t>
  </si>
  <si>
    <t>NOMBRE ALUMNO</t>
  </si>
  <si>
    <t>Capacidad de Trabajo en Equipo</t>
  </si>
  <si>
    <t>PUNTAJE</t>
  </si>
  <si>
    <t>G13</t>
  </si>
  <si>
    <t>Araus</t>
  </si>
  <si>
    <t>Flores</t>
  </si>
  <si>
    <t>Calderon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</si>
</sst>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Aptos Narrow"/>
      <family val="2"/>
      <scheme val="minor"/>
    </font>
    <font>
      <b/>
      <sz val="11"/>
      <color rgb="FF000000"/>
      <name val="Calibri"/>
    </font>
    <font>
      <sz val="11"/>
      <color rgb="FF000000"/>
      <name val="Calibri"/>
      <family val="2"/>
    </font>
    <font>
      <sz val="11"/>
      <name val="Calibri"/>
    </font>
    <font>
      <sz val="20"/>
      <color rgb="FF000000"/>
      <name val="Calibri"/>
    </font>
    <font>
      <b/>
      <sz val="14"/>
      <color rgb="FF000000"/>
      <name val="Calibri"/>
    </font>
    <font>
      <b/>
      <sz val="10"/>
      <color rgb="FF000000"/>
      <name val="Calibri"/>
    </font>
    <font>
      <b/>
      <sz val="10"/>
      <color rgb="FF000000"/>
      <name val="Calibri"/>
      <family val="2"/>
    </font>
    <font>
      <sz val="9"/>
      <color rgb="FF000000"/>
      <name val="Calibri"/>
    </font>
    <font>
      <sz val="10"/>
      <color rgb="FF000000"/>
      <name val="Calibri"/>
    </font>
    <font>
      <sz val="14"/>
      <color rgb="FF000000"/>
      <name val="Calibri"/>
    </font>
    <font>
      <sz val="16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EEAF6"/>
        <bgColor rgb="FFDEEAF6"/>
      </patternFill>
    </fill>
    <fill>
      <patternFill patternType="solid">
        <fgColor rgb="FFFEF2CB"/>
        <bgColor rgb="FFFEF2CB"/>
      </patternFill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  <fill>
      <patternFill patternType="solid">
        <fgColor rgb="FFE2EFD9"/>
        <bgColor rgb="FFE2EFD9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9" fontId="0" fillId="2" borderId="1" xfId="0" applyNumberFormat="1" applyFill="1" applyBorder="1" applyAlignment="1">
      <alignment horizontal="center" vertical="center" wrapText="1"/>
    </xf>
    <xf numFmtId="9" fontId="0" fillId="3" borderId="2" xfId="0" applyNumberFormat="1" applyFill="1" applyBorder="1" applyAlignment="1">
      <alignment horizontal="center" vertical="center"/>
    </xf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0" fontId="3" fillId="0" borderId="3" xfId="0" applyFont="1" applyBorder="1"/>
    <xf numFmtId="0" fontId="0" fillId="0" borderId="0" xfId="0" applyAlignment="1">
      <alignment horizontal="right" vertical="center"/>
    </xf>
    <xf numFmtId="0" fontId="2" fillId="0" borderId="4" xfId="0" applyFont="1" applyBorder="1" applyAlignment="1">
      <alignment horizontal="left"/>
    </xf>
    <xf numFmtId="164" fontId="0" fillId="2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/>
    <xf numFmtId="0" fontId="4" fillId="4" borderId="2" xfId="0" applyFont="1" applyFill="1" applyBorder="1" applyAlignment="1">
      <alignment horizontal="center" vertical="center" textRotation="255"/>
    </xf>
    <xf numFmtId="0" fontId="5" fillId="5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6" fillId="5" borderId="2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3" fillId="0" borderId="8" xfId="0" applyFont="1" applyBorder="1"/>
    <xf numFmtId="0" fontId="8" fillId="0" borderId="9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8" fillId="0" borderId="3" xfId="0" applyFont="1" applyBorder="1" applyAlignment="1">
      <alignment horizontal="right" vertical="center" wrapText="1"/>
    </xf>
    <xf numFmtId="0" fontId="10" fillId="0" borderId="2" xfId="0" applyFont="1" applyBorder="1"/>
    <xf numFmtId="0" fontId="0" fillId="6" borderId="1" xfId="0" applyFill="1" applyBorder="1"/>
    <xf numFmtId="0" fontId="8" fillId="0" borderId="4" xfId="0" applyFont="1" applyBorder="1" applyAlignment="1">
      <alignment horizontal="right" vertical="center" wrapText="1"/>
    </xf>
    <xf numFmtId="164" fontId="10" fillId="0" borderId="1" xfId="0" applyNumberFormat="1" applyFont="1" applyBorder="1"/>
    <xf numFmtId="0" fontId="0" fillId="7" borderId="2" xfId="0" applyFill="1" applyBorder="1" applyAlignment="1">
      <alignment horizontal="center" vertical="center" textRotation="255"/>
    </xf>
    <xf numFmtId="0" fontId="0" fillId="3" borderId="2" xfId="0" applyFill="1" applyBorder="1" applyAlignment="1">
      <alignment horizontal="right" vertical="center"/>
    </xf>
    <xf numFmtId="0" fontId="11" fillId="0" borderId="10" xfId="0" applyFont="1" applyBorder="1" applyAlignment="1">
      <alignment horizontal="left" vertical="center"/>
    </xf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6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right" vertical="center" wrapText="1"/>
    </xf>
    <xf numFmtId="0" fontId="10" fillId="0" borderId="1" xfId="0" applyFont="1" applyBorder="1"/>
    <xf numFmtId="0" fontId="8" fillId="0" borderId="1" xfId="0" applyFont="1" applyBorder="1" applyAlignment="1">
      <alignment horizontal="right" vertical="center" wrapText="1"/>
    </xf>
    <xf numFmtId="0" fontId="8" fillId="0" borderId="0" xfId="0" applyFont="1" applyAlignment="1">
      <alignment horizontal="right" vertical="center" wrapText="1"/>
    </xf>
    <xf numFmtId="164" fontId="10" fillId="0" borderId="0" xfId="0" applyNumberFormat="1" applyFont="1"/>
  </cellXfs>
  <cellStyles count="1">
    <cellStyle name="Normal" xfId="0" builtinId="0"/>
  </cellStyles>
  <dxfs count="4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Downloads\PLANILLA%20DE%20EVALUACION%20FINAL%20FASE%202.xlsx" TargetMode="External"/><Relationship Id="rId1" Type="http://schemas.openxmlformats.org/officeDocument/2006/relationships/externalLinkPath" Target="PLANILLA%20DE%20EVALUACION%20FINAL%20FASE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UBRICA"/>
      <sheetName val="G1"/>
      <sheetName val="G2"/>
      <sheetName val="G3"/>
      <sheetName val="G4"/>
      <sheetName val="G5"/>
      <sheetName val="G6"/>
      <sheetName val="G7"/>
      <sheetName val="G9"/>
      <sheetName val="G8"/>
      <sheetName val="G10"/>
      <sheetName val="G11"/>
      <sheetName val="G12"/>
      <sheetName val="G13"/>
      <sheetName val="G14"/>
      <sheetName val="G15"/>
      <sheetName val="G16"/>
      <sheetName val="G17"/>
      <sheetName val="G18"/>
      <sheetName val="G19"/>
      <sheetName val="G20"/>
      <sheetName val="G21"/>
      <sheetName val="G22"/>
      <sheetName val="ESCALA_IEP"/>
      <sheetName val="ESCALA_PRESENTACION"/>
      <sheetName val="ESCALA_TRAB_EQUIP"/>
      <sheetName val="RELEVANCIA-PUNTAJE"/>
    </sheetNames>
    <sheetDataSet>
      <sheetData sheetId="0">
        <row r="4">
          <cell r="A4" t="str">
            <v>1. Implementa una metodología que permite el logro de los objetivos propuestos, de acuerdo a los estándares de la disciplina.</v>
          </cell>
        </row>
        <row r="5">
          <cell r="A5" t="str">
            <v>2. Genera evidencias que dan cuenta del cumplimiento del Proyecto CAPSTONE, en relación a documentación, programación y almacenamiento de datos, de acuerdo a lo planificado por el equipo y que cumpla con estándares de desarrollo de la industria</v>
          </cell>
        </row>
        <row r="6">
          <cell r="A6" t="str">
            <v>3. Relaciona el Proyecto APT con sus intereses profesionales. *</v>
          </cell>
        </row>
        <row r="7">
          <cell r="A7" t="str">
            <v>4. Relaciona el Proyecto APT con las competencias del perfil de egreso de su Plan de Estudio.</v>
          </cell>
        </row>
        <row r="8">
          <cell r="A8" t="str">
            <v>5. Utiliza de manera precisa el lenguaje técnico en los entregables de acuerdo con lo requerido por la disciplina.</v>
          </cell>
        </row>
        <row r="9">
          <cell r="A9" t="str">
            <v xml:space="preserve">6. Utiliza correctamente las reglas de redacción, ortografía (literal, puntual, acentual) y las normas para citas y referencias. </v>
          </cell>
        </row>
        <row r="10">
          <cell r="A10" t="str">
            <v>7. Entrega la documentación y evidencias requerida por la asignatura de acuerdo a la estrucutra y nombres solicitados, guardando todas las evidencias de avances en Git</v>
          </cell>
        </row>
        <row r="11">
          <cell r="A11" t="str">
            <v>8. Expone el tema utilizando un lenguaje técnico disciplinar al presentar la propuesta y responde evidenciando un manejo de la información. *</v>
          </cell>
        </row>
        <row r="12">
          <cell r="A12" t="str">
            <v>9.-Generan evidencias claras dentro del repositorio  del aporte de cada uno de los integrantes del equipo que permitan identificar la equidad en el trabajo y la participación de cada estudiante.</v>
          </cell>
        </row>
        <row r="13">
          <cell r="A13" t="str">
            <v>10. Colaboración y trabajo en equipo *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21">
          <cell r="C21">
            <v>7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1">
          <cell r="A1" t="str">
            <v>Puntaje</v>
          </cell>
          <cell r="B1" t="str">
            <v>Nota</v>
          </cell>
        </row>
        <row r="2">
          <cell r="A2">
            <v>0</v>
          </cell>
          <cell r="B2">
            <v>1</v>
          </cell>
        </row>
        <row r="3">
          <cell r="A3">
            <v>0.5</v>
          </cell>
          <cell r="B3">
            <v>1</v>
          </cell>
        </row>
        <row r="4">
          <cell r="A4">
            <v>1</v>
          </cell>
          <cell r="B4">
            <v>1.1000000000000001</v>
          </cell>
        </row>
        <row r="5">
          <cell r="A5">
            <v>1.5</v>
          </cell>
          <cell r="B5">
            <v>1.1000000000000001</v>
          </cell>
        </row>
        <row r="6">
          <cell r="A6">
            <v>2</v>
          </cell>
          <cell r="B6">
            <v>1.1000000000000001</v>
          </cell>
        </row>
        <row r="7">
          <cell r="A7">
            <v>2.5</v>
          </cell>
          <cell r="B7">
            <v>1.2</v>
          </cell>
        </row>
        <row r="8">
          <cell r="A8">
            <v>3</v>
          </cell>
          <cell r="B8">
            <v>1.2</v>
          </cell>
        </row>
        <row r="9">
          <cell r="A9">
            <v>3.5</v>
          </cell>
          <cell r="B9">
            <v>1.2</v>
          </cell>
        </row>
        <row r="10">
          <cell r="A10">
            <v>4</v>
          </cell>
          <cell r="B10">
            <v>1.3</v>
          </cell>
        </row>
        <row r="11">
          <cell r="A11">
            <v>4.5</v>
          </cell>
          <cell r="B11">
            <v>1.3</v>
          </cell>
        </row>
        <row r="12">
          <cell r="A12">
            <v>5</v>
          </cell>
          <cell r="B12">
            <v>1.3</v>
          </cell>
        </row>
        <row r="13">
          <cell r="A13">
            <v>5.5</v>
          </cell>
          <cell r="B13">
            <v>1.4</v>
          </cell>
        </row>
        <row r="14">
          <cell r="A14">
            <v>6</v>
          </cell>
          <cell r="B14">
            <v>1.4</v>
          </cell>
        </row>
        <row r="15">
          <cell r="A15">
            <v>6.5</v>
          </cell>
          <cell r="B15">
            <v>1.4</v>
          </cell>
        </row>
        <row r="16">
          <cell r="A16">
            <v>7</v>
          </cell>
          <cell r="B16">
            <v>1.5</v>
          </cell>
        </row>
        <row r="17">
          <cell r="A17">
            <v>7.5</v>
          </cell>
          <cell r="B17">
            <v>1.5</v>
          </cell>
        </row>
        <row r="18">
          <cell r="A18">
            <v>8</v>
          </cell>
          <cell r="B18">
            <v>1.5</v>
          </cell>
        </row>
        <row r="19">
          <cell r="A19">
            <v>8.5</v>
          </cell>
          <cell r="B19">
            <v>1.6</v>
          </cell>
        </row>
        <row r="20">
          <cell r="A20">
            <v>9</v>
          </cell>
          <cell r="B20">
            <v>1.6</v>
          </cell>
        </row>
        <row r="21">
          <cell r="A21">
            <v>9.5</v>
          </cell>
          <cell r="B21">
            <v>1.6</v>
          </cell>
        </row>
        <row r="22">
          <cell r="A22">
            <v>10</v>
          </cell>
          <cell r="B22">
            <v>1.7</v>
          </cell>
        </row>
        <row r="23">
          <cell r="A23">
            <v>10.5</v>
          </cell>
          <cell r="B23">
            <v>1.7</v>
          </cell>
        </row>
        <row r="24">
          <cell r="A24">
            <v>11</v>
          </cell>
          <cell r="B24">
            <v>1.7</v>
          </cell>
        </row>
        <row r="25">
          <cell r="A25">
            <v>11.5</v>
          </cell>
          <cell r="B25">
            <v>1.8</v>
          </cell>
        </row>
        <row r="26">
          <cell r="A26">
            <v>12</v>
          </cell>
          <cell r="B26">
            <v>1.8</v>
          </cell>
        </row>
        <row r="27">
          <cell r="A27">
            <v>12.5</v>
          </cell>
          <cell r="B27">
            <v>1.8</v>
          </cell>
        </row>
        <row r="28">
          <cell r="A28">
            <v>13</v>
          </cell>
          <cell r="B28">
            <v>1.9</v>
          </cell>
        </row>
        <row r="29">
          <cell r="A29">
            <v>13.5</v>
          </cell>
          <cell r="B29">
            <v>1.9</v>
          </cell>
        </row>
        <row r="30">
          <cell r="A30">
            <v>14</v>
          </cell>
          <cell r="B30">
            <v>1.9</v>
          </cell>
        </row>
        <row r="31">
          <cell r="A31">
            <v>14.5</v>
          </cell>
          <cell r="B31">
            <v>2</v>
          </cell>
        </row>
        <row r="32">
          <cell r="A32">
            <v>15</v>
          </cell>
          <cell r="B32">
            <v>2</v>
          </cell>
        </row>
        <row r="33">
          <cell r="A33">
            <v>15.5</v>
          </cell>
          <cell r="B33">
            <v>2</v>
          </cell>
        </row>
        <row r="34">
          <cell r="A34">
            <v>16</v>
          </cell>
          <cell r="B34">
            <v>2.1</v>
          </cell>
        </row>
        <row r="35">
          <cell r="A35">
            <v>16.5</v>
          </cell>
          <cell r="B35">
            <v>2.1</v>
          </cell>
        </row>
        <row r="36">
          <cell r="A36">
            <v>17</v>
          </cell>
          <cell r="B36">
            <v>2.1</v>
          </cell>
        </row>
        <row r="37">
          <cell r="A37">
            <v>17.5</v>
          </cell>
          <cell r="B37">
            <v>2.2000000000000002</v>
          </cell>
        </row>
        <row r="38">
          <cell r="A38">
            <v>18</v>
          </cell>
          <cell r="B38">
            <v>2.2000000000000002</v>
          </cell>
        </row>
        <row r="39">
          <cell r="A39">
            <v>18.5</v>
          </cell>
          <cell r="B39">
            <v>2.2000000000000002</v>
          </cell>
        </row>
        <row r="40">
          <cell r="A40">
            <v>19</v>
          </cell>
          <cell r="B40">
            <v>2.2999999999999998</v>
          </cell>
        </row>
        <row r="41">
          <cell r="A41">
            <v>19.5</v>
          </cell>
          <cell r="B41">
            <v>2.2999999999999998</v>
          </cell>
        </row>
        <row r="42">
          <cell r="A42">
            <v>20</v>
          </cell>
          <cell r="B42">
            <v>2.2999999999999998</v>
          </cell>
        </row>
        <row r="43">
          <cell r="A43">
            <v>20.5</v>
          </cell>
          <cell r="B43">
            <v>2.4</v>
          </cell>
        </row>
        <row r="44">
          <cell r="A44">
            <v>21</v>
          </cell>
          <cell r="B44">
            <v>2.4</v>
          </cell>
        </row>
        <row r="45">
          <cell r="A45">
            <v>21.5</v>
          </cell>
          <cell r="B45">
            <v>2.4</v>
          </cell>
        </row>
        <row r="46">
          <cell r="A46">
            <v>22</v>
          </cell>
          <cell r="B46">
            <v>2.5</v>
          </cell>
        </row>
        <row r="47">
          <cell r="A47">
            <v>22.5</v>
          </cell>
          <cell r="B47">
            <v>2.5</v>
          </cell>
        </row>
        <row r="48">
          <cell r="A48">
            <v>23</v>
          </cell>
          <cell r="B48">
            <v>2.5</v>
          </cell>
        </row>
        <row r="49">
          <cell r="A49">
            <v>23.5</v>
          </cell>
          <cell r="B49">
            <v>2.6</v>
          </cell>
        </row>
        <row r="50">
          <cell r="A50">
            <v>24</v>
          </cell>
          <cell r="B50">
            <v>2.6</v>
          </cell>
        </row>
        <row r="51">
          <cell r="A51">
            <v>24.5</v>
          </cell>
          <cell r="B51">
            <v>2.6</v>
          </cell>
        </row>
        <row r="52">
          <cell r="A52">
            <v>25</v>
          </cell>
          <cell r="B52">
            <v>2.7</v>
          </cell>
        </row>
        <row r="53">
          <cell r="A53">
            <v>25.5</v>
          </cell>
          <cell r="B53">
            <v>2.7</v>
          </cell>
        </row>
        <row r="54">
          <cell r="A54">
            <v>26</v>
          </cell>
          <cell r="B54">
            <v>2.7</v>
          </cell>
        </row>
        <row r="55">
          <cell r="A55">
            <v>26.5</v>
          </cell>
          <cell r="B55">
            <v>2.8</v>
          </cell>
        </row>
        <row r="56">
          <cell r="A56">
            <v>27</v>
          </cell>
          <cell r="B56">
            <v>2.8</v>
          </cell>
        </row>
        <row r="57">
          <cell r="A57">
            <v>27.5</v>
          </cell>
          <cell r="B57">
            <v>2.8</v>
          </cell>
        </row>
        <row r="58">
          <cell r="A58">
            <v>28</v>
          </cell>
          <cell r="B58">
            <v>2.9</v>
          </cell>
        </row>
        <row r="59">
          <cell r="A59">
            <v>28.5</v>
          </cell>
          <cell r="B59">
            <v>2.9</v>
          </cell>
        </row>
        <row r="60">
          <cell r="A60">
            <v>29</v>
          </cell>
          <cell r="B60">
            <v>2.9</v>
          </cell>
        </row>
        <row r="61">
          <cell r="A61">
            <v>29.5</v>
          </cell>
          <cell r="B61">
            <v>3</v>
          </cell>
        </row>
        <row r="62">
          <cell r="A62">
            <v>30</v>
          </cell>
          <cell r="B62">
            <v>3</v>
          </cell>
        </row>
        <row r="63">
          <cell r="A63">
            <v>30.5</v>
          </cell>
          <cell r="B63">
            <v>3</v>
          </cell>
        </row>
        <row r="64">
          <cell r="A64">
            <v>31</v>
          </cell>
          <cell r="B64">
            <v>3.1</v>
          </cell>
        </row>
        <row r="65">
          <cell r="A65">
            <v>31.5</v>
          </cell>
          <cell r="B65">
            <v>3.1</v>
          </cell>
        </row>
        <row r="66">
          <cell r="A66">
            <v>32</v>
          </cell>
          <cell r="B66">
            <v>3.1</v>
          </cell>
        </row>
        <row r="67">
          <cell r="A67">
            <v>32.5</v>
          </cell>
          <cell r="B67">
            <v>3.2</v>
          </cell>
        </row>
        <row r="68">
          <cell r="A68">
            <v>33</v>
          </cell>
          <cell r="B68">
            <v>3.2</v>
          </cell>
        </row>
        <row r="69">
          <cell r="A69">
            <v>33.5</v>
          </cell>
          <cell r="B69">
            <v>3.2</v>
          </cell>
        </row>
        <row r="70">
          <cell r="A70">
            <v>34</v>
          </cell>
          <cell r="B70">
            <v>3.3</v>
          </cell>
        </row>
        <row r="71">
          <cell r="A71">
            <v>34.5</v>
          </cell>
          <cell r="B71">
            <v>3.3</v>
          </cell>
        </row>
        <row r="72">
          <cell r="A72">
            <v>35</v>
          </cell>
          <cell r="B72">
            <v>3.3</v>
          </cell>
        </row>
        <row r="73">
          <cell r="A73">
            <v>35.5</v>
          </cell>
          <cell r="B73">
            <v>3.4</v>
          </cell>
        </row>
        <row r="74">
          <cell r="A74">
            <v>36</v>
          </cell>
          <cell r="B74">
            <v>3.4</v>
          </cell>
        </row>
        <row r="75">
          <cell r="A75">
            <v>36.5</v>
          </cell>
          <cell r="B75">
            <v>3.4</v>
          </cell>
        </row>
        <row r="76">
          <cell r="A76">
            <v>37</v>
          </cell>
          <cell r="B76">
            <v>3.5</v>
          </cell>
        </row>
        <row r="77">
          <cell r="A77">
            <v>37.5</v>
          </cell>
          <cell r="B77">
            <v>3.5</v>
          </cell>
        </row>
        <row r="78">
          <cell r="A78">
            <v>38</v>
          </cell>
          <cell r="B78">
            <v>3.5</v>
          </cell>
        </row>
        <row r="79">
          <cell r="A79">
            <v>38.5</v>
          </cell>
          <cell r="B79">
            <v>3.6</v>
          </cell>
        </row>
        <row r="80">
          <cell r="A80">
            <v>39</v>
          </cell>
          <cell r="B80">
            <v>3.6</v>
          </cell>
        </row>
        <row r="81">
          <cell r="A81">
            <v>39.5</v>
          </cell>
          <cell r="B81">
            <v>3.6</v>
          </cell>
        </row>
        <row r="82">
          <cell r="A82">
            <v>40</v>
          </cell>
          <cell r="B82">
            <v>3.7</v>
          </cell>
        </row>
        <row r="83">
          <cell r="A83">
            <v>40.5</v>
          </cell>
          <cell r="B83">
            <v>3.7</v>
          </cell>
        </row>
        <row r="84">
          <cell r="A84">
            <v>41</v>
          </cell>
          <cell r="B84">
            <v>3.7</v>
          </cell>
        </row>
        <row r="85">
          <cell r="A85">
            <v>41.5</v>
          </cell>
          <cell r="B85">
            <v>3.8</v>
          </cell>
        </row>
        <row r="86">
          <cell r="A86">
            <v>42</v>
          </cell>
          <cell r="B86">
            <v>3.8</v>
          </cell>
        </row>
        <row r="87">
          <cell r="A87">
            <v>42.5</v>
          </cell>
          <cell r="B87">
            <v>3.8</v>
          </cell>
        </row>
        <row r="88">
          <cell r="A88">
            <v>43</v>
          </cell>
          <cell r="B88">
            <v>3.9</v>
          </cell>
        </row>
        <row r="89">
          <cell r="A89">
            <v>43.5</v>
          </cell>
          <cell r="B89">
            <v>3.9</v>
          </cell>
        </row>
        <row r="90">
          <cell r="A90">
            <v>44</v>
          </cell>
          <cell r="B90">
            <v>3.9</v>
          </cell>
        </row>
        <row r="91">
          <cell r="A91">
            <v>44.5</v>
          </cell>
          <cell r="B91">
            <v>4</v>
          </cell>
        </row>
        <row r="92">
          <cell r="A92">
            <v>45</v>
          </cell>
          <cell r="B92">
            <v>4</v>
          </cell>
        </row>
        <row r="93">
          <cell r="A93">
            <v>45.5</v>
          </cell>
          <cell r="B93">
            <v>4.0999999999999996</v>
          </cell>
        </row>
        <row r="94">
          <cell r="A94">
            <v>46</v>
          </cell>
          <cell r="B94">
            <v>4.0999999999999996</v>
          </cell>
        </row>
        <row r="95">
          <cell r="A95">
            <v>46.5</v>
          </cell>
          <cell r="B95">
            <v>4.2</v>
          </cell>
        </row>
        <row r="96">
          <cell r="A96">
            <v>47</v>
          </cell>
          <cell r="B96">
            <v>4.2</v>
          </cell>
        </row>
        <row r="97">
          <cell r="A97">
            <v>47.5</v>
          </cell>
          <cell r="B97">
            <v>4.3</v>
          </cell>
        </row>
        <row r="98">
          <cell r="A98">
            <v>48</v>
          </cell>
          <cell r="B98">
            <v>4.3</v>
          </cell>
        </row>
        <row r="99">
          <cell r="A99">
            <v>48.5</v>
          </cell>
          <cell r="B99">
            <v>4.4000000000000004</v>
          </cell>
        </row>
        <row r="100">
          <cell r="A100">
            <v>49</v>
          </cell>
          <cell r="B100">
            <v>4.4000000000000004</v>
          </cell>
        </row>
        <row r="101">
          <cell r="A101">
            <v>49.5</v>
          </cell>
          <cell r="B101">
            <v>4.5</v>
          </cell>
        </row>
        <row r="102">
          <cell r="A102">
            <v>50</v>
          </cell>
          <cell r="B102">
            <v>4.5</v>
          </cell>
        </row>
        <row r="103">
          <cell r="A103">
            <v>50.5</v>
          </cell>
          <cell r="B103">
            <v>4.5999999999999996</v>
          </cell>
        </row>
        <row r="104">
          <cell r="A104">
            <v>51</v>
          </cell>
          <cell r="B104">
            <v>4.5999999999999996</v>
          </cell>
        </row>
        <row r="105">
          <cell r="A105">
            <v>51.5</v>
          </cell>
          <cell r="B105">
            <v>4.7</v>
          </cell>
        </row>
        <row r="106">
          <cell r="A106">
            <v>52</v>
          </cell>
          <cell r="B106">
            <v>4.7</v>
          </cell>
        </row>
        <row r="107">
          <cell r="A107">
            <v>52.5</v>
          </cell>
          <cell r="B107">
            <v>4.8</v>
          </cell>
        </row>
        <row r="108">
          <cell r="A108">
            <v>53</v>
          </cell>
          <cell r="B108">
            <v>4.8</v>
          </cell>
        </row>
        <row r="109">
          <cell r="A109">
            <v>53.5</v>
          </cell>
          <cell r="B109">
            <v>4.9000000000000004</v>
          </cell>
        </row>
        <row r="110">
          <cell r="A110">
            <v>54</v>
          </cell>
          <cell r="B110">
            <v>4.9000000000000004</v>
          </cell>
        </row>
        <row r="111">
          <cell r="A111">
            <v>54.5</v>
          </cell>
          <cell r="B111">
            <v>5</v>
          </cell>
        </row>
        <row r="112">
          <cell r="A112">
            <v>55</v>
          </cell>
          <cell r="B112">
            <v>5</v>
          </cell>
        </row>
        <row r="113">
          <cell r="A113">
            <v>55.5</v>
          </cell>
          <cell r="B113">
            <v>5.0999999999999996</v>
          </cell>
        </row>
        <row r="114">
          <cell r="A114">
            <v>56</v>
          </cell>
          <cell r="B114">
            <v>5.0999999999999996</v>
          </cell>
        </row>
        <row r="115">
          <cell r="A115">
            <v>56.5</v>
          </cell>
          <cell r="B115">
            <v>5.2</v>
          </cell>
        </row>
        <row r="116">
          <cell r="A116">
            <v>57</v>
          </cell>
          <cell r="B116">
            <v>5.2</v>
          </cell>
        </row>
        <row r="117">
          <cell r="A117">
            <v>57.5</v>
          </cell>
          <cell r="B117">
            <v>5.3</v>
          </cell>
        </row>
        <row r="118">
          <cell r="A118">
            <v>58</v>
          </cell>
          <cell r="B118">
            <v>5.3</v>
          </cell>
        </row>
        <row r="119">
          <cell r="A119">
            <v>58.5</v>
          </cell>
          <cell r="B119">
            <v>5.4</v>
          </cell>
        </row>
        <row r="120">
          <cell r="A120">
            <v>59</v>
          </cell>
          <cell r="B120">
            <v>5.4</v>
          </cell>
        </row>
        <row r="121">
          <cell r="A121">
            <v>59.5</v>
          </cell>
          <cell r="B121">
            <v>5.5</v>
          </cell>
        </row>
        <row r="122">
          <cell r="A122">
            <v>60</v>
          </cell>
          <cell r="B122">
            <v>5.5</v>
          </cell>
        </row>
        <row r="123">
          <cell r="A123">
            <v>60.5</v>
          </cell>
          <cell r="B123">
            <v>5.6</v>
          </cell>
        </row>
        <row r="124">
          <cell r="A124">
            <v>61</v>
          </cell>
          <cell r="B124">
            <v>5.6</v>
          </cell>
        </row>
        <row r="125">
          <cell r="A125">
            <v>61.5</v>
          </cell>
          <cell r="B125">
            <v>5.7</v>
          </cell>
        </row>
        <row r="126">
          <cell r="A126">
            <v>62</v>
          </cell>
          <cell r="B126">
            <v>5.7</v>
          </cell>
        </row>
        <row r="127">
          <cell r="A127">
            <v>62.5</v>
          </cell>
          <cell r="B127">
            <v>5.8</v>
          </cell>
        </row>
        <row r="128">
          <cell r="A128">
            <v>63</v>
          </cell>
          <cell r="B128">
            <v>5.8</v>
          </cell>
        </row>
        <row r="129">
          <cell r="A129">
            <v>63.5</v>
          </cell>
          <cell r="B129">
            <v>5.9</v>
          </cell>
        </row>
        <row r="130">
          <cell r="A130">
            <v>64</v>
          </cell>
          <cell r="B130">
            <v>5.9</v>
          </cell>
        </row>
        <row r="131">
          <cell r="A131">
            <v>64.5</v>
          </cell>
          <cell r="B131">
            <v>6</v>
          </cell>
        </row>
        <row r="132">
          <cell r="A132">
            <v>65</v>
          </cell>
          <cell r="B132">
            <v>6</v>
          </cell>
        </row>
        <row r="133">
          <cell r="A133">
            <v>65.5</v>
          </cell>
          <cell r="B133">
            <v>6.1</v>
          </cell>
        </row>
        <row r="134">
          <cell r="A134">
            <v>66</v>
          </cell>
          <cell r="B134">
            <v>6.1</v>
          </cell>
        </row>
        <row r="135">
          <cell r="A135">
            <v>66.5</v>
          </cell>
          <cell r="B135">
            <v>6.2</v>
          </cell>
        </row>
        <row r="136">
          <cell r="A136">
            <v>67</v>
          </cell>
          <cell r="B136">
            <v>6.2</v>
          </cell>
        </row>
        <row r="137">
          <cell r="A137">
            <v>67.5</v>
          </cell>
          <cell r="B137">
            <v>6.3</v>
          </cell>
        </row>
        <row r="138">
          <cell r="A138">
            <v>68</v>
          </cell>
          <cell r="B138">
            <v>6.3</v>
          </cell>
        </row>
        <row r="139">
          <cell r="A139">
            <v>68.5</v>
          </cell>
          <cell r="B139">
            <v>6.4</v>
          </cell>
        </row>
        <row r="140">
          <cell r="A140">
            <v>69</v>
          </cell>
          <cell r="B140">
            <v>6.4</v>
          </cell>
        </row>
        <row r="141">
          <cell r="A141">
            <v>69.5</v>
          </cell>
          <cell r="B141">
            <v>6.5</v>
          </cell>
        </row>
        <row r="142">
          <cell r="A142">
            <v>70</v>
          </cell>
          <cell r="B142">
            <v>6.5</v>
          </cell>
        </row>
        <row r="143">
          <cell r="A143">
            <v>70.5</v>
          </cell>
          <cell r="B143">
            <v>6.6</v>
          </cell>
        </row>
        <row r="144">
          <cell r="A144">
            <v>71</v>
          </cell>
          <cell r="B144">
            <v>6.6</v>
          </cell>
        </row>
        <row r="145">
          <cell r="A145">
            <v>71.5</v>
          </cell>
          <cell r="B145">
            <v>6.7</v>
          </cell>
        </row>
        <row r="146">
          <cell r="A146">
            <v>72</v>
          </cell>
          <cell r="B146">
            <v>6.7</v>
          </cell>
        </row>
        <row r="147">
          <cell r="A147">
            <v>72.5</v>
          </cell>
          <cell r="B147">
            <v>6.8</v>
          </cell>
        </row>
        <row r="148">
          <cell r="A148">
            <v>73</v>
          </cell>
          <cell r="B148">
            <v>6.8</v>
          </cell>
        </row>
        <row r="149">
          <cell r="A149">
            <v>73.5</v>
          </cell>
          <cell r="B149">
            <v>6.9</v>
          </cell>
        </row>
        <row r="150">
          <cell r="A150">
            <v>74</v>
          </cell>
          <cell r="B150">
            <v>6.9</v>
          </cell>
        </row>
        <row r="151">
          <cell r="A151">
            <v>74.5</v>
          </cell>
          <cell r="B151">
            <v>7</v>
          </cell>
        </row>
        <row r="152">
          <cell r="A152">
            <v>75</v>
          </cell>
          <cell r="B152">
            <v>7</v>
          </cell>
        </row>
      </sheetData>
      <sheetData sheetId="24"/>
      <sheetData sheetId="25">
        <row r="1">
          <cell r="A1" t="str">
            <v>Puntaje</v>
          </cell>
          <cell r="B1" t="str">
            <v>Nota</v>
          </cell>
        </row>
        <row r="2">
          <cell r="A2">
            <v>0</v>
          </cell>
          <cell r="B2">
            <v>1</v>
          </cell>
        </row>
        <row r="3">
          <cell r="A3">
            <v>0.5</v>
          </cell>
          <cell r="B3">
            <v>1.1000000000000001</v>
          </cell>
        </row>
        <row r="4">
          <cell r="A4">
            <v>1</v>
          </cell>
          <cell r="B4">
            <v>1.2</v>
          </cell>
        </row>
        <row r="5">
          <cell r="A5">
            <v>1.5</v>
          </cell>
          <cell r="B5">
            <v>1.3</v>
          </cell>
        </row>
        <row r="6">
          <cell r="A6">
            <v>2</v>
          </cell>
          <cell r="B6">
            <v>1.4</v>
          </cell>
        </row>
        <row r="7">
          <cell r="A7">
            <v>2.5</v>
          </cell>
          <cell r="B7">
            <v>1.5</v>
          </cell>
        </row>
        <row r="8">
          <cell r="A8">
            <v>3</v>
          </cell>
          <cell r="B8">
            <v>1.6</v>
          </cell>
        </row>
        <row r="9">
          <cell r="A9">
            <v>3.5</v>
          </cell>
          <cell r="B9">
            <v>1.7</v>
          </cell>
        </row>
        <row r="10">
          <cell r="A10">
            <v>4</v>
          </cell>
          <cell r="B10">
            <v>1.8</v>
          </cell>
        </row>
        <row r="11">
          <cell r="A11">
            <v>4.5</v>
          </cell>
          <cell r="B11">
            <v>1.9</v>
          </cell>
        </row>
        <row r="12">
          <cell r="A12">
            <v>5</v>
          </cell>
          <cell r="B12">
            <v>2</v>
          </cell>
        </row>
        <row r="13">
          <cell r="A13">
            <v>5.5</v>
          </cell>
          <cell r="B13">
            <v>2.1</v>
          </cell>
        </row>
        <row r="14">
          <cell r="A14">
            <v>6</v>
          </cell>
          <cell r="B14">
            <v>2.2000000000000002</v>
          </cell>
        </row>
        <row r="15">
          <cell r="A15">
            <v>6.5</v>
          </cell>
          <cell r="B15">
            <v>2.2999999999999998</v>
          </cell>
        </row>
        <row r="16">
          <cell r="A16">
            <v>7</v>
          </cell>
          <cell r="B16">
            <v>2.4</v>
          </cell>
        </row>
        <row r="17">
          <cell r="A17">
            <v>7.5</v>
          </cell>
          <cell r="B17">
            <v>2.5</v>
          </cell>
        </row>
        <row r="18">
          <cell r="A18">
            <v>8</v>
          </cell>
          <cell r="B18">
            <v>2.6</v>
          </cell>
        </row>
        <row r="19">
          <cell r="A19">
            <v>8.5</v>
          </cell>
          <cell r="B19">
            <v>2.7</v>
          </cell>
        </row>
        <row r="20">
          <cell r="A20">
            <v>9</v>
          </cell>
          <cell r="B20">
            <v>2.8</v>
          </cell>
        </row>
        <row r="21">
          <cell r="A21">
            <v>9.5</v>
          </cell>
          <cell r="B21">
            <v>2.9</v>
          </cell>
        </row>
        <row r="22">
          <cell r="A22">
            <v>10</v>
          </cell>
          <cell r="B22">
            <v>3</v>
          </cell>
        </row>
        <row r="23">
          <cell r="A23">
            <v>10.5</v>
          </cell>
          <cell r="B23">
            <v>3.1</v>
          </cell>
        </row>
        <row r="24">
          <cell r="A24">
            <v>11</v>
          </cell>
          <cell r="B24">
            <v>3.2</v>
          </cell>
        </row>
        <row r="25">
          <cell r="A25">
            <v>11.5</v>
          </cell>
          <cell r="B25">
            <v>3.3</v>
          </cell>
        </row>
        <row r="26">
          <cell r="A26">
            <v>12</v>
          </cell>
          <cell r="B26">
            <v>3.4</v>
          </cell>
        </row>
        <row r="27">
          <cell r="A27">
            <v>12.5</v>
          </cell>
          <cell r="B27">
            <v>3.5</v>
          </cell>
        </row>
        <row r="28">
          <cell r="A28">
            <v>13</v>
          </cell>
          <cell r="B28">
            <v>3.6</v>
          </cell>
        </row>
        <row r="29">
          <cell r="A29">
            <v>13.5</v>
          </cell>
          <cell r="B29">
            <v>3.7</v>
          </cell>
        </row>
        <row r="30">
          <cell r="A30">
            <v>14</v>
          </cell>
          <cell r="B30">
            <v>3.8</v>
          </cell>
        </row>
        <row r="31">
          <cell r="A31">
            <v>14.5</v>
          </cell>
          <cell r="B31">
            <v>3.9</v>
          </cell>
        </row>
        <row r="32">
          <cell r="A32">
            <v>15</v>
          </cell>
          <cell r="B32">
            <v>4</v>
          </cell>
        </row>
        <row r="33">
          <cell r="A33">
            <v>15.5</v>
          </cell>
          <cell r="B33">
            <v>4.2</v>
          </cell>
        </row>
        <row r="34">
          <cell r="A34">
            <v>16</v>
          </cell>
          <cell r="B34">
            <v>4.3</v>
          </cell>
        </row>
        <row r="35">
          <cell r="A35">
            <v>16.5</v>
          </cell>
          <cell r="B35">
            <v>4.5</v>
          </cell>
        </row>
        <row r="36">
          <cell r="A36">
            <v>17</v>
          </cell>
          <cell r="B36">
            <v>4.5999999999999996</v>
          </cell>
        </row>
        <row r="37">
          <cell r="A37">
            <v>17.5</v>
          </cell>
          <cell r="B37">
            <v>4.8</v>
          </cell>
        </row>
        <row r="38">
          <cell r="A38">
            <v>18</v>
          </cell>
          <cell r="B38">
            <v>4.9000000000000004</v>
          </cell>
        </row>
        <row r="39">
          <cell r="A39">
            <v>18.5</v>
          </cell>
          <cell r="B39">
            <v>5.0999999999999996</v>
          </cell>
        </row>
        <row r="40">
          <cell r="A40">
            <v>19</v>
          </cell>
          <cell r="B40">
            <v>5.2</v>
          </cell>
        </row>
        <row r="41">
          <cell r="A41">
            <v>19.5</v>
          </cell>
          <cell r="B41">
            <v>5.4</v>
          </cell>
        </row>
        <row r="42">
          <cell r="A42">
            <v>20</v>
          </cell>
          <cell r="B42">
            <v>5.5</v>
          </cell>
        </row>
        <row r="43">
          <cell r="A43">
            <v>20.5</v>
          </cell>
          <cell r="B43">
            <v>5.7</v>
          </cell>
        </row>
        <row r="44">
          <cell r="A44">
            <v>21</v>
          </cell>
          <cell r="B44">
            <v>5.8</v>
          </cell>
        </row>
        <row r="45">
          <cell r="A45">
            <v>21.5</v>
          </cell>
          <cell r="B45">
            <v>6</v>
          </cell>
        </row>
        <row r="46">
          <cell r="A46">
            <v>22</v>
          </cell>
          <cell r="B46">
            <v>6.1</v>
          </cell>
        </row>
        <row r="47">
          <cell r="A47">
            <v>22.5</v>
          </cell>
          <cell r="B47">
            <v>6.3</v>
          </cell>
        </row>
        <row r="48">
          <cell r="A48">
            <v>23</v>
          </cell>
          <cell r="B48">
            <v>6.4</v>
          </cell>
        </row>
        <row r="49">
          <cell r="A49">
            <v>23.5</v>
          </cell>
          <cell r="B49">
            <v>6.6</v>
          </cell>
        </row>
        <row r="50">
          <cell r="A50">
            <v>24</v>
          </cell>
          <cell r="B50">
            <v>6.7</v>
          </cell>
        </row>
        <row r="51">
          <cell r="A51">
            <v>24.5</v>
          </cell>
          <cell r="B51">
            <v>6.9</v>
          </cell>
        </row>
        <row r="52">
          <cell r="A52">
            <v>25</v>
          </cell>
          <cell r="B52">
            <v>7</v>
          </cell>
        </row>
      </sheetData>
      <sheetData sheetId="26">
        <row r="2">
          <cell r="B2" t="str">
            <v>Completamente logrado</v>
          </cell>
          <cell r="C2" t="str">
            <v>Logrado</v>
          </cell>
          <cell r="D2" t="str">
            <v>Logro incipiente</v>
          </cell>
          <cell r="E2" t="str">
            <v>No logrado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AC3D4-2C06-409F-A194-9AFBAAFDA714}">
  <dimension ref="A1:M926"/>
  <sheetViews>
    <sheetView tabSelected="1" workbookViewId="0">
      <selection sqref="A1:XFD1048576"/>
    </sheetView>
  </sheetViews>
  <sheetFormatPr baseColWidth="10" defaultColWidth="14.453125" defaultRowHeight="14.5" outlineLevelRow="1" x14ac:dyDescent="0.35"/>
  <cols>
    <col min="1" max="1" width="10.7265625" customWidth="1"/>
    <col min="2" max="2" width="66.81640625" customWidth="1"/>
    <col min="3" max="3" width="22" bestFit="1" customWidth="1"/>
    <col min="4" max="4" width="11.26953125" customWidth="1"/>
    <col min="5" max="7" width="11.7265625" customWidth="1"/>
    <col min="8" max="8" width="7.7265625" customWidth="1"/>
    <col min="9" max="9" width="11.7265625" customWidth="1"/>
    <col min="10" max="10" width="7.7265625" customWidth="1"/>
    <col min="11" max="11" width="11.7265625" customWidth="1"/>
    <col min="12" max="24" width="10.7265625" customWidth="1"/>
  </cols>
  <sheetData>
    <row r="1" spans="1:13" x14ac:dyDescent="0.35">
      <c r="A1" t="s">
        <v>18</v>
      </c>
    </row>
    <row r="2" spans="1:13" x14ac:dyDescent="0.35">
      <c r="C2" s="1">
        <v>0.75</v>
      </c>
      <c r="D2" s="1">
        <v>0.25</v>
      </c>
      <c r="E2" s="2">
        <v>1</v>
      </c>
    </row>
    <row r="3" spans="1:13" x14ac:dyDescent="0.35">
      <c r="B3" s="3" t="s">
        <v>0</v>
      </c>
      <c r="C3" s="4" t="s">
        <v>1</v>
      </c>
      <c r="D3" s="5" t="s">
        <v>2</v>
      </c>
      <c r="E3" s="6"/>
    </row>
    <row r="4" spans="1:13" x14ac:dyDescent="0.35">
      <c r="A4" s="7">
        <v>1</v>
      </c>
      <c r="B4" s="8" t="s">
        <v>19</v>
      </c>
      <c r="C4" s="9">
        <f>[1]G13!$C$21</f>
        <v>7</v>
      </c>
      <c r="D4" s="9">
        <f>$C$32</f>
        <v>7</v>
      </c>
      <c r="E4" s="10">
        <f>C4*C$2+D4*D$2</f>
        <v>7</v>
      </c>
      <c r="G4" s="11"/>
    </row>
    <row r="5" spans="1:13" x14ac:dyDescent="0.35">
      <c r="A5" s="7">
        <v>2</v>
      </c>
      <c r="B5" s="8" t="s">
        <v>20</v>
      </c>
      <c r="C5" s="9">
        <f>[1]G13!$C$21</f>
        <v>7</v>
      </c>
      <c r="D5" s="9">
        <f>C44</f>
        <v>7</v>
      </c>
      <c r="E5" s="10">
        <f t="shared" ref="E5:E6" si="0">C5*C$2+D5*D$2</f>
        <v>7</v>
      </c>
      <c r="G5" s="11"/>
      <c r="I5" t="s">
        <v>3</v>
      </c>
      <c r="J5" t="s">
        <v>4</v>
      </c>
    </row>
    <row r="6" spans="1:13" x14ac:dyDescent="0.35">
      <c r="A6" s="7">
        <v>3</v>
      </c>
      <c r="B6" s="8" t="s">
        <v>21</v>
      </c>
      <c r="C6" s="9">
        <f>[1]G13!$C$21</f>
        <v>7</v>
      </c>
      <c r="D6" s="9">
        <f>C55</f>
        <v>7</v>
      </c>
      <c r="E6" s="10">
        <f t="shared" si="0"/>
        <v>7</v>
      </c>
      <c r="G6" s="11"/>
    </row>
    <row r="11" spans="1:13" ht="18.5" outlineLevel="1" x14ac:dyDescent="0.35">
      <c r="A11" s="12" t="s">
        <v>1</v>
      </c>
      <c r="B11" s="13"/>
      <c r="C11" s="14" t="s">
        <v>5</v>
      </c>
      <c r="D11" s="15" t="s">
        <v>6</v>
      </c>
      <c r="E11" s="16"/>
      <c r="F11" s="16"/>
      <c r="G11" s="16"/>
      <c r="H11" s="16"/>
      <c r="I11" s="16"/>
      <c r="J11" s="16"/>
      <c r="K11" s="17"/>
    </row>
    <row r="12" spans="1:13" outlineLevel="1" x14ac:dyDescent="0.35">
      <c r="A12" s="18"/>
      <c r="B12" s="19" t="s">
        <v>7</v>
      </c>
      <c r="C12" s="6"/>
      <c r="D12" s="15" t="s">
        <v>8</v>
      </c>
      <c r="E12" s="17"/>
      <c r="F12" s="15" t="s">
        <v>9</v>
      </c>
      <c r="G12" s="17"/>
      <c r="H12" s="20" t="s">
        <v>10</v>
      </c>
      <c r="I12" s="17"/>
      <c r="J12" s="15" t="s">
        <v>11</v>
      </c>
      <c r="K12" s="17"/>
    </row>
    <row r="13" spans="1:13" ht="24" outlineLevel="1" x14ac:dyDescent="0.35">
      <c r="A13" s="21"/>
      <c r="B13" s="22" t="str">
        <f>[1]RUBRICA!A4</f>
        <v>1. Implementa una metodología que permite el logro de los objetivos propuestos, de acuerdo a los estándares de la disciplina.</v>
      </c>
      <c r="C13" s="23" t="s">
        <v>8</v>
      </c>
      <c r="D13" s="24" t="s">
        <v>12</v>
      </c>
      <c r="E13" s="24">
        <f>IF(D13="X",100*0.1,"")</f>
        <v>10</v>
      </c>
      <c r="F13" s="24"/>
      <c r="G13" s="24" t="str">
        <f>IF(F13="X",60*0.1,"")</f>
        <v/>
      </c>
      <c r="H13" s="24" t="str">
        <f t="shared" ref="H13:H16" si="1">IF($C13=ML,"X","")</f>
        <v/>
      </c>
      <c r="I13" s="24" t="str">
        <f>IF(H13="X",30*0.1,"")</f>
        <v/>
      </c>
      <c r="J13" s="24" t="str">
        <f t="shared" ref="J13:J16" si="2">IF($C13=NL,"X","")</f>
        <v/>
      </c>
      <c r="K13" s="24" t="str">
        <f t="shared" ref="K13:K19" si="3">IF($J13="X",0,"")</f>
        <v/>
      </c>
      <c r="L13" s="25"/>
      <c r="M13" s="25"/>
    </row>
    <row r="14" spans="1:13" ht="36" outlineLevel="1" x14ac:dyDescent="0.35">
      <c r="A14" s="21"/>
      <c r="B14" s="22" t="str">
        <f>[1]RUBRICA!A5</f>
        <v>2. Genera evidencias que dan cuenta del cumplimiento del Proyecto CAPSTONE, en relación a documentación, programación y almacenamiento de datos, de acuerdo a lo planificado por el equipo y que cumpla con estándares de desarrollo de la industria</v>
      </c>
      <c r="C14" s="23" t="s">
        <v>8</v>
      </c>
      <c r="D14" s="24" t="s">
        <v>12</v>
      </c>
      <c r="E14" s="24">
        <f>IF(D14="X",100*0.2,"")</f>
        <v>20</v>
      </c>
      <c r="F14" s="24"/>
      <c r="G14" s="24" t="str">
        <f>IF(F14="X",60*0.2,"")</f>
        <v/>
      </c>
      <c r="H14" s="24" t="str">
        <f t="shared" si="1"/>
        <v/>
      </c>
      <c r="I14" s="24" t="str">
        <f>IF(H14="X",30*0.2,"")</f>
        <v/>
      </c>
      <c r="J14" s="24" t="str">
        <f t="shared" si="2"/>
        <v/>
      </c>
      <c r="K14" s="24" t="str">
        <f t="shared" si="3"/>
        <v/>
      </c>
      <c r="L14" s="25"/>
    </row>
    <row r="15" spans="1:13" outlineLevel="1" x14ac:dyDescent="0.35">
      <c r="A15" s="21"/>
      <c r="B15" s="22" t="str">
        <f>[1]RUBRICA!A7</f>
        <v>4. Relaciona el Proyecto APT con las competencias del perfil de egreso de su Plan de Estudio.</v>
      </c>
      <c r="C15" s="23" t="s">
        <v>8</v>
      </c>
      <c r="D15" s="24" t="str">
        <f t="shared" ref="D15:D16" si="4">IF($C15=CL,"X","")</f>
        <v>X</v>
      </c>
      <c r="E15" s="24">
        <f>IF(D15="X",100*0.05,"")</f>
        <v>5</v>
      </c>
      <c r="F15" s="24" t="str">
        <f t="shared" ref="F15:F16" si="5">IF($C15=L,"X","")</f>
        <v/>
      </c>
      <c r="G15" s="24" t="str">
        <f>IF(F15="X",60*0.05,"")</f>
        <v/>
      </c>
      <c r="H15" s="24" t="str">
        <f t="shared" si="1"/>
        <v/>
      </c>
      <c r="I15" s="24" t="str">
        <f>IF(H15="X",30*0.05,"")</f>
        <v/>
      </c>
      <c r="J15" s="24" t="str">
        <f t="shared" si="2"/>
        <v/>
      </c>
      <c r="K15" s="24" t="str">
        <f t="shared" si="3"/>
        <v/>
      </c>
    </row>
    <row r="16" spans="1:13" ht="24" outlineLevel="1" x14ac:dyDescent="0.35">
      <c r="A16" s="21"/>
      <c r="B16" s="22" t="str">
        <f>[1]RUBRICA!A8</f>
        <v>5. Utiliza de manera precisa el lenguaje técnico en los entregables de acuerdo con lo requerido por la disciplina.</v>
      </c>
      <c r="C16" s="23" t="s">
        <v>8</v>
      </c>
      <c r="D16" s="24" t="str">
        <f t="shared" si="4"/>
        <v>X</v>
      </c>
      <c r="E16" s="24">
        <f>IF(D16="X",100*0.05,"")</f>
        <v>5</v>
      </c>
      <c r="F16" s="24" t="str">
        <f t="shared" si="5"/>
        <v/>
      </c>
      <c r="G16" s="24" t="str">
        <f>IF(F16="X",60*0.05,"")</f>
        <v/>
      </c>
      <c r="H16" s="24" t="str">
        <f t="shared" si="1"/>
        <v/>
      </c>
      <c r="I16" s="24" t="str">
        <f>IF(H16="X",30*0.05,"")</f>
        <v/>
      </c>
      <c r="J16" s="24" t="str">
        <f t="shared" si="2"/>
        <v/>
      </c>
      <c r="K16" s="24" t="str">
        <f t="shared" si="3"/>
        <v/>
      </c>
    </row>
    <row r="17" spans="1:11" ht="24" outlineLevel="1" x14ac:dyDescent="0.35">
      <c r="A17" s="21"/>
      <c r="B17" s="22" t="str">
        <f>[1]RUBRICA!A9</f>
        <v xml:space="preserve">6. Utiliza correctamente las reglas de redacción, ortografía (literal, puntual, acentual) y las normas para citas y referencias. </v>
      </c>
      <c r="C17" s="23" t="s">
        <v>8</v>
      </c>
      <c r="D17" s="24" t="s">
        <v>12</v>
      </c>
      <c r="E17" s="24">
        <f>IF(D17="X",100*0.05,"")</f>
        <v>5</v>
      </c>
      <c r="F17" s="24"/>
      <c r="G17" s="24" t="str">
        <f>IF(F17="X",60*0.05,"")</f>
        <v/>
      </c>
      <c r="H17" s="24"/>
      <c r="I17" s="24" t="str">
        <f>IF(H17="X",30*0.05,"")</f>
        <v/>
      </c>
      <c r="J17" s="24" t="str">
        <f>IF($C17=NL,"X","")</f>
        <v/>
      </c>
      <c r="K17" s="24" t="str">
        <f t="shared" si="3"/>
        <v/>
      </c>
    </row>
    <row r="18" spans="1:11" ht="24" outlineLevel="1" x14ac:dyDescent="0.35">
      <c r="A18" s="21"/>
      <c r="B18" s="22" t="str">
        <f>[1]RUBRICA!A10</f>
        <v>7. Entrega la documentación y evidencias requerida por la asignatura de acuerdo a la estrucutra y nombres solicitados, guardando todas las evidencias de avances en Git</v>
      </c>
      <c r="C18" s="23" t="s">
        <v>8</v>
      </c>
      <c r="D18" s="24" t="s">
        <v>12</v>
      </c>
      <c r="E18" s="24">
        <f>IF(D18="X",100*0.15,"")</f>
        <v>15</v>
      </c>
      <c r="F18" s="24"/>
      <c r="G18" s="24" t="str">
        <f>IF(F18="X",60*0.15,"")</f>
        <v/>
      </c>
      <c r="H18" s="24" t="str">
        <f>IF($C18=ML,"X","")</f>
        <v/>
      </c>
      <c r="I18" s="24" t="str">
        <f>IF(H18="X",30*0.15,"")</f>
        <v/>
      </c>
      <c r="J18" s="24" t="str">
        <f>IF($C18=NL,"X","")</f>
        <v/>
      </c>
      <c r="K18" s="24" t="str">
        <f t="shared" si="3"/>
        <v/>
      </c>
    </row>
    <row r="19" spans="1:11" ht="22.9" customHeight="1" outlineLevel="1" x14ac:dyDescent="0.35">
      <c r="A19" s="21"/>
      <c r="B19" s="22" t="str">
        <f>[1]RUBRICA!A12</f>
        <v>9.-Generan evidencias claras dentro del repositorio  del aporte de cada uno de los integrantes del equipo que permitan identificar la equidad en el trabajo y la participación de cada estudiante.</v>
      </c>
      <c r="C19" s="23" t="s">
        <v>8</v>
      </c>
      <c r="D19" s="24" t="str">
        <f>IF($C19=CL,"X","")</f>
        <v>X</v>
      </c>
      <c r="E19" s="24">
        <f>IF(D19="X",100*0.15,"")</f>
        <v>15</v>
      </c>
      <c r="F19" s="24" t="str">
        <f>IF($C19=L,"X","")</f>
        <v/>
      </c>
      <c r="G19" s="24" t="str">
        <f>IF(F19="X",60*0.15,"")</f>
        <v/>
      </c>
      <c r="H19" s="24" t="str">
        <f>IF($C19=ML,"X","")</f>
        <v/>
      </c>
      <c r="I19" s="24" t="str">
        <f>IF(H19="X",30*0.15,"")</f>
        <v/>
      </c>
      <c r="J19" s="24" t="str">
        <f>IF($C19=NL,"X","")</f>
        <v/>
      </c>
      <c r="K19" s="24" t="str">
        <f t="shared" si="3"/>
        <v/>
      </c>
    </row>
    <row r="20" spans="1:11" ht="15.75" customHeight="1" outlineLevel="1" x14ac:dyDescent="0.45">
      <c r="A20" s="18"/>
      <c r="B20" s="26" t="s">
        <v>13</v>
      </c>
      <c r="C20" s="27">
        <f>E20+G20+I20+K20</f>
        <v>75</v>
      </c>
      <c r="D20" s="28"/>
      <c r="E20" s="28">
        <f>SUM(E13:E19)</f>
        <v>75</v>
      </c>
      <c r="F20" s="28"/>
      <c r="G20" s="28">
        <f>SUM(G13:G19)</f>
        <v>0</v>
      </c>
      <c r="H20" s="28"/>
      <c r="I20" s="28">
        <f>SUM(I13:I19)</f>
        <v>0</v>
      </c>
      <c r="J20" s="28"/>
      <c r="K20" s="28">
        <f>SUM(K13:K19)</f>
        <v>0</v>
      </c>
    </row>
    <row r="21" spans="1:11" ht="15.75" customHeight="1" outlineLevel="1" x14ac:dyDescent="0.45">
      <c r="A21" s="6"/>
      <c r="B21" s="29" t="s">
        <v>14</v>
      </c>
      <c r="C21" s="30">
        <f>VLOOKUP(C20,[1]ESCALA_IEP!A1:B152,2,FALSE)</f>
        <v>7</v>
      </c>
    </row>
    <row r="22" spans="1:11" ht="15.75" customHeight="1" x14ac:dyDescent="0.35"/>
    <row r="23" spans="1:11" ht="15.75" customHeight="1" x14ac:dyDescent="0.35"/>
    <row r="24" spans="1:11" ht="15.75" customHeight="1" x14ac:dyDescent="0.35">
      <c r="A24" s="31" t="s">
        <v>2</v>
      </c>
      <c r="B24" s="32" t="s">
        <v>15</v>
      </c>
      <c r="C24" s="33" t="str">
        <f>$B$4</f>
        <v>Araus</v>
      </c>
      <c r="D24" s="34"/>
      <c r="E24" s="34"/>
      <c r="F24" s="34"/>
      <c r="G24" s="34"/>
      <c r="H24" s="34"/>
      <c r="I24" s="34"/>
      <c r="J24" s="34"/>
      <c r="K24" s="35"/>
    </row>
    <row r="25" spans="1:11" ht="15.75" customHeight="1" x14ac:dyDescent="0.35">
      <c r="A25" s="18"/>
      <c r="B25" s="6"/>
      <c r="C25" s="36"/>
      <c r="D25" s="37"/>
      <c r="E25" s="37"/>
      <c r="F25" s="37"/>
      <c r="G25" s="37"/>
      <c r="H25" s="37"/>
      <c r="I25" s="37"/>
      <c r="J25" s="37"/>
      <c r="K25" s="38"/>
    </row>
    <row r="26" spans="1:11" ht="15.75" customHeight="1" x14ac:dyDescent="0.35">
      <c r="A26" s="18"/>
      <c r="B26" s="13" t="s">
        <v>16</v>
      </c>
      <c r="C26" s="14" t="s">
        <v>5</v>
      </c>
      <c r="D26" s="15" t="s">
        <v>6</v>
      </c>
      <c r="E26" s="16"/>
      <c r="F26" s="16"/>
      <c r="G26" s="16"/>
      <c r="H26" s="16"/>
      <c r="I26" s="16"/>
      <c r="J26" s="16"/>
      <c r="K26" s="17"/>
    </row>
    <row r="27" spans="1:11" ht="15.75" customHeight="1" x14ac:dyDescent="0.35">
      <c r="A27" s="18"/>
      <c r="B27" s="39" t="s">
        <v>7</v>
      </c>
      <c r="C27" s="6"/>
      <c r="D27" s="15" t="s">
        <v>8</v>
      </c>
      <c r="E27" s="17"/>
      <c r="F27" s="15" t="s">
        <v>9</v>
      </c>
      <c r="G27" s="17"/>
      <c r="H27" s="20" t="s">
        <v>10</v>
      </c>
      <c r="I27" s="17"/>
      <c r="J27" s="15" t="s">
        <v>11</v>
      </c>
      <c r="K27" s="17"/>
    </row>
    <row r="28" spans="1:11" x14ac:dyDescent="0.35">
      <c r="A28" s="18"/>
      <c r="B28" s="22" t="str">
        <f>[1]RUBRICA!A6</f>
        <v>3. Relaciona el Proyecto APT con sus intereses profesionales. *</v>
      </c>
      <c r="C28" s="23" t="s">
        <v>8</v>
      </c>
      <c r="D28" s="24" t="str">
        <f t="shared" ref="D28:D30" si="6">IF($C28=CL,"X","")</f>
        <v>X</v>
      </c>
      <c r="E28" s="24">
        <f>IF(D28="X",100*0.05,"")</f>
        <v>5</v>
      </c>
      <c r="F28" s="24" t="str">
        <f t="shared" ref="F28:F30" si="7">IF($C28=L,"X","")</f>
        <v/>
      </c>
      <c r="G28" s="24" t="str">
        <f>IF(F28="X",60*0.05,"")</f>
        <v/>
      </c>
      <c r="H28" s="24" t="str">
        <f t="shared" ref="H28:H30" si="8">IF($C28=ML,"X","")</f>
        <v/>
      </c>
      <c r="I28" s="24" t="str">
        <f>IF(H28="X",30*0.05,"")</f>
        <v/>
      </c>
      <c r="J28" s="24" t="str">
        <f t="shared" ref="J28:J30" si="9">IF($C28=NL,"X","")</f>
        <v/>
      </c>
      <c r="K28" s="24" t="str">
        <f t="shared" ref="K28:K30" si="10">IF($J28="X",0,"")</f>
        <v/>
      </c>
    </row>
    <row r="29" spans="1:11" ht="24.65" customHeight="1" x14ac:dyDescent="0.35">
      <c r="A29" s="18"/>
      <c r="B29" s="22" t="str">
        <f>[1]RUBRICA!A11</f>
        <v>8. Expone el tema utilizando un lenguaje técnico disciplinar al presentar la propuesta y responde evidenciando un manejo de la información. *</v>
      </c>
      <c r="C29" s="23" t="s">
        <v>8</v>
      </c>
      <c r="D29" s="24" t="str">
        <f t="shared" si="6"/>
        <v>X</v>
      </c>
      <c r="E29" s="24">
        <f>IF(D29="X",100*0.1,"")</f>
        <v>10</v>
      </c>
      <c r="F29" s="24" t="str">
        <f t="shared" si="7"/>
        <v/>
      </c>
      <c r="G29" s="24" t="str">
        <f>IF(F29="X",60*0.1,"")</f>
        <v/>
      </c>
      <c r="H29" s="24" t="str">
        <f t="shared" si="8"/>
        <v/>
      </c>
      <c r="I29" s="24" t="str">
        <f>IF(H29="X",30*0.1,"")</f>
        <v/>
      </c>
      <c r="J29" s="24" t="str">
        <f t="shared" si="9"/>
        <v/>
      </c>
      <c r="K29" s="24" t="str">
        <f t="shared" si="10"/>
        <v/>
      </c>
    </row>
    <row r="30" spans="1:11" ht="25.9" customHeight="1" x14ac:dyDescent="0.35">
      <c r="A30" s="18"/>
      <c r="B30" s="22" t="str">
        <f>[1]RUBRICA!A13</f>
        <v>10. Colaboración y trabajo en equipo *</v>
      </c>
      <c r="C30" s="23" t="s">
        <v>8</v>
      </c>
      <c r="D30" s="24" t="str">
        <f t="shared" si="6"/>
        <v>X</v>
      </c>
      <c r="E30" s="24">
        <f>IF(D30="X",100*0.1,"")</f>
        <v>10</v>
      </c>
      <c r="F30" s="24" t="str">
        <f t="shared" si="7"/>
        <v/>
      </c>
      <c r="G30" s="24" t="str">
        <f>IF(F30="X",60*0.1,"")</f>
        <v/>
      </c>
      <c r="H30" s="24" t="str">
        <f t="shared" si="8"/>
        <v/>
      </c>
      <c r="I30" s="24" t="str">
        <f>IF(H30="X",30*0.1,"")</f>
        <v/>
      </c>
      <c r="J30" s="24" t="str">
        <f t="shared" si="9"/>
        <v/>
      </c>
      <c r="K30" s="24" t="str">
        <f t="shared" si="10"/>
        <v/>
      </c>
    </row>
    <row r="31" spans="1:11" ht="15.75" customHeight="1" x14ac:dyDescent="0.45">
      <c r="A31" s="18"/>
      <c r="B31" s="40" t="s">
        <v>17</v>
      </c>
      <c r="C31" s="41">
        <f>E31+G31+I31+K31</f>
        <v>25</v>
      </c>
      <c r="D31" s="28"/>
      <c r="E31" s="28">
        <f>SUM(E28:E30)</f>
        <v>25</v>
      </c>
      <c r="F31" s="28"/>
      <c r="G31" s="28">
        <f>SUM(G28:G30)</f>
        <v>0</v>
      </c>
      <c r="H31" s="28"/>
      <c r="I31" s="28">
        <f>SUM(I28:I30)</f>
        <v>0</v>
      </c>
      <c r="J31" s="28"/>
      <c r="K31" s="28">
        <f>SUM(K29:K30)</f>
        <v>0</v>
      </c>
    </row>
    <row r="32" spans="1:11" ht="15.75" customHeight="1" x14ac:dyDescent="0.45">
      <c r="A32" s="6"/>
      <c r="B32" s="42" t="s">
        <v>14</v>
      </c>
      <c r="C32" s="30">
        <f>VLOOKUP(C31,[1]ESCALA_TRAB_EQUIP!A1:B52,2,FALSE)</f>
        <v>7</v>
      </c>
    </row>
    <row r="33" spans="1:11" ht="15.75" customHeight="1" x14ac:dyDescent="0.45">
      <c r="B33" s="43"/>
      <c r="C33" s="44"/>
    </row>
    <row r="34" spans="1:11" ht="15.75" customHeight="1" x14ac:dyDescent="0.45">
      <c r="B34" s="43"/>
      <c r="C34" s="44"/>
    </row>
    <row r="35" spans="1:11" ht="15.75" customHeight="1" x14ac:dyDescent="0.35"/>
    <row r="36" spans="1:11" ht="15.75" customHeight="1" x14ac:dyDescent="0.35">
      <c r="A36" s="31" t="s">
        <v>2</v>
      </c>
      <c r="B36" s="32" t="s">
        <v>15</v>
      </c>
      <c r="C36" s="33" t="str">
        <f>B5</f>
        <v>Flores</v>
      </c>
      <c r="D36" s="34"/>
      <c r="E36" s="34"/>
      <c r="F36" s="34"/>
      <c r="G36" s="34"/>
      <c r="H36" s="34"/>
      <c r="I36" s="34"/>
      <c r="J36" s="34"/>
      <c r="K36" s="35"/>
    </row>
    <row r="37" spans="1:11" ht="15.75" customHeight="1" x14ac:dyDescent="0.35">
      <c r="A37" s="18"/>
      <c r="B37" s="6"/>
      <c r="C37" s="36"/>
      <c r="D37" s="37"/>
      <c r="E37" s="37"/>
      <c r="F37" s="37"/>
      <c r="G37" s="37"/>
      <c r="H37" s="37"/>
      <c r="I37" s="37"/>
      <c r="J37" s="37"/>
      <c r="K37" s="38"/>
    </row>
    <row r="38" spans="1:11" ht="15.75" customHeight="1" x14ac:dyDescent="0.35">
      <c r="A38" s="18"/>
      <c r="B38" s="13" t="s">
        <v>16</v>
      </c>
      <c r="C38" s="14" t="s">
        <v>5</v>
      </c>
      <c r="D38" s="15"/>
      <c r="E38" s="16"/>
      <c r="F38" s="16"/>
      <c r="G38" s="16"/>
      <c r="H38" s="16"/>
      <c r="I38" s="16"/>
      <c r="J38" s="16"/>
      <c r="K38" s="17"/>
    </row>
    <row r="39" spans="1:11" ht="15.75" customHeight="1" x14ac:dyDescent="0.35">
      <c r="A39" s="18"/>
      <c r="B39" s="39" t="s">
        <v>7</v>
      </c>
      <c r="C39" s="6"/>
      <c r="D39" s="15" t="s">
        <v>8</v>
      </c>
      <c r="E39" s="17"/>
      <c r="F39" s="15" t="s">
        <v>9</v>
      </c>
      <c r="G39" s="17"/>
      <c r="H39" s="20" t="s">
        <v>10</v>
      </c>
      <c r="I39" s="17"/>
      <c r="J39" s="15" t="s">
        <v>11</v>
      </c>
      <c r="K39" s="17"/>
    </row>
    <row r="40" spans="1:11" ht="15.75" customHeight="1" x14ac:dyDescent="0.35">
      <c r="A40" s="18"/>
      <c r="B40" s="22" t="str">
        <f>[1]RUBRICA!A6</f>
        <v>3. Relaciona el Proyecto APT con sus intereses profesionales. *</v>
      </c>
      <c r="C40" s="23" t="s">
        <v>8</v>
      </c>
      <c r="D40" s="24" t="str">
        <f t="shared" ref="D40" si="11">IF($C40=CL,"X","")</f>
        <v>X</v>
      </c>
      <c r="E40" s="24">
        <f>IF(D40="X",100*0.05,"")</f>
        <v>5</v>
      </c>
      <c r="F40" s="24" t="str">
        <f t="shared" ref="F40" si="12">IF($C40=L,"X","")</f>
        <v/>
      </c>
      <c r="G40" s="24" t="str">
        <f>IF(F40="X",60*0.05,"")</f>
        <v/>
      </c>
      <c r="H40" s="24" t="str">
        <f t="shared" ref="H40:H41" si="13">IF($C40=ML,"X","")</f>
        <v/>
      </c>
      <c r="I40" s="24" t="str">
        <f>IF(H40="X",30*0.05,"")</f>
        <v/>
      </c>
      <c r="J40" s="24" t="str">
        <f t="shared" ref="J40:J42" si="14">IF($C40=NL,"X","")</f>
        <v/>
      </c>
      <c r="K40" s="24" t="str">
        <f t="shared" ref="K40:K42" si="15">IF($J40="X",0,"")</f>
        <v/>
      </c>
    </row>
    <row r="41" spans="1:11" ht="25.9" customHeight="1" x14ac:dyDescent="0.35">
      <c r="A41" s="18"/>
      <c r="B41" s="22" t="str">
        <f>[1]RUBRICA!A11</f>
        <v>8. Expone el tema utilizando un lenguaje técnico disciplinar al presentar la propuesta y responde evidenciando un manejo de la información. *</v>
      </c>
      <c r="C41" s="23" t="s">
        <v>8</v>
      </c>
      <c r="D41" s="24" t="s">
        <v>12</v>
      </c>
      <c r="E41" s="24">
        <f>IF(D41="X",100*0.1,"")</f>
        <v>10</v>
      </c>
      <c r="F41" s="24"/>
      <c r="G41" s="24" t="str">
        <f>IF(F41="X",60*0.1,"")</f>
        <v/>
      </c>
      <c r="H41" s="24" t="str">
        <f t="shared" si="13"/>
        <v/>
      </c>
      <c r="I41" s="24" t="str">
        <f>IF(H41="X",30*0.1,"")</f>
        <v/>
      </c>
      <c r="J41" s="24" t="str">
        <f t="shared" si="14"/>
        <v/>
      </c>
      <c r="K41" s="24" t="str">
        <f t="shared" si="15"/>
        <v/>
      </c>
    </row>
    <row r="42" spans="1:11" x14ac:dyDescent="0.35">
      <c r="A42" s="18"/>
      <c r="B42" s="22" t="str">
        <f>[1]RUBRICA!A13</f>
        <v>10. Colaboración y trabajo en equipo *</v>
      </c>
      <c r="C42" s="23" t="s">
        <v>8</v>
      </c>
      <c r="D42" s="24" t="s">
        <v>12</v>
      </c>
      <c r="E42" s="24">
        <f>IF(D42="X",100*0.1,"")</f>
        <v>10</v>
      </c>
      <c r="F42" s="24"/>
      <c r="G42" s="24" t="str">
        <f>IF(F42="X",60*0.1,"")</f>
        <v/>
      </c>
      <c r="H42" s="24" t="str">
        <f>IF($C42=ML,"X","")</f>
        <v/>
      </c>
      <c r="I42" s="24" t="str">
        <f>IF(H42="X",30*0.1,"")</f>
        <v/>
      </c>
      <c r="J42" s="24" t="str">
        <f t="shared" si="14"/>
        <v/>
      </c>
      <c r="K42" s="24" t="str">
        <f t="shared" si="15"/>
        <v/>
      </c>
    </row>
    <row r="43" spans="1:11" ht="15.75" customHeight="1" x14ac:dyDescent="0.45">
      <c r="A43" s="18"/>
      <c r="B43" s="40" t="s">
        <v>17</v>
      </c>
      <c r="C43" s="41">
        <f>E43+G43+I43+K43</f>
        <v>25</v>
      </c>
      <c r="D43" s="28"/>
      <c r="E43" s="28">
        <f>SUM(E40:E42)</f>
        <v>25</v>
      </c>
      <c r="F43" s="28"/>
      <c r="G43" s="28">
        <f>SUM(G40:G42)</f>
        <v>0</v>
      </c>
      <c r="H43" s="28"/>
      <c r="I43" s="28">
        <f>SUM(I40:I42)</f>
        <v>0</v>
      </c>
      <c r="J43" s="28"/>
      <c r="K43" s="28">
        <f>SUM(K41:K42)</f>
        <v>0</v>
      </c>
    </row>
    <row r="44" spans="1:11" ht="15.75" customHeight="1" x14ac:dyDescent="0.45">
      <c r="A44" s="6"/>
      <c r="B44" s="42" t="s">
        <v>14</v>
      </c>
      <c r="C44" s="30">
        <f>VLOOKUP(C43,[1]ESCALA_TRAB_EQUIP!A1:B52,2,FALSE)</f>
        <v>7</v>
      </c>
    </row>
    <row r="45" spans="1:11" ht="15.75" customHeight="1" x14ac:dyDescent="0.45">
      <c r="B45" s="43"/>
      <c r="C45" s="44"/>
    </row>
    <row r="46" spans="1:11" ht="15.75" customHeight="1" x14ac:dyDescent="0.45">
      <c r="B46" s="43"/>
      <c r="C46" s="44"/>
    </row>
    <row r="47" spans="1:11" ht="15.75" customHeight="1" x14ac:dyDescent="0.35">
      <c r="A47" s="31" t="s">
        <v>2</v>
      </c>
      <c r="B47" s="32" t="s">
        <v>15</v>
      </c>
      <c r="C47" s="33" t="str">
        <f>B6</f>
        <v>Calderon</v>
      </c>
      <c r="D47" s="34"/>
      <c r="E47" s="34"/>
      <c r="F47" s="34"/>
      <c r="G47" s="34"/>
      <c r="H47" s="34"/>
      <c r="I47" s="34"/>
      <c r="J47" s="34"/>
      <c r="K47" s="35"/>
    </row>
    <row r="48" spans="1:11" ht="15.75" customHeight="1" x14ac:dyDescent="0.35">
      <c r="A48" s="18"/>
      <c r="B48" s="6"/>
      <c r="C48" s="36"/>
      <c r="D48" s="37"/>
      <c r="E48" s="37"/>
      <c r="F48" s="37"/>
      <c r="G48" s="37"/>
      <c r="H48" s="37"/>
      <c r="I48" s="37"/>
      <c r="J48" s="37"/>
      <c r="K48" s="38"/>
    </row>
    <row r="49" spans="1:11" ht="15.75" customHeight="1" x14ac:dyDescent="0.35">
      <c r="A49" s="18"/>
      <c r="B49" s="13" t="s">
        <v>16</v>
      </c>
      <c r="C49" s="14" t="s">
        <v>5</v>
      </c>
      <c r="D49" s="15" t="s">
        <v>6</v>
      </c>
      <c r="E49" s="16"/>
      <c r="F49" s="16"/>
      <c r="G49" s="16"/>
      <c r="H49" s="16"/>
      <c r="I49" s="16"/>
      <c r="J49" s="16"/>
      <c r="K49" s="17"/>
    </row>
    <row r="50" spans="1:11" ht="15.75" customHeight="1" x14ac:dyDescent="0.35">
      <c r="A50" s="18"/>
      <c r="B50" s="39" t="s">
        <v>7</v>
      </c>
      <c r="C50" s="6"/>
      <c r="D50" s="15" t="s">
        <v>8</v>
      </c>
      <c r="E50" s="17"/>
      <c r="F50" s="15" t="s">
        <v>9</v>
      </c>
      <c r="G50" s="17"/>
      <c r="H50" s="20" t="s">
        <v>10</v>
      </c>
      <c r="I50" s="17"/>
      <c r="J50" s="15" t="s">
        <v>11</v>
      </c>
      <c r="K50" s="17"/>
    </row>
    <row r="51" spans="1:11" ht="15.75" customHeight="1" x14ac:dyDescent="0.35">
      <c r="A51" s="18"/>
      <c r="B51" s="22" t="str">
        <f>[1]RUBRICA!A6</f>
        <v>3. Relaciona el Proyecto APT con sus intereses profesionales. *</v>
      </c>
      <c r="C51" s="23" t="s">
        <v>8</v>
      </c>
      <c r="D51" s="24" t="str">
        <f t="shared" ref="D51:D53" si="16">IF($C51=CL,"X","")</f>
        <v>X</v>
      </c>
      <c r="E51" s="24">
        <f>IF(D51="X",100*0.05,"")</f>
        <v>5</v>
      </c>
      <c r="F51" s="24" t="str">
        <f t="shared" ref="F51:F53" si="17">IF($C51=L,"X","")</f>
        <v/>
      </c>
      <c r="G51" s="24" t="str">
        <f>IF(F51="X",60*0.05,"")</f>
        <v/>
      </c>
      <c r="H51" s="24" t="str">
        <f t="shared" ref="H51:H53" si="18">IF($C51=ML,"X","")</f>
        <v/>
      </c>
      <c r="I51" s="24" t="str">
        <f>IF(H51="X",30*0.05,"")</f>
        <v/>
      </c>
      <c r="J51" s="24" t="str">
        <f t="shared" ref="J51:J53" si="19">IF($C51=NL,"X","")</f>
        <v/>
      </c>
      <c r="K51" s="24" t="str">
        <f t="shared" ref="K51:K53" si="20">IF($J51="X",0,"")</f>
        <v/>
      </c>
    </row>
    <row r="52" spans="1:11" ht="25.9" customHeight="1" x14ac:dyDescent="0.35">
      <c r="A52" s="18"/>
      <c r="B52" s="22" t="str">
        <f>[1]RUBRICA!A11</f>
        <v>8. Expone el tema utilizando un lenguaje técnico disciplinar al presentar la propuesta y responde evidenciando un manejo de la información. *</v>
      </c>
      <c r="C52" s="23" t="s">
        <v>8</v>
      </c>
      <c r="D52" s="24" t="s">
        <v>12</v>
      </c>
      <c r="E52" s="24">
        <f>IF(D52="X",100*0.1,"")</f>
        <v>10</v>
      </c>
      <c r="F52" s="24" t="str">
        <f t="shared" si="17"/>
        <v/>
      </c>
      <c r="G52" s="24" t="str">
        <f>IF(F52="X",60*0.1,"")</f>
        <v/>
      </c>
      <c r="H52" s="24"/>
      <c r="I52" s="24" t="str">
        <f>IF(H52="X",30*0.1,"")</f>
        <v/>
      </c>
      <c r="J52" s="24" t="str">
        <f t="shared" si="19"/>
        <v/>
      </c>
      <c r="K52" s="24" t="str">
        <f t="shared" si="20"/>
        <v/>
      </c>
    </row>
    <row r="53" spans="1:11" x14ac:dyDescent="0.35">
      <c r="A53" s="18"/>
      <c r="B53" s="22" t="str">
        <f>[1]RUBRICA!A13</f>
        <v>10. Colaboración y trabajo en equipo *</v>
      </c>
      <c r="C53" s="23" t="s">
        <v>8</v>
      </c>
      <c r="D53" s="24" t="str">
        <f t="shared" si="16"/>
        <v>X</v>
      </c>
      <c r="E53" s="24">
        <f>IF(D53="X",100*0.1,"")</f>
        <v>10</v>
      </c>
      <c r="F53" s="24" t="str">
        <f t="shared" si="17"/>
        <v/>
      </c>
      <c r="G53" s="24" t="str">
        <f>IF(F53="X",60*0.1,"")</f>
        <v/>
      </c>
      <c r="H53" s="24" t="str">
        <f t="shared" si="18"/>
        <v/>
      </c>
      <c r="I53" s="24" t="str">
        <f>IF(H53="X",30*0.1,"")</f>
        <v/>
      </c>
      <c r="J53" s="24" t="str">
        <f t="shared" si="19"/>
        <v/>
      </c>
      <c r="K53" s="24" t="str">
        <f t="shared" si="20"/>
        <v/>
      </c>
    </row>
    <row r="54" spans="1:11" ht="15.75" customHeight="1" x14ac:dyDescent="0.45">
      <c r="A54" s="18"/>
      <c r="B54" s="40" t="s">
        <v>17</v>
      </c>
      <c r="C54" s="41">
        <f>E54+G54+I54+K54</f>
        <v>25</v>
      </c>
      <c r="D54" s="28"/>
      <c r="E54" s="28">
        <f>SUM(E51:E53)</f>
        <v>25</v>
      </c>
      <c r="F54" s="28"/>
      <c r="G54" s="28">
        <f>SUM(G51:G53)</f>
        <v>0</v>
      </c>
      <c r="H54" s="28"/>
      <c r="I54" s="28">
        <f>SUM(I51:I53)</f>
        <v>0</v>
      </c>
      <c r="J54" s="28"/>
      <c r="K54" s="28">
        <f>SUM(K52:K53)</f>
        <v>0</v>
      </c>
    </row>
    <row r="55" spans="1:11" ht="15.75" customHeight="1" x14ac:dyDescent="0.45">
      <c r="A55" s="6"/>
      <c r="B55" s="42" t="s">
        <v>14</v>
      </c>
      <c r="C55" s="30">
        <f>VLOOKUP(C54,[1]ESCALA_TRAB_EQUIP!A1:B52,2,FALSE)</f>
        <v>7</v>
      </c>
    </row>
    <row r="56" spans="1:11" ht="15.75" customHeight="1" x14ac:dyDescent="0.45">
      <c r="B56" s="43"/>
      <c r="C56" s="44"/>
    </row>
    <row r="57" spans="1:11" ht="15.75" customHeight="1" x14ac:dyDescent="0.35"/>
    <row r="58" spans="1:11" ht="15.75" customHeight="1" x14ac:dyDescent="0.35"/>
    <row r="59" spans="1:11" ht="15.75" customHeight="1" x14ac:dyDescent="0.35"/>
    <row r="60" spans="1:11" ht="15.75" customHeight="1" x14ac:dyDescent="0.35"/>
    <row r="61" spans="1:11" ht="15.75" customHeight="1" x14ac:dyDescent="0.35"/>
    <row r="62" spans="1:11" ht="15.75" customHeight="1" x14ac:dyDescent="0.35"/>
    <row r="63" spans="1:11" ht="15.75" customHeight="1" x14ac:dyDescent="0.35"/>
    <row r="64" spans="1:11" ht="15.75" customHeight="1" x14ac:dyDescent="0.35"/>
    <row r="65" customFormat="1" ht="15.75" customHeight="1" x14ac:dyDescent="0.35"/>
    <row r="66" customFormat="1" ht="15.75" customHeight="1" x14ac:dyDescent="0.35"/>
    <row r="67" customFormat="1" ht="15.75" customHeight="1" x14ac:dyDescent="0.35"/>
    <row r="68" customFormat="1" ht="15.75" customHeight="1" x14ac:dyDescent="0.35"/>
    <row r="69" customFormat="1" ht="15.75" customHeight="1" x14ac:dyDescent="0.35"/>
    <row r="70" customFormat="1" ht="15.75" customHeight="1" x14ac:dyDescent="0.35"/>
    <row r="71" customFormat="1" ht="15.75" customHeight="1" x14ac:dyDescent="0.35"/>
    <row r="72" customFormat="1" ht="15.75" customHeight="1" x14ac:dyDescent="0.35"/>
    <row r="73" customFormat="1" ht="15.75" customHeight="1" x14ac:dyDescent="0.35"/>
    <row r="74" customFormat="1" ht="15.75" customHeight="1" x14ac:dyDescent="0.35"/>
    <row r="75" customFormat="1" ht="15.75" customHeight="1" x14ac:dyDescent="0.35"/>
    <row r="76" customFormat="1" ht="15.75" customHeight="1" x14ac:dyDescent="0.35"/>
    <row r="77" customFormat="1" ht="15.75" customHeight="1" x14ac:dyDescent="0.35"/>
    <row r="78" customFormat="1" ht="15.75" customHeight="1" x14ac:dyDescent="0.35"/>
    <row r="79" customFormat="1" ht="15.75" customHeight="1" x14ac:dyDescent="0.35"/>
    <row r="80" customFormat="1" ht="15.75" customHeight="1" x14ac:dyDescent="0.35"/>
    <row r="81" customFormat="1" ht="15.75" customHeight="1" x14ac:dyDescent="0.35"/>
    <row r="82" customFormat="1" ht="15.75" customHeight="1" x14ac:dyDescent="0.35"/>
    <row r="83" customFormat="1" ht="15.75" customHeight="1" x14ac:dyDescent="0.35"/>
    <row r="84" customFormat="1" ht="15.75" customHeight="1" x14ac:dyDescent="0.35"/>
    <row r="85" customFormat="1" ht="15.75" customHeight="1" x14ac:dyDescent="0.35"/>
    <row r="86" customFormat="1" ht="15.75" customHeight="1" x14ac:dyDescent="0.35"/>
    <row r="87" customFormat="1" ht="15.75" customHeight="1" x14ac:dyDescent="0.35"/>
    <row r="88" customFormat="1" ht="15.75" customHeight="1" x14ac:dyDescent="0.35"/>
    <row r="89" customFormat="1" ht="15.75" customHeight="1" x14ac:dyDescent="0.35"/>
    <row r="90" customFormat="1" ht="15.75" customHeight="1" x14ac:dyDescent="0.35"/>
    <row r="91" customFormat="1" ht="15.75" customHeight="1" x14ac:dyDescent="0.35"/>
    <row r="92" customFormat="1" ht="15.75" customHeight="1" x14ac:dyDescent="0.35"/>
    <row r="93" customFormat="1" ht="15.75" customHeight="1" x14ac:dyDescent="0.35"/>
    <row r="94" customFormat="1" ht="15.75" customHeight="1" x14ac:dyDescent="0.35"/>
    <row r="95" customFormat="1" ht="15.75" customHeight="1" x14ac:dyDescent="0.35"/>
    <row r="96" customFormat="1" ht="15.75" customHeight="1" x14ac:dyDescent="0.35"/>
    <row r="97" customFormat="1" ht="15.75" customHeight="1" x14ac:dyDescent="0.35"/>
    <row r="98" customFormat="1" ht="15.75" customHeight="1" x14ac:dyDescent="0.35"/>
    <row r="99" customFormat="1" ht="15.75" customHeight="1" x14ac:dyDescent="0.35"/>
    <row r="100" customFormat="1" ht="15.75" customHeight="1" x14ac:dyDescent="0.35"/>
    <row r="101" customFormat="1" ht="15.75" customHeight="1" x14ac:dyDescent="0.35"/>
    <row r="102" customFormat="1" ht="15.75" customHeight="1" x14ac:dyDescent="0.35"/>
    <row r="103" customFormat="1" ht="15.75" customHeight="1" x14ac:dyDescent="0.35"/>
    <row r="104" customFormat="1" ht="15.75" customHeight="1" x14ac:dyDescent="0.35"/>
    <row r="105" customFormat="1" ht="15.75" customHeight="1" x14ac:dyDescent="0.35"/>
    <row r="106" customFormat="1" ht="15.75" customHeight="1" x14ac:dyDescent="0.35"/>
    <row r="107" customFormat="1" ht="15.75" customHeight="1" x14ac:dyDescent="0.35"/>
    <row r="108" customFormat="1" ht="15.75" customHeight="1" x14ac:dyDescent="0.35"/>
    <row r="109" customFormat="1" ht="15.75" customHeight="1" x14ac:dyDescent="0.35"/>
    <row r="110" customFormat="1" ht="15.75" customHeight="1" x14ac:dyDescent="0.35"/>
    <row r="111" customFormat="1" ht="15.75" customHeight="1" x14ac:dyDescent="0.35"/>
    <row r="112" customFormat="1" ht="15.75" customHeight="1" x14ac:dyDescent="0.35"/>
    <row r="113" customFormat="1" ht="15.75" customHeight="1" x14ac:dyDescent="0.35"/>
    <row r="114" customFormat="1" ht="15.75" customHeight="1" x14ac:dyDescent="0.35"/>
    <row r="115" customFormat="1" ht="15.75" customHeight="1" x14ac:dyDescent="0.35"/>
    <row r="116" customFormat="1" ht="15.75" customHeight="1" x14ac:dyDescent="0.35"/>
    <row r="117" customFormat="1" ht="15.75" customHeight="1" x14ac:dyDescent="0.35"/>
    <row r="118" customFormat="1" ht="15.75" customHeight="1" x14ac:dyDescent="0.35"/>
    <row r="119" customFormat="1" ht="15.75" customHeight="1" x14ac:dyDescent="0.35"/>
    <row r="120" customFormat="1" ht="15.75" customHeight="1" x14ac:dyDescent="0.35"/>
    <row r="121" customFormat="1" ht="15.75" customHeight="1" x14ac:dyDescent="0.35"/>
    <row r="122" customFormat="1" ht="15.75" customHeight="1" x14ac:dyDescent="0.35"/>
    <row r="123" customFormat="1" ht="15.75" customHeight="1" x14ac:dyDescent="0.35"/>
    <row r="124" customFormat="1" ht="15.75" customHeight="1" x14ac:dyDescent="0.35"/>
    <row r="125" customFormat="1" ht="15.75" customHeight="1" x14ac:dyDescent="0.35"/>
    <row r="126" customFormat="1" ht="15.75" customHeight="1" x14ac:dyDescent="0.35"/>
    <row r="127" customFormat="1" ht="15.75" customHeight="1" x14ac:dyDescent="0.35"/>
    <row r="128" customFormat="1" ht="15.75" customHeight="1" x14ac:dyDescent="0.35"/>
    <row r="129" customFormat="1" ht="15.75" customHeight="1" x14ac:dyDescent="0.35"/>
    <row r="130" customFormat="1" ht="15.75" customHeight="1" x14ac:dyDescent="0.35"/>
    <row r="131" customFormat="1" ht="15.75" customHeight="1" x14ac:dyDescent="0.35"/>
    <row r="132" customFormat="1" ht="15.75" customHeight="1" x14ac:dyDescent="0.35"/>
    <row r="133" customFormat="1" ht="15.75" customHeight="1" x14ac:dyDescent="0.35"/>
    <row r="134" customFormat="1" ht="15.75" customHeight="1" x14ac:dyDescent="0.35"/>
    <row r="135" customFormat="1" ht="15.75" customHeight="1" x14ac:dyDescent="0.35"/>
    <row r="136" customFormat="1" ht="15.75" customHeight="1" x14ac:dyDescent="0.35"/>
    <row r="137" customFormat="1" ht="15.75" customHeight="1" x14ac:dyDescent="0.35"/>
    <row r="138" customFormat="1" ht="15.75" customHeight="1" x14ac:dyDescent="0.35"/>
    <row r="139" customFormat="1" ht="15.75" customHeight="1" x14ac:dyDescent="0.35"/>
    <row r="140" customFormat="1" ht="15.75" customHeight="1" x14ac:dyDescent="0.35"/>
    <row r="141" customFormat="1" ht="15.75" customHeight="1" x14ac:dyDescent="0.35"/>
    <row r="142" customFormat="1" ht="15.75" customHeight="1" x14ac:dyDescent="0.35"/>
    <row r="143" customFormat="1" ht="15.75" customHeight="1" x14ac:dyDescent="0.35"/>
    <row r="144" customFormat="1" ht="15.75" customHeight="1" x14ac:dyDescent="0.35"/>
    <row r="145" customFormat="1" ht="15.75" customHeight="1" x14ac:dyDescent="0.35"/>
    <row r="146" customFormat="1" ht="15.75" customHeight="1" x14ac:dyDescent="0.35"/>
    <row r="147" customFormat="1" ht="15.75" customHeight="1" x14ac:dyDescent="0.35"/>
    <row r="148" customFormat="1" ht="15.75" customHeight="1" x14ac:dyDescent="0.35"/>
    <row r="149" customFormat="1" ht="15.75" customHeight="1" x14ac:dyDescent="0.35"/>
    <row r="150" customFormat="1" ht="15.75" customHeight="1" x14ac:dyDescent="0.35"/>
    <row r="151" customFormat="1" ht="15.75" customHeight="1" x14ac:dyDescent="0.35"/>
    <row r="152" customFormat="1" ht="15.75" customHeight="1" x14ac:dyDescent="0.35"/>
    <row r="153" customFormat="1" ht="15.75" customHeight="1" x14ac:dyDescent="0.35"/>
    <row r="154" customFormat="1" ht="15.75" customHeight="1" x14ac:dyDescent="0.35"/>
    <row r="155" customFormat="1" ht="15.75" customHeight="1" x14ac:dyDescent="0.35"/>
    <row r="156" customFormat="1" ht="15.75" customHeight="1" x14ac:dyDescent="0.35"/>
    <row r="157" customFormat="1" ht="15.75" customHeight="1" x14ac:dyDescent="0.35"/>
    <row r="158" customFormat="1" ht="15.75" customHeight="1" x14ac:dyDescent="0.35"/>
    <row r="159" customFormat="1" ht="15.75" customHeight="1" x14ac:dyDescent="0.35"/>
    <row r="160" customFormat="1" ht="15.75" customHeight="1" x14ac:dyDescent="0.35"/>
    <row r="161" customFormat="1" ht="15.75" customHeight="1" x14ac:dyDescent="0.35"/>
    <row r="162" customFormat="1" ht="15.75" customHeight="1" x14ac:dyDescent="0.35"/>
    <row r="163" customFormat="1" ht="15.75" customHeight="1" x14ac:dyDescent="0.35"/>
    <row r="164" customFormat="1" ht="15.75" customHeight="1" x14ac:dyDescent="0.35"/>
    <row r="165" customFormat="1" ht="15.75" customHeight="1" x14ac:dyDescent="0.35"/>
    <row r="166" customFormat="1" ht="15.75" customHeight="1" x14ac:dyDescent="0.35"/>
    <row r="167" customFormat="1" ht="15.75" customHeight="1" x14ac:dyDescent="0.35"/>
    <row r="168" customFormat="1" ht="15.75" customHeight="1" x14ac:dyDescent="0.35"/>
    <row r="169" customFormat="1" ht="15.75" customHeight="1" x14ac:dyDescent="0.35"/>
    <row r="170" customFormat="1" ht="15.75" customHeight="1" x14ac:dyDescent="0.35"/>
    <row r="171" customFormat="1" ht="15.75" customHeight="1" x14ac:dyDescent="0.35"/>
    <row r="172" customFormat="1" ht="15.75" customHeight="1" x14ac:dyDescent="0.35"/>
    <row r="173" customFormat="1" ht="15.75" customHeight="1" x14ac:dyDescent="0.35"/>
    <row r="174" customFormat="1" ht="15.75" customHeight="1" x14ac:dyDescent="0.35"/>
    <row r="175" customFormat="1" ht="15.75" customHeight="1" x14ac:dyDescent="0.35"/>
    <row r="176" customFormat="1" ht="15.75" customHeight="1" x14ac:dyDescent="0.35"/>
    <row r="177" customFormat="1" ht="15.75" customHeight="1" x14ac:dyDescent="0.35"/>
    <row r="178" customFormat="1" ht="15.75" customHeight="1" x14ac:dyDescent="0.35"/>
    <row r="179" customFormat="1" ht="15.75" customHeight="1" x14ac:dyDescent="0.35"/>
    <row r="180" customFormat="1" ht="15.75" customHeight="1" x14ac:dyDescent="0.35"/>
    <row r="181" customFormat="1" ht="15.75" customHeight="1" x14ac:dyDescent="0.35"/>
    <row r="182" customFormat="1" ht="15.75" customHeight="1" x14ac:dyDescent="0.35"/>
    <row r="183" customFormat="1" ht="15.75" customHeight="1" x14ac:dyDescent="0.35"/>
    <row r="184" customFormat="1" ht="15.75" customHeight="1" x14ac:dyDescent="0.35"/>
    <row r="185" customFormat="1" ht="15.75" customHeight="1" x14ac:dyDescent="0.35"/>
    <row r="186" customFormat="1" ht="15.75" customHeight="1" x14ac:dyDescent="0.35"/>
    <row r="187" customFormat="1" ht="15.75" customHeight="1" x14ac:dyDescent="0.35"/>
    <row r="188" customFormat="1" ht="15.75" customHeight="1" x14ac:dyDescent="0.35"/>
    <row r="189" customFormat="1" ht="15.75" customHeight="1" x14ac:dyDescent="0.35"/>
    <row r="190" customFormat="1" ht="15.75" customHeight="1" x14ac:dyDescent="0.35"/>
    <row r="191" customFormat="1" ht="15.75" customHeight="1" x14ac:dyDescent="0.35"/>
    <row r="192" customFormat="1" ht="15.75" customHeight="1" x14ac:dyDescent="0.35"/>
    <row r="193" customFormat="1" ht="15.75" customHeight="1" x14ac:dyDescent="0.35"/>
    <row r="194" customFormat="1" ht="15.75" customHeight="1" x14ac:dyDescent="0.35"/>
    <row r="195" customFormat="1" ht="15.75" customHeight="1" x14ac:dyDescent="0.35"/>
    <row r="196" customFormat="1" ht="15.75" customHeight="1" x14ac:dyDescent="0.35"/>
    <row r="197" customFormat="1" ht="15.75" customHeight="1" x14ac:dyDescent="0.35"/>
    <row r="198" customFormat="1" ht="15.75" customHeight="1" x14ac:dyDescent="0.35"/>
    <row r="199" customFormat="1" ht="15.75" customHeight="1" x14ac:dyDescent="0.35"/>
    <row r="200" customFormat="1" ht="15.75" customHeight="1" x14ac:dyDescent="0.35"/>
    <row r="201" customFormat="1" ht="15.75" customHeight="1" x14ac:dyDescent="0.35"/>
    <row r="202" customFormat="1" ht="15.75" customHeight="1" x14ac:dyDescent="0.35"/>
    <row r="203" customFormat="1" ht="15.75" customHeight="1" x14ac:dyDescent="0.35"/>
    <row r="204" customFormat="1" ht="15.75" customHeight="1" x14ac:dyDescent="0.35"/>
    <row r="205" customFormat="1" ht="15.75" customHeight="1" x14ac:dyDescent="0.35"/>
    <row r="206" customFormat="1" ht="15.75" customHeight="1" x14ac:dyDescent="0.35"/>
    <row r="207" customFormat="1" ht="15.75" customHeight="1" x14ac:dyDescent="0.35"/>
    <row r="208" customFormat="1" ht="15.75" customHeight="1" x14ac:dyDescent="0.35"/>
    <row r="209" customFormat="1" ht="15.75" customHeight="1" x14ac:dyDescent="0.35"/>
    <row r="210" customFormat="1" ht="15.75" customHeight="1" x14ac:dyDescent="0.35"/>
    <row r="211" customFormat="1" ht="15.75" customHeight="1" x14ac:dyDescent="0.35"/>
    <row r="212" customFormat="1" ht="15.75" customHeight="1" x14ac:dyDescent="0.35"/>
    <row r="213" customFormat="1" ht="15.75" customHeight="1" x14ac:dyDescent="0.35"/>
    <row r="214" customFormat="1" ht="15.75" customHeight="1" x14ac:dyDescent="0.35"/>
    <row r="215" customFormat="1" ht="15.75" customHeight="1" x14ac:dyDescent="0.35"/>
    <row r="216" customFormat="1" ht="15.75" customHeight="1" x14ac:dyDescent="0.35"/>
    <row r="217" customFormat="1" ht="15.75" customHeight="1" x14ac:dyDescent="0.35"/>
    <row r="218" customFormat="1" ht="15.75" customHeight="1" x14ac:dyDescent="0.35"/>
    <row r="219" customFormat="1" ht="15.75" customHeight="1" x14ac:dyDescent="0.35"/>
    <row r="220" customFormat="1" ht="15.75" customHeight="1" x14ac:dyDescent="0.35"/>
    <row r="221" customFormat="1" ht="15.75" customHeight="1" x14ac:dyDescent="0.35"/>
    <row r="222" customFormat="1" ht="15.75" customHeight="1" x14ac:dyDescent="0.35"/>
    <row r="223" customFormat="1" ht="15.75" customHeight="1" x14ac:dyDescent="0.35"/>
    <row r="224" customFormat="1" ht="15.75" customHeight="1" x14ac:dyDescent="0.35"/>
    <row r="225" customFormat="1" ht="15.75" customHeight="1" x14ac:dyDescent="0.35"/>
    <row r="226" customFormat="1" ht="15.75" customHeight="1" x14ac:dyDescent="0.35"/>
    <row r="227" customFormat="1" ht="15.75" customHeight="1" x14ac:dyDescent="0.35"/>
    <row r="228" customFormat="1" ht="15.75" customHeight="1" x14ac:dyDescent="0.35"/>
    <row r="229" customFormat="1" ht="15.75" customHeight="1" x14ac:dyDescent="0.35"/>
    <row r="230" customFormat="1" ht="15.75" customHeight="1" x14ac:dyDescent="0.35"/>
    <row r="231" customFormat="1" ht="15.75" customHeight="1" x14ac:dyDescent="0.35"/>
    <row r="232" customFormat="1" ht="15.75" customHeight="1" x14ac:dyDescent="0.35"/>
    <row r="233" customFormat="1" ht="15.75" customHeight="1" x14ac:dyDescent="0.35"/>
    <row r="234" customFormat="1" ht="15.75" customHeight="1" x14ac:dyDescent="0.35"/>
    <row r="235" customFormat="1" ht="15.75" customHeight="1" x14ac:dyDescent="0.35"/>
    <row r="236" customFormat="1" ht="15.75" customHeight="1" x14ac:dyDescent="0.35"/>
    <row r="237" customFormat="1" ht="15.75" customHeight="1" x14ac:dyDescent="0.35"/>
    <row r="238" customFormat="1" ht="15.75" customHeight="1" x14ac:dyDescent="0.35"/>
    <row r="239" customFormat="1" ht="15.75" customHeight="1" x14ac:dyDescent="0.35"/>
    <row r="240" customFormat="1" ht="15.75" customHeight="1" x14ac:dyDescent="0.35"/>
    <row r="241" customFormat="1" ht="15.75" customHeight="1" x14ac:dyDescent="0.35"/>
    <row r="242" customFormat="1" ht="15.75" customHeight="1" x14ac:dyDescent="0.35"/>
    <row r="243" customFormat="1" ht="15.75" customHeight="1" x14ac:dyDescent="0.35"/>
    <row r="244" customFormat="1" ht="15.75" customHeight="1" x14ac:dyDescent="0.35"/>
    <row r="245" customFormat="1" ht="15.75" customHeight="1" x14ac:dyDescent="0.35"/>
    <row r="246" customFormat="1" ht="15.75" customHeight="1" x14ac:dyDescent="0.35"/>
    <row r="247" customFormat="1" ht="15.75" customHeight="1" x14ac:dyDescent="0.35"/>
    <row r="248" customFormat="1" ht="15.75" customHeight="1" x14ac:dyDescent="0.35"/>
    <row r="249" customFormat="1" ht="15.75" customHeight="1" x14ac:dyDescent="0.35"/>
    <row r="250" customFormat="1" ht="15.75" customHeight="1" x14ac:dyDescent="0.35"/>
    <row r="251" customFormat="1" ht="15.75" customHeight="1" x14ac:dyDescent="0.35"/>
    <row r="252" customFormat="1" ht="15.75" customHeight="1" x14ac:dyDescent="0.35"/>
    <row r="253" customFormat="1" ht="15.75" customHeight="1" x14ac:dyDescent="0.35"/>
    <row r="254" customFormat="1" ht="15.75" customHeight="1" x14ac:dyDescent="0.35"/>
    <row r="255" customFormat="1" ht="15.75" customHeight="1" x14ac:dyDescent="0.35"/>
    <row r="256" customFormat="1" ht="15.75" customHeight="1" x14ac:dyDescent="0.35"/>
    <row r="257" customFormat="1" ht="15.75" customHeight="1" x14ac:dyDescent="0.35"/>
    <row r="258" customFormat="1" ht="15.75" customHeight="1" x14ac:dyDescent="0.35"/>
    <row r="259" customFormat="1" ht="15.75" customHeight="1" x14ac:dyDescent="0.35"/>
    <row r="260" customFormat="1" ht="15.75" customHeight="1" x14ac:dyDescent="0.35"/>
    <row r="261" customFormat="1" ht="15.75" customHeight="1" x14ac:dyDescent="0.35"/>
    <row r="262" customFormat="1" ht="15.75" customHeight="1" x14ac:dyDescent="0.35"/>
    <row r="263" customFormat="1" ht="15.75" customHeight="1" x14ac:dyDescent="0.35"/>
    <row r="264" customFormat="1" ht="15.75" customHeight="1" x14ac:dyDescent="0.35"/>
    <row r="265" customFormat="1" ht="15.75" customHeight="1" x14ac:dyDescent="0.35"/>
    <row r="266" customFormat="1" ht="15.75" customHeight="1" x14ac:dyDescent="0.35"/>
    <row r="267" customFormat="1" ht="15.75" customHeight="1" x14ac:dyDescent="0.35"/>
    <row r="268" customFormat="1" ht="15.75" customHeight="1" x14ac:dyDescent="0.35"/>
    <row r="269" customFormat="1" ht="15.75" customHeight="1" x14ac:dyDescent="0.35"/>
    <row r="270" customFormat="1" ht="15.75" customHeight="1" x14ac:dyDescent="0.35"/>
    <row r="271" customFormat="1" ht="15.75" customHeight="1" x14ac:dyDescent="0.35"/>
    <row r="272" customFormat="1" ht="15.75" customHeight="1" x14ac:dyDescent="0.35"/>
    <row r="273" customFormat="1" ht="15.75" customHeight="1" x14ac:dyDescent="0.35"/>
    <row r="274" customFormat="1" ht="15.75" customHeight="1" x14ac:dyDescent="0.35"/>
    <row r="275" customFormat="1" ht="15.75" customHeight="1" x14ac:dyDescent="0.35"/>
    <row r="276" customFormat="1" ht="15.75" customHeight="1" x14ac:dyDescent="0.35"/>
    <row r="277" customFormat="1" ht="15.75" customHeight="1" x14ac:dyDescent="0.35"/>
    <row r="278" customFormat="1" ht="15.75" customHeight="1" x14ac:dyDescent="0.35"/>
    <row r="279" customFormat="1" ht="15.75" customHeight="1" x14ac:dyDescent="0.35"/>
    <row r="280" customFormat="1" ht="15.75" customHeight="1" x14ac:dyDescent="0.35"/>
    <row r="281" customFormat="1" ht="15.75" customHeight="1" x14ac:dyDescent="0.35"/>
    <row r="282" customFormat="1" ht="15.75" customHeight="1" x14ac:dyDescent="0.35"/>
    <row r="283" customFormat="1" ht="15.75" customHeight="1" x14ac:dyDescent="0.35"/>
    <row r="284" customFormat="1" ht="15.75" customHeight="1" x14ac:dyDescent="0.35"/>
    <row r="285" customFormat="1" ht="15.75" customHeight="1" x14ac:dyDescent="0.35"/>
    <row r="286" customFormat="1" ht="15.75" customHeight="1" x14ac:dyDescent="0.35"/>
    <row r="287" customFormat="1" ht="15.75" customHeight="1" x14ac:dyDescent="0.35"/>
    <row r="288" customFormat="1" ht="15.75" customHeight="1" x14ac:dyDescent="0.35"/>
    <row r="289" customFormat="1" ht="15.75" customHeight="1" x14ac:dyDescent="0.35"/>
    <row r="290" customFormat="1" ht="15.75" customHeight="1" x14ac:dyDescent="0.35"/>
    <row r="291" customFormat="1" ht="15.75" customHeight="1" x14ac:dyDescent="0.35"/>
    <row r="292" customFormat="1" ht="15.75" customHeight="1" x14ac:dyDescent="0.35"/>
    <row r="293" customFormat="1" ht="15.75" customHeight="1" x14ac:dyDescent="0.35"/>
    <row r="294" customFormat="1" ht="15.75" customHeight="1" x14ac:dyDescent="0.35"/>
    <row r="295" customFormat="1" ht="15.75" customHeight="1" x14ac:dyDescent="0.35"/>
    <row r="296" customFormat="1" ht="15.75" customHeight="1" x14ac:dyDescent="0.35"/>
    <row r="297" customFormat="1" ht="15.75" customHeight="1" x14ac:dyDescent="0.35"/>
    <row r="298" customFormat="1" ht="15.75" customHeight="1" x14ac:dyDescent="0.35"/>
    <row r="299" customFormat="1" ht="15.75" customHeight="1" x14ac:dyDescent="0.35"/>
    <row r="300" customFormat="1" ht="15.75" customHeight="1" x14ac:dyDescent="0.35"/>
    <row r="301" customFormat="1" ht="15.75" customHeight="1" x14ac:dyDescent="0.35"/>
    <row r="302" customFormat="1" ht="15.75" customHeight="1" x14ac:dyDescent="0.35"/>
    <row r="303" customFormat="1" ht="15.75" customHeight="1" x14ac:dyDescent="0.35"/>
    <row r="304" customFormat="1" ht="15.75" customHeight="1" x14ac:dyDescent="0.35"/>
    <row r="305" customFormat="1" ht="15.75" customHeight="1" x14ac:dyDescent="0.35"/>
    <row r="306" customFormat="1" ht="15.75" customHeight="1" x14ac:dyDescent="0.35"/>
    <row r="307" customFormat="1" ht="15.75" customHeight="1" x14ac:dyDescent="0.35"/>
    <row r="308" customFormat="1" ht="15.75" customHeight="1" x14ac:dyDescent="0.35"/>
    <row r="309" customFormat="1" ht="15.75" customHeight="1" x14ac:dyDescent="0.35"/>
    <row r="310" customFormat="1" ht="15.75" customHeight="1" x14ac:dyDescent="0.35"/>
    <row r="311" customFormat="1" ht="15.75" customHeight="1" x14ac:dyDescent="0.35"/>
    <row r="312" customFormat="1" ht="15.75" customHeight="1" x14ac:dyDescent="0.35"/>
    <row r="313" customFormat="1" ht="15.75" customHeight="1" x14ac:dyDescent="0.35"/>
    <row r="314" customFormat="1" ht="15.75" customHeight="1" x14ac:dyDescent="0.35"/>
    <row r="315" customFormat="1" ht="15.75" customHeight="1" x14ac:dyDescent="0.35"/>
    <row r="316" customFormat="1" ht="15.75" customHeight="1" x14ac:dyDescent="0.35"/>
    <row r="317" customFormat="1" ht="15.75" customHeight="1" x14ac:dyDescent="0.35"/>
    <row r="318" customFormat="1" ht="15.75" customHeight="1" x14ac:dyDescent="0.35"/>
    <row r="319" customFormat="1" ht="15.75" customHeight="1" x14ac:dyDescent="0.35"/>
    <row r="320" customFormat="1" ht="15.75" customHeight="1" x14ac:dyDescent="0.35"/>
    <row r="321" customFormat="1" ht="15.75" customHeight="1" x14ac:dyDescent="0.35"/>
    <row r="322" customFormat="1" ht="15.75" customHeight="1" x14ac:dyDescent="0.35"/>
    <row r="323" customFormat="1" ht="15.75" customHeight="1" x14ac:dyDescent="0.35"/>
    <row r="324" customFormat="1" ht="15.75" customHeight="1" x14ac:dyDescent="0.35"/>
    <row r="325" customFormat="1" ht="15.75" customHeight="1" x14ac:dyDescent="0.35"/>
    <row r="326" customFormat="1" ht="15.75" customHeight="1" x14ac:dyDescent="0.35"/>
    <row r="327" customFormat="1" ht="15.75" customHeight="1" x14ac:dyDescent="0.35"/>
    <row r="328" customFormat="1" ht="15.75" customHeight="1" x14ac:dyDescent="0.35"/>
    <row r="329" customFormat="1" ht="15.75" customHeight="1" x14ac:dyDescent="0.35"/>
    <row r="330" customFormat="1" ht="15.75" customHeight="1" x14ac:dyDescent="0.35"/>
    <row r="331" customFormat="1" ht="15.75" customHeight="1" x14ac:dyDescent="0.35"/>
    <row r="332" customFormat="1" ht="15.75" customHeight="1" x14ac:dyDescent="0.35"/>
    <row r="333" customFormat="1" ht="15.75" customHeight="1" x14ac:dyDescent="0.35"/>
    <row r="334" customFormat="1" ht="15.75" customHeight="1" x14ac:dyDescent="0.35"/>
    <row r="335" customFormat="1" ht="15.75" customHeight="1" x14ac:dyDescent="0.35"/>
    <row r="336" customFormat="1" ht="15.75" customHeight="1" x14ac:dyDescent="0.35"/>
    <row r="337" customFormat="1" ht="15.75" customHeight="1" x14ac:dyDescent="0.35"/>
    <row r="338" customFormat="1" ht="15.75" customHeight="1" x14ac:dyDescent="0.35"/>
    <row r="339" customFormat="1" ht="15.75" customHeight="1" x14ac:dyDescent="0.35"/>
    <row r="340" customFormat="1" ht="15.75" customHeight="1" x14ac:dyDescent="0.35"/>
    <row r="341" customFormat="1" ht="15.75" customHeight="1" x14ac:dyDescent="0.35"/>
    <row r="342" customFormat="1" ht="15.75" customHeight="1" x14ac:dyDescent="0.35"/>
    <row r="343" customFormat="1" ht="15.75" customHeight="1" x14ac:dyDescent="0.35"/>
    <row r="344" customFormat="1" ht="15.75" customHeight="1" x14ac:dyDescent="0.35"/>
    <row r="345" customFormat="1" ht="15.75" customHeight="1" x14ac:dyDescent="0.35"/>
    <row r="346" customFormat="1" ht="15.75" customHeight="1" x14ac:dyDescent="0.35"/>
    <row r="347" customFormat="1" ht="15.75" customHeight="1" x14ac:dyDescent="0.35"/>
    <row r="348" customFormat="1" ht="15.75" customHeight="1" x14ac:dyDescent="0.35"/>
    <row r="349" customFormat="1" ht="15.75" customHeight="1" x14ac:dyDescent="0.35"/>
    <row r="350" customFormat="1" ht="15.75" customHeight="1" x14ac:dyDescent="0.35"/>
    <row r="351" customFormat="1" ht="15.75" customHeight="1" x14ac:dyDescent="0.35"/>
    <row r="352" customFormat="1" ht="15.75" customHeight="1" x14ac:dyDescent="0.35"/>
    <row r="353" customFormat="1" ht="15.75" customHeight="1" x14ac:dyDescent="0.35"/>
    <row r="354" customFormat="1" ht="15.75" customHeight="1" x14ac:dyDescent="0.35"/>
    <row r="355" customFormat="1" ht="15.75" customHeight="1" x14ac:dyDescent="0.35"/>
    <row r="356" customFormat="1" ht="15.75" customHeight="1" x14ac:dyDescent="0.35"/>
    <row r="357" customFormat="1" ht="15.75" customHeight="1" x14ac:dyDescent="0.35"/>
    <row r="358" customFormat="1" ht="15.75" customHeight="1" x14ac:dyDescent="0.35"/>
    <row r="359" customFormat="1" ht="15.75" customHeight="1" x14ac:dyDescent="0.35"/>
    <row r="360" customFormat="1" ht="15.75" customHeight="1" x14ac:dyDescent="0.35"/>
    <row r="361" customFormat="1" ht="15.75" customHeight="1" x14ac:dyDescent="0.35"/>
    <row r="362" customFormat="1" ht="15.75" customHeight="1" x14ac:dyDescent="0.35"/>
    <row r="363" customFormat="1" ht="15.75" customHeight="1" x14ac:dyDescent="0.35"/>
    <row r="364" customFormat="1" ht="15.75" customHeight="1" x14ac:dyDescent="0.35"/>
    <row r="365" customFormat="1" ht="15.75" customHeight="1" x14ac:dyDescent="0.35"/>
    <row r="366" customFormat="1" ht="15.75" customHeight="1" x14ac:dyDescent="0.35"/>
    <row r="367" customFormat="1" ht="15.75" customHeight="1" x14ac:dyDescent="0.35"/>
    <row r="368" customFormat="1" ht="15.75" customHeight="1" x14ac:dyDescent="0.35"/>
    <row r="369" customFormat="1" ht="15.75" customHeight="1" x14ac:dyDescent="0.35"/>
    <row r="370" customFormat="1" ht="15.75" customHeight="1" x14ac:dyDescent="0.35"/>
    <row r="371" customFormat="1" ht="15.75" customHeight="1" x14ac:dyDescent="0.35"/>
    <row r="372" customFormat="1" ht="15.75" customHeight="1" x14ac:dyDescent="0.35"/>
    <row r="373" customFormat="1" ht="15.75" customHeight="1" x14ac:dyDescent="0.35"/>
    <row r="374" customFormat="1" ht="15.75" customHeight="1" x14ac:dyDescent="0.35"/>
    <row r="375" customFormat="1" ht="15.75" customHeight="1" x14ac:dyDescent="0.35"/>
    <row r="376" customFormat="1" ht="15.75" customHeight="1" x14ac:dyDescent="0.35"/>
    <row r="377" customFormat="1" ht="15.75" customHeight="1" x14ac:dyDescent="0.35"/>
    <row r="378" customFormat="1" ht="15.75" customHeight="1" x14ac:dyDescent="0.35"/>
    <row r="379" customFormat="1" ht="15.75" customHeight="1" x14ac:dyDescent="0.35"/>
    <row r="380" customFormat="1" ht="15.75" customHeight="1" x14ac:dyDescent="0.35"/>
    <row r="381" customFormat="1" ht="15.75" customHeight="1" x14ac:dyDescent="0.35"/>
    <row r="382" customFormat="1" ht="15.75" customHeight="1" x14ac:dyDescent="0.35"/>
    <row r="383" customFormat="1" ht="15.75" customHeight="1" x14ac:dyDescent="0.35"/>
    <row r="384" customFormat="1" ht="15.75" customHeight="1" x14ac:dyDescent="0.35"/>
    <row r="385" customFormat="1" ht="15.75" customHeight="1" x14ac:dyDescent="0.35"/>
    <row r="386" customFormat="1" ht="15.75" customHeight="1" x14ac:dyDescent="0.35"/>
    <row r="387" customFormat="1" ht="15.75" customHeight="1" x14ac:dyDescent="0.35"/>
    <row r="388" customFormat="1" ht="15.75" customHeight="1" x14ac:dyDescent="0.35"/>
    <row r="389" customFormat="1" ht="15.75" customHeight="1" x14ac:dyDescent="0.35"/>
    <row r="390" customFormat="1" ht="15.75" customHeight="1" x14ac:dyDescent="0.35"/>
    <row r="391" customFormat="1" ht="15.75" customHeight="1" x14ac:dyDescent="0.35"/>
    <row r="392" customFormat="1" ht="15.75" customHeight="1" x14ac:dyDescent="0.35"/>
    <row r="393" customFormat="1" ht="15.75" customHeight="1" x14ac:dyDescent="0.35"/>
    <row r="394" customFormat="1" ht="15.75" customHeight="1" x14ac:dyDescent="0.35"/>
    <row r="395" customFormat="1" ht="15.75" customHeight="1" x14ac:dyDescent="0.35"/>
    <row r="396" customFormat="1" ht="15.75" customHeight="1" x14ac:dyDescent="0.35"/>
    <row r="397" customFormat="1" ht="15.75" customHeight="1" x14ac:dyDescent="0.35"/>
    <row r="398" customFormat="1" ht="15.75" customHeight="1" x14ac:dyDescent="0.35"/>
    <row r="399" customFormat="1" ht="15.75" customHeight="1" x14ac:dyDescent="0.35"/>
    <row r="400" customFormat="1" ht="15.75" customHeight="1" x14ac:dyDescent="0.35"/>
    <row r="401" customFormat="1" ht="15.75" customHeight="1" x14ac:dyDescent="0.35"/>
    <row r="402" customFormat="1" ht="15.75" customHeight="1" x14ac:dyDescent="0.35"/>
    <row r="403" customFormat="1" ht="15.75" customHeight="1" x14ac:dyDescent="0.35"/>
    <row r="404" customFormat="1" ht="15.75" customHeight="1" x14ac:dyDescent="0.35"/>
    <row r="405" customFormat="1" ht="15.75" customHeight="1" x14ac:dyDescent="0.35"/>
    <row r="406" customFormat="1" ht="15.75" customHeight="1" x14ac:dyDescent="0.35"/>
    <row r="407" customFormat="1" ht="15.75" customHeight="1" x14ac:dyDescent="0.35"/>
    <row r="408" customFormat="1" ht="15.75" customHeight="1" x14ac:dyDescent="0.35"/>
    <row r="409" customFormat="1" ht="15.75" customHeight="1" x14ac:dyDescent="0.35"/>
    <row r="410" customFormat="1" ht="15.75" customHeight="1" x14ac:dyDescent="0.35"/>
    <row r="411" customFormat="1" ht="15.75" customHeight="1" x14ac:dyDescent="0.35"/>
    <row r="412" customFormat="1" ht="15.75" customHeight="1" x14ac:dyDescent="0.35"/>
    <row r="413" customFormat="1" ht="15.75" customHeight="1" x14ac:dyDescent="0.35"/>
    <row r="414" customFormat="1" ht="15.75" customHeight="1" x14ac:dyDescent="0.35"/>
    <row r="415" customFormat="1" ht="15.75" customHeight="1" x14ac:dyDescent="0.35"/>
    <row r="416" customFormat="1" ht="15.75" customHeight="1" x14ac:dyDescent="0.35"/>
    <row r="417" customFormat="1" ht="15.75" customHeight="1" x14ac:dyDescent="0.35"/>
    <row r="418" customFormat="1" ht="15.75" customHeight="1" x14ac:dyDescent="0.35"/>
    <row r="419" customFormat="1" ht="15.75" customHeight="1" x14ac:dyDescent="0.35"/>
    <row r="420" customFormat="1" ht="15.75" customHeight="1" x14ac:dyDescent="0.35"/>
    <row r="421" customFormat="1" ht="15.75" customHeight="1" x14ac:dyDescent="0.35"/>
    <row r="422" customFormat="1" ht="15.75" customHeight="1" x14ac:dyDescent="0.35"/>
    <row r="423" customFormat="1" ht="15.75" customHeight="1" x14ac:dyDescent="0.35"/>
    <row r="424" customFormat="1" ht="15.75" customHeight="1" x14ac:dyDescent="0.35"/>
    <row r="425" customFormat="1" ht="15.75" customHeight="1" x14ac:dyDescent="0.35"/>
    <row r="426" customFormat="1" ht="15.75" customHeight="1" x14ac:dyDescent="0.35"/>
    <row r="427" customFormat="1" ht="15.75" customHeight="1" x14ac:dyDescent="0.35"/>
    <row r="428" customFormat="1" ht="15.75" customHeight="1" x14ac:dyDescent="0.35"/>
    <row r="429" customFormat="1" ht="15.75" customHeight="1" x14ac:dyDescent="0.35"/>
    <row r="430" customFormat="1" ht="15.75" customHeight="1" x14ac:dyDescent="0.35"/>
    <row r="431" customFormat="1" ht="15.75" customHeight="1" x14ac:dyDescent="0.35"/>
    <row r="432" customFormat="1" ht="15.75" customHeight="1" x14ac:dyDescent="0.35"/>
    <row r="433" customFormat="1" ht="15.75" customHeight="1" x14ac:dyDescent="0.35"/>
    <row r="434" customFormat="1" ht="15.75" customHeight="1" x14ac:dyDescent="0.35"/>
    <row r="435" customFormat="1" ht="15.75" customHeight="1" x14ac:dyDescent="0.35"/>
    <row r="436" customFormat="1" ht="15.75" customHeight="1" x14ac:dyDescent="0.35"/>
    <row r="437" customFormat="1" ht="15.75" customHeight="1" x14ac:dyDescent="0.35"/>
    <row r="438" customFormat="1" ht="15.75" customHeight="1" x14ac:dyDescent="0.35"/>
    <row r="439" customFormat="1" ht="15.75" customHeight="1" x14ac:dyDescent="0.35"/>
    <row r="440" customFormat="1" ht="15.75" customHeight="1" x14ac:dyDescent="0.35"/>
    <row r="441" customFormat="1" ht="15.75" customHeight="1" x14ac:dyDescent="0.35"/>
    <row r="442" customFormat="1" ht="15.75" customHeight="1" x14ac:dyDescent="0.35"/>
    <row r="443" customFormat="1" ht="15.75" customHeight="1" x14ac:dyDescent="0.35"/>
    <row r="444" customFormat="1" ht="15.75" customHeight="1" x14ac:dyDescent="0.35"/>
    <row r="445" customFormat="1" ht="15.75" customHeight="1" x14ac:dyDescent="0.35"/>
    <row r="446" customFormat="1" ht="15.75" customHeight="1" x14ac:dyDescent="0.35"/>
    <row r="447" customFormat="1" ht="15.75" customHeight="1" x14ac:dyDescent="0.35"/>
    <row r="448" customFormat="1" ht="15.75" customHeight="1" x14ac:dyDescent="0.35"/>
    <row r="449" customFormat="1" ht="15.75" customHeight="1" x14ac:dyDescent="0.35"/>
    <row r="450" customFormat="1" ht="15.75" customHeight="1" x14ac:dyDescent="0.35"/>
    <row r="451" customFormat="1" ht="15.75" customHeight="1" x14ac:dyDescent="0.35"/>
    <row r="452" customFormat="1" ht="15.75" customHeight="1" x14ac:dyDescent="0.35"/>
    <row r="453" customFormat="1" ht="15.75" customHeight="1" x14ac:dyDescent="0.35"/>
    <row r="454" customFormat="1" ht="15.75" customHeight="1" x14ac:dyDescent="0.35"/>
    <row r="455" customFormat="1" ht="15.75" customHeight="1" x14ac:dyDescent="0.35"/>
    <row r="456" customFormat="1" ht="15.75" customHeight="1" x14ac:dyDescent="0.35"/>
    <row r="457" customFormat="1" ht="15.75" customHeight="1" x14ac:dyDescent="0.35"/>
    <row r="458" customFormat="1" ht="15.75" customHeight="1" x14ac:dyDescent="0.35"/>
    <row r="459" customFormat="1" ht="15.75" customHeight="1" x14ac:dyDescent="0.35"/>
    <row r="460" customFormat="1" ht="15.75" customHeight="1" x14ac:dyDescent="0.35"/>
    <row r="461" customFormat="1" ht="15.75" customHeight="1" x14ac:dyDescent="0.35"/>
    <row r="462" customFormat="1" ht="15.75" customHeight="1" x14ac:dyDescent="0.35"/>
    <row r="463" customFormat="1" ht="15.75" customHeight="1" x14ac:dyDescent="0.35"/>
    <row r="464" customFormat="1" ht="15.75" customHeight="1" x14ac:dyDescent="0.35"/>
    <row r="465" customFormat="1" ht="15.75" customHeight="1" x14ac:dyDescent="0.35"/>
    <row r="466" customFormat="1" ht="15.75" customHeight="1" x14ac:dyDescent="0.35"/>
    <row r="467" customFormat="1" ht="15.75" customHeight="1" x14ac:dyDescent="0.35"/>
    <row r="468" customFormat="1" ht="15.75" customHeight="1" x14ac:dyDescent="0.35"/>
    <row r="469" customFormat="1" ht="15.75" customHeight="1" x14ac:dyDescent="0.35"/>
    <row r="470" customFormat="1" ht="15.75" customHeight="1" x14ac:dyDescent="0.35"/>
    <row r="471" customFormat="1" ht="15.75" customHeight="1" x14ac:dyDescent="0.35"/>
    <row r="472" customFormat="1" ht="15.75" customHeight="1" x14ac:dyDescent="0.35"/>
    <row r="473" customFormat="1" ht="15.75" customHeight="1" x14ac:dyDescent="0.35"/>
    <row r="474" customFormat="1" ht="15.75" customHeight="1" x14ac:dyDescent="0.35"/>
    <row r="475" customFormat="1" ht="15.75" customHeight="1" x14ac:dyDescent="0.35"/>
    <row r="476" customFormat="1" ht="15.75" customHeight="1" x14ac:dyDescent="0.35"/>
    <row r="477" customFormat="1" ht="15.75" customHeight="1" x14ac:dyDescent="0.35"/>
    <row r="478" customFormat="1" ht="15.75" customHeight="1" x14ac:dyDescent="0.35"/>
    <row r="479" customFormat="1" ht="15.75" customHeight="1" x14ac:dyDescent="0.35"/>
    <row r="480" customFormat="1" ht="15.75" customHeight="1" x14ac:dyDescent="0.35"/>
    <row r="481" customFormat="1" ht="15.75" customHeight="1" x14ac:dyDescent="0.35"/>
    <row r="482" customFormat="1" ht="15.75" customHeight="1" x14ac:dyDescent="0.35"/>
    <row r="483" customFormat="1" ht="15.75" customHeight="1" x14ac:dyDescent="0.35"/>
    <row r="484" customFormat="1" ht="15.75" customHeight="1" x14ac:dyDescent="0.35"/>
    <row r="485" customFormat="1" ht="15.75" customHeight="1" x14ac:dyDescent="0.35"/>
    <row r="486" customFormat="1" ht="15.75" customHeight="1" x14ac:dyDescent="0.35"/>
    <row r="487" customFormat="1" ht="15.75" customHeight="1" x14ac:dyDescent="0.35"/>
    <row r="488" customFormat="1" ht="15.75" customHeight="1" x14ac:dyDescent="0.35"/>
    <row r="489" customFormat="1" ht="15.75" customHeight="1" x14ac:dyDescent="0.35"/>
    <row r="490" customFormat="1" ht="15.75" customHeight="1" x14ac:dyDescent="0.35"/>
    <row r="491" customFormat="1" ht="15.75" customHeight="1" x14ac:dyDescent="0.35"/>
    <row r="492" customFormat="1" ht="15.75" customHeight="1" x14ac:dyDescent="0.35"/>
    <row r="493" customFormat="1" ht="15.75" customHeight="1" x14ac:dyDescent="0.35"/>
    <row r="494" customFormat="1" ht="15.75" customHeight="1" x14ac:dyDescent="0.35"/>
    <row r="495" customFormat="1" ht="15.75" customHeight="1" x14ac:dyDescent="0.35"/>
    <row r="496" customFormat="1" ht="15.75" customHeight="1" x14ac:dyDescent="0.35"/>
    <row r="497" customFormat="1" ht="15.75" customHeight="1" x14ac:dyDescent="0.35"/>
    <row r="498" customFormat="1" ht="15.75" customHeight="1" x14ac:dyDescent="0.35"/>
    <row r="499" customFormat="1" ht="15.75" customHeight="1" x14ac:dyDescent="0.35"/>
    <row r="500" customFormat="1" ht="15.75" customHeight="1" x14ac:dyDescent="0.35"/>
    <row r="501" customFormat="1" ht="15.75" customHeight="1" x14ac:dyDescent="0.35"/>
    <row r="502" customFormat="1" ht="15.75" customHeight="1" x14ac:dyDescent="0.35"/>
    <row r="503" customFormat="1" ht="15.75" customHeight="1" x14ac:dyDescent="0.35"/>
    <row r="504" customFormat="1" ht="15.75" customHeight="1" x14ac:dyDescent="0.35"/>
    <row r="505" customFormat="1" ht="15.75" customHeight="1" x14ac:dyDescent="0.35"/>
    <row r="506" customFormat="1" ht="15.75" customHeight="1" x14ac:dyDescent="0.35"/>
    <row r="507" customFormat="1" ht="15.75" customHeight="1" x14ac:dyDescent="0.35"/>
    <row r="508" customFormat="1" ht="15.75" customHeight="1" x14ac:dyDescent="0.35"/>
    <row r="509" customFormat="1" ht="15.75" customHeight="1" x14ac:dyDescent="0.35"/>
    <row r="510" customFormat="1" ht="15.75" customHeight="1" x14ac:dyDescent="0.35"/>
    <row r="511" customFormat="1" ht="15.75" customHeight="1" x14ac:dyDescent="0.35"/>
    <row r="512" customFormat="1" ht="15.75" customHeight="1" x14ac:dyDescent="0.35"/>
    <row r="513" customFormat="1" ht="15.75" customHeight="1" x14ac:dyDescent="0.35"/>
    <row r="514" customFormat="1" ht="15.75" customHeight="1" x14ac:dyDescent="0.35"/>
    <row r="515" customFormat="1" ht="15.75" customHeight="1" x14ac:dyDescent="0.35"/>
    <row r="516" customFormat="1" ht="15.75" customHeight="1" x14ac:dyDescent="0.35"/>
    <row r="517" customFormat="1" ht="15.75" customHeight="1" x14ac:dyDescent="0.35"/>
    <row r="518" customFormat="1" ht="15.75" customHeight="1" x14ac:dyDescent="0.35"/>
    <row r="519" customFormat="1" ht="15.75" customHeight="1" x14ac:dyDescent="0.35"/>
    <row r="520" customFormat="1" ht="15.75" customHeight="1" x14ac:dyDescent="0.35"/>
    <row r="521" customFormat="1" ht="15.75" customHeight="1" x14ac:dyDescent="0.35"/>
    <row r="522" customFormat="1" ht="15.75" customHeight="1" x14ac:dyDescent="0.35"/>
    <row r="523" customFormat="1" ht="15.75" customHeight="1" x14ac:dyDescent="0.35"/>
    <row r="524" customFormat="1" ht="15.75" customHeight="1" x14ac:dyDescent="0.35"/>
    <row r="525" customFormat="1" ht="15.75" customHeight="1" x14ac:dyDescent="0.35"/>
    <row r="526" customFormat="1" ht="15.75" customHeight="1" x14ac:dyDescent="0.35"/>
    <row r="527" customFormat="1" ht="15.75" customHeight="1" x14ac:dyDescent="0.35"/>
    <row r="528" customFormat="1" ht="15.75" customHeight="1" x14ac:dyDescent="0.35"/>
    <row r="529" customFormat="1" ht="15.75" customHeight="1" x14ac:dyDescent="0.35"/>
    <row r="530" customFormat="1" ht="15.75" customHeight="1" x14ac:dyDescent="0.35"/>
    <row r="531" customFormat="1" ht="15.75" customHeight="1" x14ac:dyDescent="0.35"/>
    <row r="532" customFormat="1" ht="15.75" customHeight="1" x14ac:dyDescent="0.35"/>
    <row r="533" customFormat="1" ht="15.75" customHeight="1" x14ac:dyDescent="0.35"/>
    <row r="534" customFormat="1" ht="15.75" customHeight="1" x14ac:dyDescent="0.35"/>
    <row r="535" customFormat="1" ht="15.75" customHeight="1" x14ac:dyDescent="0.35"/>
    <row r="536" customFormat="1" ht="15.75" customHeight="1" x14ac:dyDescent="0.35"/>
    <row r="537" customFormat="1" ht="15.75" customHeight="1" x14ac:dyDescent="0.35"/>
    <row r="538" customFormat="1" ht="15.75" customHeight="1" x14ac:dyDescent="0.35"/>
    <row r="539" customFormat="1" ht="15.75" customHeight="1" x14ac:dyDescent="0.35"/>
    <row r="540" customFormat="1" ht="15.75" customHeight="1" x14ac:dyDescent="0.35"/>
    <row r="541" customFormat="1" ht="15.75" customHeight="1" x14ac:dyDescent="0.35"/>
    <row r="542" customFormat="1" ht="15.75" customHeight="1" x14ac:dyDescent="0.35"/>
    <row r="543" customFormat="1" ht="15.75" customHeight="1" x14ac:dyDescent="0.35"/>
    <row r="544" customFormat="1" ht="15.75" customHeight="1" x14ac:dyDescent="0.35"/>
    <row r="545" customFormat="1" ht="15.75" customHeight="1" x14ac:dyDescent="0.35"/>
    <row r="546" customFormat="1" ht="15.75" customHeight="1" x14ac:dyDescent="0.35"/>
    <row r="547" customFormat="1" ht="15.75" customHeight="1" x14ac:dyDescent="0.35"/>
    <row r="548" customFormat="1" ht="15.75" customHeight="1" x14ac:dyDescent="0.35"/>
    <row r="549" customFormat="1" ht="15.75" customHeight="1" x14ac:dyDescent="0.35"/>
    <row r="550" customFormat="1" ht="15.75" customHeight="1" x14ac:dyDescent="0.35"/>
    <row r="551" customFormat="1" ht="15.75" customHeight="1" x14ac:dyDescent="0.35"/>
    <row r="552" customFormat="1" ht="15.75" customHeight="1" x14ac:dyDescent="0.35"/>
    <row r="553" customFormat="1" ht="15.75" customHeight="1" x14ac:dyDescent="0.35"/>
    <row r="554" customFormat="1" ht="15.75" customHeight="1" x14ac:dyDescent="0.35"/>
    <row r="555" customFormat="1" ht="15.75" customHeight="1" x14ac:dyDescent="0.35"/>
    <row r="556" customFormat="1" ht="15.75" customHeight="1" x14ac:dyDescent="0.35"/>
    <row r="557" customFormat="1" ht="15.75" customHeight="1" x14ac:dyDescent="0.35"/>
    <row r="558" customFormat="1" ht="15.75" customHeight="1" x14ac:dyDescent="0.35"/>
    <row r="559" customFormat="1" ht="15.75" customHeight="1" x14ac:dyDescent="0.35"/>
    <row r="560" customFormat="1" ht="15.75" customHeight="1" x14ac:dyDescent="0.35"/>
    <row r="561" customFormat="1" ht="15.75" customHeight="1" x14ac:dyDescent="0.35"/>
    <row r="562" customFormat="1" ht="15.75" customHeight="1" x14ac:dyDescent="0.35"/>
    <row r="563" customFormat="1" ht="15.75" customHeight="1" x14ac:dyDescent="0.35"/>
    <row r="564" customFormat="1" ht="15.75" customHeight="1" x14ac:dyDescent="0.35"/>
    <row r="565" customFormat="1" ht="15.75" customHeight="1" x14ac:dyDescent="0.35"/>
    <row r="566" customFormat="1" ht="15.75" customHeight="1" x14ac:dyDescent="0.35"/>
    <row r="567" customFormat="1" ht="15.75" customHeight="1" x14ac:dyDescent="0.35"/>
    <row r="568" customFormat="1" ht="15.75" customHeight="1" x14ac:dyDescent="0.35"/>
    <row r="569" customFormat="1" ht="15.75" customHeight="1" x14ac:dyDescent="0.35"/>
    <row r="570" customFormat="1" ht="15.75" customHeight="1" x14ac:dyDescent="0.35"/>
    <row r="571" customFormat="1" ht="15.75" customHeight="1" x14ac:dyDescent="0.35"/>
    <row r="572" customFormat="1" ht="15.75" customHeight="1" x14ac:dyDescent="0.35"/>
    <row r="573" customFormat="1" ht="15.75" customHeight="1" x14ac:dyDescent="0.35"/>
    <row r="574" customFormat="1" ht="15.75" customHeight="1" x14ac:dyDescent="0.35"/>
    <row r="575" customFormat="1" ht="15.75" customHeight="1" x14ac:dyDescent="0.35"/>
    <row r="576" customFormat="1" ht="15.75" customHeight="1" x14ac:dyDescent="0.35"/>
    <row r="577" customFormat="1" ht="15.75" customHeight="1" x14ac:dyDescent="0.35"/>
    <row r="578" customFormat="1" ht="15.75" customHeight="1" x14ac:dyDescent="0.35"/>
    <row r="579" customFormat="1" ht="15.75" customHeight="1" x14ac:dyDescent="0.35"/>
    <row r="580" customFormat="1" ht="15.75" customHeight="1" x14ac:dyDescent="0.35"/>
    <row r="581" customFormat="1" ht="15.75" customHeight="1" x14ac:dyDescent="0.35"/>
    <row r="582" customFormat="1" ht="15.75" customHeight="1" x14ac:dyDescent="0.35"/>
    <row r="583" customFormat="1" ht="15.75" customHeight="1" x14ac:dyDescent="0.35"/>
    <row r="584" customFormat="1" ht="15.75" customHeight="1" x14ac:dyDescent="0.35"/>
    <row r="585" customFormat="1" ht="15.75" customHeight="1" x14ac:dyDescent="0.35"/>
    <row r="586" customFormat="1" ht="15.75" customHeight="1" x14ac:dyDescent="0.35"/>
    <row r="587" customFormat="1" ht="15.75" customHeight="1" x14ac:dyDescent="0.35"/>
    <row r="588" customFormat="1" ht="15.75" customHeight="1" x14ac:dyDescent="0.35"/>
    <row r="589" customFormat="1" ht="15.75" customHeight="1" x14ac:dyDescent="0.35"/>
    <row r="590" customFormat="1" ht="15.75" customHeight="1" x14ac:dyDescent="0.35"/>
    <row r="591" customFormat="1" ht="15.75" customHeight="1" x14ac:dyDescent="0.35"/>
    <row r="592" customFormat="1" ht="15.75" customHeight="1" x14ac:dyDescent="0.35"/>
    <row r="593" customFormat="1" ht="15.75" customHeight="1" x14ac:dyDescent="0.35"/>
    <row r="594" customFormat="1" ht="15.75" customHeight="1" x14ac:dyDescent="0.35"/>
    <row r="595" customFormat="1" ht="15.75" customHeight="1" x14ac:dyDescent="0.35"/>
    <row r="596" customFormat="1" ht="15.75" customHeight="1" x14ac:dyDescent="0.35"/>
    <row r="597" customFormat="1" ht="15.75" customHeight="1" x14ac:dyDescent="0.35"/>
    <row r="598" customFormat="1" ht="15.75" customHeight="1" x14ac:dyDescent="0.35"/>
    <row r="599" customFormat="1" ht="15.75" customHeight="1" x14ac:dyDescent="0.35"/>
    <row r="600" customFormat="1" ht="15.75" customHeight="1" x14ac:dyDescent="0.35"/>
    <row r="601" customFormat="1" ht="15.75" customHeight="1" x14ac:dyDescent="0.35"/>
    <row r="602" customFormat="1" ht="15.75" customHeight="1" x14ac:dyDescent="0.35"/>
    <row r="603" customFormat="1" ht="15.75" customHeight="1" x14ac:dyDescent="0.35"/>
    <row r="604" customFormat="1" ht="15.75" customHeight="1" x14ac:dyDescent="0.35"/>
    <row r="605" customFormat="1" ht="15.75" customHeight="1" x14ac:dyDescent="0.35"/>
    <row r="606" customFormat="1" ht="15.75" customHeight="1" x14ac:dyDescent="0.35"/>
    <row r="607" customFormat="1" ht="15.75" customHeight="1" x14ac:dyDescent="0.35"/>
    <row r="608" customFormat="1" ht="15.75" customHeight="1" x14ac:dyDescent="0.35"/>
    <row r="609" customFormat="1" ht="15.75" customHeight="1" x14ac:dyDescent="0.35"/>
    <row r="610" customFormat="1" ht="15.75" customHeight="1" x14ac:dyDescent="0.35"/>
    <row r="611" customFormat="1" ht="15.75" customHeight="1" x14ac:dyDescent="0.35"/>
    <row r="612" customFormat="1" ht="15.75" customHeight="1" x14ac:dyDescent="0.35"/>
    <row r="613" customFormat="1" ht="15.75" customHeight="1" x14ac:dyDescent="0.35"/>
    <row r="614" customFormat="1" ht="15.75" customHeight="1" x14ac:dyDescent="0.35"/>
    <row r="615" customFormat="1" ht="15.75" customHeight="1" x14ac:dyDescent="0.35"/>
    <row r="616" customFormat="1" ht="15.75" customHeight="1" x14ac:dyDescent="0.35"/>
    <row r="617" customFormat="1" ht="15.75" customHeight="1" x14ac:dyDescent="0.35"/>
    <row r="618" customFormat="1" ht="15.75" customHeight="1" x14ac:dyDescent="0.35"/>
    <row r="619" customFormat="1" ht="15.75" customHeight="1" x14ac:dyDescent="0.35"/>
    <row r="620" customFormat="1" ht="15.75" customHeight="1" x14ac:dyDescent="0.35"/>
    <row r="621" customFormat="1" ht="15.75" customHeight="1" x14ac:dyDescent="0.35"/>
    <row r="622" customFormat="1" ht="15.75" customHeight="1" x14ac:dyDescent="0.35"/>
    <row r="623" customFormat="1" ht="15.75" customHeight="1" x14ac:dyDescent="0.35"/>
    <row r="624" customFormat="1" ht="15.75" customHeight="1" x14ac:dyDescent="0.35"/>
    <row r="625" customFormat="1" ht="15.75" customHeight="1" x14ac:dyDescent="0.35"/>
    <row r="626" customFormat="1" ht="15.75" customHeight="1" x14ac:dyDescent="0.35"/>
    <row r="627" customFormat="1" ht="15.75" customHeight="1" x14ac:dyDescent="0.35"/>
    <row r="628" customFormat="1" ht="15.75" customHeight="1" x14ac:dyDescent="0.35"/>
    <row r="629" customFormat="1" ht="15.75" customHeight="1" x14ac:dyDescent="0.35"/>
    <row r="630" customFormat="1" ht="15.75" customHeight="1" x14ac:dyDescent="0.35"/>
    <row r="631" customFormat="1" ht="15.75" customHeight="1" x14ac:dyDescent="0.35"/>
    <row r="632" customFormat="1" ht="15.75" customHeight="1" x14ac:dyDescent="0.35"/>
    <row r="633" customFormat="1" ht="15.75" customHeight="1" x14ac:dyDescent="0.35"/>
    <row r="634" customFormat="1" ht="15.75" customHeight="1" x14ac:dyDescent="0.35"/>
    <row r="635" customFormat="1" ht="15.75" customHeight="1" x14ac:dyDescent="0.35"/>
    <row r="636" customFormat="1" ht="15.75" customHeight="1" x14ac:dyDescent="0.35"/>
    <row r="637" customFormat="1" ht="15.75" customHeight="1" x14ac:dyDescent="0.35"/>
    <row r="638" customFormat="1" ht="15.75" customHeight="1" x14ac:dyDescent="0.35"/>
    <row r="639" customFormat="1" ht="15.75" customHeight="1" x14ac:dyDescent="0.35"/>
    <row r="640" customFormat="1" ht="15.75" customHeight="1" x14ac:dyDescent="0.35"/>
    <row r="641" customFormat="1" ht="15.75" customHeight="1" x14ac:dyDescent="0.35"/>
    <row r="642" customFormat="1" ht="15.75" customHeight="1" x14ac:dyDescent="0.35"/>
    <row r="643" customFormat="1" ht="15.75" customHeight="1" x14ac:dyDescent="0.35"/>
    <row r="644" customFormat="1" ht="15.75" customHeight="1" x14ac:dyDescent="0.35"/>
    <row r="645" customFormat="1" ht="15.75" customHeight="1" x14ac:dyDescent="0.35"/>
    <row r="646" customFormat="1" ht="15.75" customHeight="1" x14ac:dyDescent="0.35"/>
    <row r="647" customFormat="1" ht="15.75" customHeight="1" x14ac:dyDescent="0.35"/>
    <row r="648" customFormat="1" ht="15.75" customHeight="1" x14ac:dyDescent="0.35"/>
    <row r="649" customFormat="1" ht="15.75" customHeight="1" x14ac:dyDescent="0.35"/>
    <row r="650" customFormat="1" ht="15.75" customHeight="1" x14ac:dyDescent="0.35"/>
    <row r="651" customFormat="1" ht="15.75" customHeight="1" x14ac:dyDescent="0.35"/>
    <row r="652" customFormat="1" ht="15.75" customHeight="1" x14ac:dyDescent="0.35"/>
    <row r="653" customFormat="1" ht="15.75" customHeight="1" x14ac:dyDescent="0.35"/>
    <row r="654" customFormat="1" ht="15.75" customHeight="1" x14ac:dyDescent="0.35"/>
    <row r="655" customFormat="1" ht="15.75" customHeight="1" x14ac:dyDescent="0.35"/>
    <row r="656" customFormat="1" ht="15.75" customHeight="1" x14ac:dyDescent="0.35"/>
    <row r="657" customFormat="1" ht="15.75" customHeight="1" x14ac:dyDescent="0.35"/>
    <row r="658" customFormat="1" ht="15.75" customHeight="1" x14ac:dyDescent="0.35"/>
    <row r="659" customFormat="1" ht="15.75" customHeight="1" x14ac:dyDescent="0.35"/>
    <row r="660" customFormat="1" ht="15.75" customHeight="1" x14ac:dyDescent="0.35"/>
    <row r="661" customFormat="1" ht="15.75" customHeight="1" x14ac:dyDescent="0.35"/>
    <row r="662" customFormat="1" ht="15.75" customHeight="1" x14ac:dyDescent="0.35"/>
    <row r="663" customFormat="1" ht="15.75" customHeight="1" x14ac:dyDescent="0.35"/>
    <row r="664" customFormat="1" ht="15.75" customHeight="1" x14ac:dyDescent="0.35"/>
    <row r="665" customFormat="1" ht="15.75" customHeight="1" x14ac:dyDescent="0.35"/>
    <row r="666" customFormat="1" ht="15.75" customHeight="1" x14ac:dyDescent="0.35"/>
    <row r="667" customFormat="1" ht="15.75" customHeight="1" x14ac:dyDescent="0.35"/>
    <row r="668" customFormat="1" ht="15.75" customHeight="1" x14ac:dyDescent="0.35"/>
    <row r="669" customFormat="1" ht="15.75" customHeight="1" x14ac:dyDescent="0.35"/>
    <row r="670" customFormat="1" ht="15.75" customHeight="1" x14ac:dyDescent="0.35"/>
    <row r="671" customFormat="1" ht="15.75" customHeight="1" x14ac:dyDescent="0.35"/>
    <row r="672" customFormat="1" ht="15.75" customHeight="1" x14ac:dyDescent="0.35"/>
    <row r="673" customFormat="1" ht="15.75" customHeight="1" x14ac:dyDescent="0.35"/>
    <row r="674" customFormat="1" ht="15.75" customHeight="1" x14ac:dyDescent="0.35"/>
    <row r="675" customFormat="1" ht="15.75" customHeight="1" x14ac:dyDescent="0.35"/>
    <row r="676" customFormat="1" ht="15.75" customHeight="1" x14ac:dyDescent="0.35"/>
    <row r="677" customFormat="1" ht="15.75" customHeight="1" x14ac:dyDescent="0.35"/>
    <row r="678" customFormat="1" ht="15.75" customHeight="1" x14ac:dyDescent="0.35"/>
    <row r="679" customFormat="1" ht="15.75" customHeight="1" x14ac:dyDescent="0.35"/>
    <row r="680" customFormat="1" ht="15.75" customHeight="1" x14ac:dyDescent="0.35"/>
    <row r="681" customFormat="1" ht="15.75" customHeight="1" x14ac:dyDescent="0.35"/>
    <row r="682" customFormat="1" ht="15.75" customHeight="1" x14ac:dyDescent="0.35"/>
    <row r="683" customFormat="1" ht="15.75" customHeight="1" x14ac:dyDescent="0.35"/>
    <row r="684" customFormat="1" ht="15.75" customHeight="1" x14ac:dyDescent="0.35"/>
    <row r="685" customFormat="1" ht="15.75" customHeight="1" x14ac:dyDescent="0.35"/>
    <row r="686" customFormat="1" ht="15.75" customHeight="1" x14ac:dyDescent="0.35"/>
    <row r="687" customFormat="1" ht="15.75" customHeight="1" x14ac:dyDescent="0.35"/>
    <row r="688" customFormat="1" ht="15.75" customHeight="1" x14ac:dyDescent="0.35"/>
    <row r="689" customFormat="1" ht="15.75" customHeight="1" x14ac:dyDescent="0.35"/>
    <row r="690" customFormat="1" ht="15.75" customHeight="1" x14ac:dyDescent="0.35"/>
    <row r="691" customFormat="1" ht="15.75" customHeight="1" x14ac:dyDescent="0.35"/>
    <row r="692" customFormat="1" ht="15.75" customHeight="1" x14ac:dyDescent="0.35"/>
    <row r="693" customFormat="1" ht="15.75" customHeight="1" x14ac:dyDescent="0.35"/>
    <row r="694" customFormat="1" ht="15.75" customHeight="1" x14ac:dyDescent="0.35"/>
    <row r="695" customFormat="1" ht="15.75" customHeight="1" x14ac:dyDescent="0.35"/>
    <row r="696" customFormat="1" ht="15.75" customHeight="1" x14ac:dyDescent="0.35"/>
    <row r="697" customFormat="1" ht="15.75" customHeight="1" x14ac:dyDescent="0.35"/>
    <row r="698" customFormat="1" ht="15.75" customHeight="1" x14ac:dyDescent="0.35"/>
    <row r="699" customFormat="1" ht="15.75" customHeight="1" x14ac:dyDescent="0.35"/>
    <row r="700" customFormat="1" ht="15.75" customHeight="1" x14ac:dyDescent="0.35"/>
    <row r="701" customFormat="1" ht="15.75" customHeight="1" x14ac:dyDescent="0.35"/>
    <row r="702" customFormat="1" ht="15.75" customHeight="1" x14ac:dyDescent="0.35"/>
    <row r="703" customFormat="1" ht="15.75" customHeight="1" x14ac:dyDescent="0.35"/>
    <row r="704" customFormat="1" ht="15.75" customHeight="1" x14ac:dyDescent="0.35"/>
    <row r="705" customFormat="1" ht="15.75" customHeight="1" x14ac:dyDescent="0.35"/>
    <row r="706" customFormat="1" ht="15.75" customHeight="1" x14ac:dyDescent="0.35"/>
    <row r="707" customFormat="1" ht="15.75" customHeight="1" x14ac:dyDescent="0.35"/>
    <row r="708" customFormat="1" ht="15.75" customHeight="1" x14ac:dyDescent="0.35"/>
    <row r="709" customFormat="1" ht="15.75" customHeight="1" x14ac:dyDescent="0.35"/>
    <row r="710" customFormat="1" ht="15.75" customHeight="1" x14ac:dyDescent="0.35"/>
    <row r="711" customFormat="1" ht="15.75" customHeight="1" x14ac:dyDescent="0.35"/>
    <row r="712" customFormat="1" ht="15.75" customHeight="1" x14ac:dyDescent="0.35"/>
    <row r="713" customFormat="1" ht="15.75" customHeight="1" x14ac:dyDescent="0.35"/>
    <row r="714" customFormat="1" ht="15.75" customHeight="1" x14ac:dyDescent="0.35"/>
    <row r="715" customFormat="1" ht="15.75" customHeight="1" x14ac:dyDescent="0.35"/>
    <row r="716" customFormat="1" ht="15.75" customHeight="1" x14ac:dyDescent="0.35"/>
    <row r="717" customFormat="1" ht="15.75" customHeight="1" x14ac:dyDescent="0.35"/>
    <row r="718" customFormat="1" ht="15.75" customHeight="1" x14ac:dyDescent="0.35"/>
    <row r="719" customFormat="1" ht="15.75" customHeight="1" x14ac:dyDescent="0.35"/>
    <row r="720" customFormat="1" ht="15.75" customHeight="1" x14ac:dyDescent="0.35"/>
    <row r="721" customFormat="1" ht="15.75" customHeight="1" x14ac:dyDescent="0.35"/>
    <row r="722" customFormat="1" ht="15.75" customHeight="1" x14ac:dyDescent="0.35"/>
    <row r="723" customFormat="1" ht="15.75" customHeight="1" x14ac:dyDescent="0.35"/>
    <row r="724" customFormat="1" ht="15.75" customHeight="1" x14ac:dyDescent="0.35"/>
    <row r="725" customFormat="1" ht="15.75" customHeight="1" x14ac:dyDescent="0.35"/>
    <row r="726" customFormat="1" ht="15.75" customHeight="1" x14ac:dyDescent="0.35"/>
    <row r="727" customFormat="1" ht="15.75" customHeight="1" x14ac:dyDescent="0.35"/>
    <row r="728" customFormat="1" ht="15.75" customHeight="1" x14ac:dyDescent="0.35"/>
    <row r="729" customFormat="1" ht="15.75" customHeight="1" x14ac:dyDescent="0.35"/>
    <row r="730" customFormat="1" ht="15.75" customHeight="1" x14ac:dyDescent="0.35"/>
    <row r="731" customFormat="1" ht="15.75" customHeight="1" x14ac:dyDescent="0.35"/>
    <row r="732" customFormat="1" ht="15.75" customHeight="1" x14ac:dyDescent="0.35"/>
    <row r="733" customFormat="1" ht="15.75" customHeight="1" x14ac:dyDescent="0.35"/>
    <row r="734" customFormat="1" ht="15.75" customHeight="1" x14ac:dyDescent="0.35"/>
    <row r="735" customFormat="1" ht="15.75" customHeight="1" x14ac:dyDescent="0.35"/>
    <row r="736" customFormat="1" ht="15.75" customHeight="1" x14ac:dyDescent="0.35"/>
    <row r="737" customFormat="1" ht="15.75" customHeight="1" x14ac:dyDescent="0.35"/>
    <row r="738" customFormat="1" ht="15.75" customHeight="1" x14ac:dyDescent="0.35"/>
    <row r="739" customFormat="1" ht="15.75" customHeight="1" x14ac:dyDescent="0.35"/>
    <row r="740" customFormat="1" ht="15.75" customHeight="1" x14ac:dyDescent="0.35"/>
    <row r="741" customFormat="1" ht="15.75" customHeight="1" x14ac:dyDescent="0.35"/>
    <row r="742" customFormat="1" ht="15.75" customHeight="1" x14ac:dyDescent="0.35"/>
    <row r="743" customFormat="1" ht="15.75" customHeight="1" x14ac:dyDescent="0.35"/>
    <row r="744" customFormat="1" ht="15.75" customHeight="1" x14ac:dyDescent="0.35"/>
    <row r="745" customFormat="1" ht="15.75" customHeight="1" x14ac:dyDescent="0.35"/>
    <row r="746" customFormat="1" ht="15.75" customHeight="1" x14ac:dyDescent="0.35"/>
    <row r="747" customFormat="1" ht="15.75" customHeight="1" x14ac:dyDescent="0.35"/>
    <row r="748" customFormat="1" ht="15.75" customHeight="1" x14ac:dyDescent="0.35"/>
    <row r="749" customFormat="1" ht="15.75" customHeight="1" x14ac:dyDescent="0.35"/>
    <row r="750" customFormat="1" ht="15.75" customHeight="1" x14ac:dyDescent="0.35"/>
    <row r="751" customFormat="1" ht="15.75" customHeight="1" x14ac:dyDescent="0.35"/>
    <row r="752" customFormat="1" ht="15.75" customHeight="1" x14ac:dyDescent="0.35"/>
    <row r="753" customFormat="1" ht="15.75" customHeight="1" x14ac:dyDescent="0.35"/>
    <row r="754" customFormat="1" ht="15.75" customHeight="1" x14ac:dyDescent="0.35"/>
    <row r="755" customFormat="1" ht="15.75" customHeight="1" x14ac:dyDescent="0.35"/>
    <row r="756" customFormat="1" ht="15.75" customHeight="1" x14ac:dyDescent="0.35"/>
    <row r="757" customFormat="1" ht="15.75" customHeight="1" x14ac:dyDescent="0.35"/>
    <row r="758" customFormat="1" ht="15.75" customHeight="1" x14ac:dyDescent="0.35"/>
    <row r="759" customFormat="1" ht="15.75" customHeight="1" x14ac:dyDescent="0.35"/>
    <row r="760" customFormat="1" ht="15.75" customHeight="1" x14ac:dyDescent="0.35"/>
    <row r="761" customFormat="1" ht="15.75" customHeight="1" x14ac:dyDescent="0.35"/>
    <row r="762" customFormat="1" ht="15.75" customHeight="1" x14ac:dyDescent="0.35"/>
    <row r="763" customFormat="1" ht="15.75" customHeight="1" x14ac:dyDescent="0.35"/>
    <row r="764" customFormat="1" ht="15.75" customHeight="1" x14ac:dyDescent="0.35"/>
    <row r="765" customFormat="1" ht="15.75" customHeight="1" x14ac:dyDescent="0.35"/>
    <row r="766" customFormat="1" ht="15.75" customHeight="1" x14ac:dyDescent="0.35"/>
    <row r="767" customFormat="1" ht="15.75" customHeight="1" x14ac:dyDescent="0.35"/>
    <row r="768" customFormat="1" ht="15.75" customHeight="1" x14ac:dyDescent="0.35"/>
    <row r="769" customFormat="1" ht="15.75" customHeight="1" x14ac:dyDescent="0.35"/>
    <row r="770" customFormat="1" ht="15.75" customHeight="1" x14ac:dyDescent="0.35"/>
    <row r="771" customFormat="1" ht="15.75" customHeight="1" x14ac:dyDescent="0.35"/>
    <row r="772" customFormat="1" ht="15.75" customHeight="1" x14ac:dyDescent="0.35"/>
    <row r="773" customFormat="1" ht="15.75" customHeight="1" x14ac:dyDescent="0.35"/>
    <row r="774" customFormat="1" ht="15.75" customHeight="1" x14ac:dyDescent="0.35"/>
    <row r="775" customFormat="1" ht="15.75" customHeight="1" x14ac:dyDescent="0.35"/>
    <row r="776" customFormat="1" ht="15.75" customHeight="1" x14ac:dyDescent="0.35"/>
    <row r="777" customFormat="1" ht="15.75" customHeight="1" x14ac:dyDescent="0.35"/>
    <row r="778" customFormat="1" ht="15.75" customHeight="1" x14ac:dyDescent="0.35"/>
    <row r="779" customFormat="1" ht="15.75" customHeight="1" x14ac:dyDescent="0.35"/>
    <row r="780" customFormat="1" ht="15.75" customHeight="1" x14ac:dyDescent="0.35"/>
    <row r="781" customFormat="1" ht="15.75" customHeight="1" x14ac:dyDescent="0.35"/>
    <row r="782" customFormat="1" ht="15.75" customHeight="1" x14ac:dyDescent="0.35"/>
    <row r="783" customFormat="1" ht="15.75" customHeight="1" x14ac:dyDescent="0.35"/>
    <row r="784" customFormat="1" ht="15.75" customHeight="1" x14ac:dyDescent="0.35"/>
    <row r="785" customFormat="1" ht="15.75" customHeight="1" x14ac:dyDescent="0.35"/>
    <row r="786" customFormat="1" ht="15.75" customHeight="1" x14ac:dyDescent="0.35"/>
    <row r="787" customFormat="1" ht="15.75" customHeight="1" x14ac:dyDescent="0.35"/>
    <row r="788" customFormat="1" ht="15.75" customHeight="1" x14ac:dyDescent="0.35"/>
    <row r="789" customFormat="1" ht="15.75" customHeight="1" x14ac:dyDescent="0.35"/>
    <row r="790" customFormat="1" ht="15.75" customHeight="1" x14ac:dyDescent="0.35"/>
    <row r="791" customFormat="1" ht="15.75" customHeight="1" x14ac:dyDescent="0.35"/>
    <row r="792" customFormat="1" ht="15.75" customHeight="1" x14ac:dyDescent="0.35"/>
    <row r="793" customFormat="1" ht="15.75" customHeight="1" x14ac:dyDescent="0.35"/>
    <row r="794" customFormat="1" ht="15.75" customHeight="1" x14ac:dyDescent="0.35"/>
    <row r="795" customFormat="1" ht="15.75" customHeight="1" x14ac:dyDescent="0.35"/>
    <row r="796" customFormat="1" ht="15.75" customHeight="1" x14ac:dyDescent="0.35"/>
    <row r="797" customFormat="1" ht="15.75" customHeight="1" x14ac:dyDescent="0.35"/>
    <row r="798" customFormat="1" ht="15.75" customHeight="1" x14ac:dyDescent="0.35"/>
    <row r="799" customFormat="1" ht="15.75" customHeight="1" x14ac:dyDescent="0.35"/>
    <row r="800" customFormat="1" ht="15.75" customHeight="1" x14ac:dyDescent="0.35"/>
    <row r="801" customFormat="1" ht="15.75" customHeight="1" x14ac:dyDescent="0.35"/>
    <row r="802" customFormat="1" ht="15.75" customHeight="1" x14ac:dyDescent="0.35"/>
    <row r="803" customFormat="1" ht="15.75" customHeight="1" x14ac:dyDescent="0.35"/>
    <row r="804" customFormat="1" ht="15.75" customHeight="1" x14ac:dyDescent="0.35"/>
    <row r="805" customFormat="1" ht="15.75" customHeight="1" x14ac:dyDescent="0.35"/>
    <row r="806" customFormat="1" ht="15.75" customHeight="1" x14ac:dyDescent="0.35"/>
    <row r="807" customFormat="1" ht="15.75" customHeight="1" x14ac:dyDescent="0.35"/>
    <row r="808" customFormat="1" ht="15.75" customHeight="1" x14ac:dyDescent="0.35"/>
    <row r="809" customFormat="1" ht="15.75" customHeight="1" x14ac:dyDescent="0.35"/>
    <row r="810" customFormat="1" ht="15.75" customHeight="1" x14ac:dyDescent="0.35"/>
    <row r="811" customFormat="1" ht="15.75" customHeight="1" x14ac:dyDescent="0.35"/>
    <row r="812" customFormat="1" ht="15.75" customHeight="1" x14ac:dyDescent="0.35"/>
    <row r="813" customFormat="1" ht="15.75" customHeight="1" x14ac:dyDescent="0.35"/>
    <row r="814" customFormat="1" ht="15.75" customHeight="1" x14ac:dyDescent="0.35"/>
    <row r="815" customFormat="1" ht="15.75" customHeight="1" x14ac:dyDescent="0.35"/>
    <row r="816" customFormat="1" ht="15.75" customHeight="1" x14ac:dyDescent="0.35"/>
    <row r="817" customFormat="1" ht="15.75" customHeight="1" x14ac:dyDescent="0.35"/>
    <row r="818" customFormat="1" ht="15.75" customHeight="1" x14ac:dyDescent="0.35"/>
    <row r="819" customFormat="1" ht="15.75" customHeight="1" x14ac:dyDescent="0.35"/>
    <row r="820" customFormat="1" ht="15.75" customHeight="1" x14ac:dyDescent="0.35"/>
    <row r="821" customFormat="1" ht="15.75" customHeight="1" x14ac:dyDescent="0.35"/>
    <row r="822" customFormat="1" ht="15.75" customHeight="1" x14ac:dyDescent="0.35"/>
    <row r="823" customFormat="1" ht="15.75" customHeight="1" x14ac:dyDescent="0.35"/>
    <row r="824" customFormat="1" ht="15.75" customHeight="1" x14ac:dyDescent="0.35"/>
    <row r="825" customFormat="1" ht="15.75" customHeight="1" x14ac:dyDescent="0.35"/>
    <row r="826" customFormat="1" ht="15.75" customHeight="1" x14ac:dyDescent="0.35"/>
    <row r="827" customFormat="1" ht="15.75" customHeight="1" x14ac:dyDescent="0.35"/>
    <row r="828" customFormat="1" ht="15.75" customHeight="1" x14ac:dyDescent="0.35"/>
    <row r="829" customFormat="1" ht="15.75" customHeight="1" x14ac:dyDescent="0.35"/>
    <row r="830" customFormat="1" ht="15.75" customHeight="1" x14ac:dyDescent="0.35"/>
    <row r="831" customFormat="1" ht="15.75" customHeight="1" x14ac:dyDescent="0.35"/>
    <row r="832" customFormat="1" ht="15.75" customHeight="1" x14ac:dyDescent="0.35"/>
    <row r="833" customFormat="1" ht="15.75" customHeight="1" x14ac:dyDescent="0.35"/>
    <row r="834" customFormat="1" ht="15.75" customHeight="1" x14ac:dyDescent="0.35"/>
    <row r="835" customFormat="1" ht="15.75" customHeight="1" x14ac:dyDescent="0.35"/>
    <row r="836" customFormat="1" ht="15.75" customHeight="1" x14ac:dyDescent="0.35"/>
    <row r="837" customFormat="1" ht="15.75" customHeight="1" x14ac:dyDescent="0.35"/>
    <row r="838" customFormat="1" ht="15.75" customHeight="1" x14ac:dyDescent="0.35"/>
    <row r="839" customFormat="1" ht="15.75" customHeight="1" x14ac:dyDescent="0.35"/>
    <row r="840" customFormat="1" ht="15.75" customHeight="1" x14ac:dyDescent="0.35"/>
    <row r="841" customFormat="1" ht="15.75" customHeight="1" x14ac:dyDescent="0.35"/>
    <row r="842" customFormat="1" ht="15.75" customHeight="1" x14ac:dyDescent="0.35"/>
    <row r="843" customFormat="1" ht="15.75" customHeight="1" x14ac:dyDescent="0.35"/>
    <row r="844" customFormat="1" ht="15.75" customHeight="1" x14ac:dyDescent="0.35"/>
    <row r="845" customFormat="1" ht="15.75" customHeight="1" x14ac:dyDescent="0.35"/>
    <row r="846" customFormat="1" ht="15.75" customHeight="1" x14ac:dyDescent="0.35"/>
    <row r="847" customFormat="1" ht="15.75" customHeight="1" x14ac:dyDescent="0.35"/>
    <row r="848" customFormat="1" ht="15.75" customHeight="1" x14ac:dyDescent="0.35"/>
    <row r="849" customFormat="1" ht="15.75" customHeight="1" x14ac:dyDescent="0.35"/>
    <row r="850" customFormat="1" ht="15.75" customHeight="1" x14ac:dyDescent="0.35"/>
    <row r="851" customFormat="1" ht="15.75" customHeight="1" x14ac:dyDescent="0.35"/>
    <row r="852" customFormat="1" ht="15.75" customHeight="1" x14ac:dyDescent="0.35"/>
    <row r="853" customFormat="1" ht="15.75" customHeight="1" x14ac:dyDescent="0.35"/>
    <row r="854" customFormat="1" ht="15.75" customHeight="1" x14ac:dyDescent="0.35"/>
    <row r="855" customFormat="1" ht="15.75" customHeight="1" x14ac:dyDescent="0.35"/>
    <row r="856" customFormat="1" ht="15.75" customHeight="1" x14ac:dyDescent="0.35"/>
    <row r="857" customFormat="1" ht="15.75" customHeight="1" x14ac:dyDescent="0.35"/>
    <row r="858" customFormat="1" ht="15.75" customHeight="1" x14ac:dyDescent="0.35"/>
    <row r="859" customFormat="1" ht="15.75" customHeight="1" x14ac:dyDescent="0.35"/>
    <row r="860" customFormat="1" ht="15.75" customHeight="1" x14ac:dyDescent="0.35"/>
    <row r="861" customFormat="1" ht="15.75" customHeight="1" x14ac:dyDescent="0.35"/>
    <row r="862" customFormat="1" ht="15.75" customHeight="1" x14ac:dyDescent="0.35"/>
    <row r="863" customFormat="1" ht="15.75" customHeight="1" x14ac:dyDescent="0.35"/>
    <row r="864" customFormat="1" ht="15.75" customHeight="1" x14ac:dyDescent="0.35"/>
    <row r="865" customFormat="1" ht="15.75" customHeight="1" x14ac:dyDescent="0.35"/>
    <row r="866" customFormat="1" ht="15.75" customHeight="1" x14ac:dyDescent="0.35"/>
    <row r="867" customFormat="1" ht="15.75" customHeight="1" x14ac:dyDescent="0.35"/>
    <row r="868" customFormat="1" ht="15.75" customHeight="1" x14ac:dyDescent="0.35"/>
    <row r="869" customFormat="1" ht="15.75" customHeight="1" x14ac:dyDescent="0.35"/>
    <row r="870" customFormat="1" ht="15.75" customHeight="1" x14ac:dyDescent="0.35"/>
    <row r="871" customFormat="1" ht="15.75" customHeight="1" x14ac:dyDescent="0.35"/>
    <row r="872" customFormat="1" ht="15.75" customHeight="1" x14ac:dyDescent="0.35"/>
    <row r="873" customFormat="1" ht="15.75" customHeight="1" x14ac:dyDescent="0.35"/>
    <row r="874" customFormat="1" ht="15.75" customHeight="1" x14ac:dyDescent="0.35"/>
    <row r="875" customFormat="1" ht="15.75" customHeight="1" x14ac:dyDescent="0.35"/>
    <row r="876" customFormat="1" ht="15.75" customHeight="1" x14ac:dyDescent="0.35"/>
    <row r="877" customFormat="1" ht="15.75" customHeight="1" x14ac:dyDescent="0.35"/>
    <row r="878" customFormat="1" ht="15.75" customHeight="1" x14ac:dyDescent="0.35"/>
    <row r="879" customFormat="1" ht="15.75" customHeight="1" x14ac:dyDescent="0.35"/>
    <row r="880" customFormat="1" ht="15.75" customHeight="1" x14ac:dyDescent="0.35"/>
    <row r="881" customFormat="1" ht="15.75" customHeight="1" x14ac:dyDescent="0.35"/>
    <row r="882" customFormat="1" ht="15.75" customHeight="1" x14ac:dyDescent="0.35"/>
    <row r="883" customFormat="1" ht="15.75" customHeight="1" x14ac:dyDescent="0.35"/>
    <row r="884" customFormat="1" ht="15.75" customHeight="1" x14ac:dyDescent="0.35"/>
    <row r="885" customFormat="1" ht="15.75" customHeight="1" x14ac:dyDescent="0.35"/>
    <row r="886" customFormat="1" ht="15.75" customHeight="1" x14ac:dyDescent="0.35"/>
    <row r="887" customFormat="1" ht="15.75" customHeight="1" x14ac:dyDescent="0.35"/>
    <row r="888" customFormat="1" ht="15.75" customHeight="1" x14ac:dyDescent="0.35"/>
    <row r="889" customFormat="1" ht="15.75" customHeight="1" x14ac:dyDescent="0.35"/>
    <row r="890" customFormat="1" ht="15.75" customHeight="1" x14ac:dyDescent="0.35"/>
    <row r="891" customFormat="1" ht="15.75" customHeight="1" x14ac:dyDescent="0.35"/>
    <row r="892" customFormat="1" ht="15.75" customHeight="1" x14ac:dyDescent="0.35"/>
    <row r="893" customFormat="1" ht="15.75" customHeight="1" x14ac:dyDescent="0.35"/>
    <row r="894" customFormat="1" ht="15.75" customHeight="1" x14ac:dyDescent="0.35"/>
    <row r="895" customFormat="1" ht="15.75" customHeight="1" x14ac:dyDescent="0.35"/>
    <row r="896" customFormat="1" ht="15.75" customHeight="1" x14ac:dyDescent="0.35"/>
    <row r="897" customFormat="1" ht="15.75" customHeight="1" x14ac:dyDescent="0.35"/>
    <row r="898" customFormat="1" ht="15.75" customHeight="1" x14ac:dyDescent="0.35"/>
    <row r="899" customFormat="1" ht="15.75" customHeight="1" x14ac:dyDescent="0.35"/>
    <row r="900" customFormat="1" ht="15.75" customHeight="1" x14ac:dyDescent="0.35"/>
    <row r="901" customFormat="1" ht="15.75" customHeight="1" x14ac:dyDescent="0.35"/>
    <row r="902" customFormat="1" ht="15.75" customHeight="1" x14ac:dyDescent="0.35"/>
    <row r="903" customFormat="1" ht="15.75" customHeight="1" x14ac:dyDescent="0.35"/>
    <row r="904" customFormat="1" ht="15.75" customHeight="1" x14ac:dyDescent="0.35"/>
    <row r="905" customFormat="1" ht="15.75" customHeight="1" x14ac:dyDescent="0.35"/>
    <row r="906" customFormat="1" ht="15.75" customHeight="1" x14ac:dyDescent="0.35"/>
    <row r="907" customFormat="1" ht="15.75" customHeight="1" x14ac:dyDescent="0.35"/>
    <row r="908" customFormat="1" ht="15.75" customHeight="1" x14ac:dyDescent="0.35"/>
    <row r="909" customFormat="1" ht="15.75" customHeight="1" x14ac:dyDescent="0.35"/>
    <row r="910" customFormat="1" ht="15.75" customHeight="1" x14ac:dyDescent="0.35"/>
    <row r="911" customFormat="1" ht="15.75" customHeight="1" x14ac:dyDescent="0.35"/>
    <row r="912" customFormat="1" ht="15.75" customHeight="1" x14ac:dyDescent="0.35"/>
    <row r="913" customFormat="1" ht="15.75" customHeight="1" x14ac:dyDescent="0.35"/>
    <row r="914" customFormat="1" ht="15.75" customHeight="1" x14ac:dyDescent="0.35"/>
    <row r="915" customFormat="1" ht="15.75" customHeight="1" x14ac:dyDescent="0.35"/>
    <row r="916" customFormat="1" ht="15.75" customHeight="1" x14ac:dyDescent="0.35"/>
    <row r="917" customFormat="1" ht="15.75" customHeight="1" x14ac:dyDescent="0.35"/>
    <row r="918" customFormat="1" ht="15.75" customHeight="1" x14ac:dyDescent="0.35"/>
    <row r="919" customFormat="1" ht="15.75" customHeight="1" x14ac:dyDescent="0.35"/>
    <row r="920" customFormat="1" ht="15.75" customHeight="1" x14ac:dyDescent="0.35"/>
    <row r="921" customFormat="1" ht="15.75" customHeight="1" x14ac:dyDescent="0.35"/>
    <row r="922" customFormat="1" ht="15.75" customHeight="1" x14ac:dyDescent="0.35"/>
    <row r="923" customFormat="1" ht="15.75" customHeight="1" x14ac:dyDescent="0.35"/>
    <row r="924" customFormat="1" ht="15.75" customHeight="1" x14ac:dyDescent="0.35"/>
    <row r="925" customFormat="1" ht="15.75" customHeight="1" x14ac:dyDescent="0.35"/>
    <row r="926" customFormat="1" ht="15.75" customHeight="1" x14ac:dyDescent="0.35"/>
  </sheetData>
  <mergeCells count="35">
    <mergeCell ref="A47:A55"/>
    <mergeCell ref="B47:B48"/>
    <mergeCell ref="C47:K48"/>
    <mergeCell ref="C49:C50"/>
    <mergeCell ref="D49:K49"/>
    <mergeCell ref="D50:E50"/>
    <mergeCell ref="F50:G50"/>
    <mergeCell ref="H50:I50"/>
    <mergeCell ref="J50:K50"/>
    <mergeCell ref="A36:A44"/>
    <mergeCell ref="B36:B37"/>
    <mergeCell ref="C36:K37"/>
    <mergeCell ref="C38:C39"/>
    <mergeCell ref="D38:K38"/>
    <mergeCell ref="D39:E39"/>
    <mergeCell ref="F39:G39"/>
    <mergeCell ref="H39:I39"/>
    <mergeCell ref="J39:K39"/>
    <mergeCell ref="A24:A32"/>
    <mergeCell ref="B24:B25"/>
    <mergeCell ref="C24:K25"/>
    <mergeCell ref="C26:C27"/>
    <mergeCell ref="D26:K26"/>
    <mergeCell ref="D27:E27"/>
    <mergeCell ref="F27:G27"/>
    <mergeCell ref="H27:I27"/>
    <mergeCell ref="J27:K27"/>
    <mergeCell ref="E2:E3"/>
    <mergeCell ref="A11:A21"/>
    <mergeCell ref="C11:C12"/>
    <mergeCell ref="D11:K11"/>
    <mergeCell ref="D12:E12"/>
    <mergeCell ref="F12:G12"/>
    <mergeCell ref="H12:I12"/>
    <mergeCell ref="J12:K12"/>
  </mergeCells>
  <conditionalFormatting sqref="C4:E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E6" xr:uid="{8C1088B5-C36B-453C-A4AC-AF398A5D3E5B}">
      <formula1>1</formula1>
      <formula2>7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Eduardo Correa Sanueza</dc:creator>
  <cp:lastModifiedBy>Carlos Eduardo Correa Sanueza</cp:lastModifiedBy>
  <dcterms:created xsi:type="dcterms:W3CDTF">2024-12-07T15:44:15Z</dcterms:created>
  <dcterms:modified xsi:type="dcterms:W3CDTF">2024-12-07T15:46:58Z</dcterms:modified>
</cp:coreProperties>
</file>