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uromachadodeassis/Desktop/"/>
    </mc:Choice>
  </mc:AlternateContent>
  <xr:revisionPtr revIDLastSave="0" documentId="8_{DE4E8085-A2B0-F648-A0AC-63BEBD31D70D}" xr6:coauthVersionLast="47" xr6:coauthVersionMax="47" xr10:uidLastSave="{00000000-0000-0000-0000-000000000000}"/>
  <bookViews>
    <workbookView xWindow="-120" yWindow="500" windowWidth="29040" windowHeight="15840" xr2:uid="{00000000-000D-0000-FFFF-FFFF00000000}"/>
  </bookViews>
  <sheets>
    <sheet name="Plan1" sheetId="1" r:id="rId1"/>
  </sheets>
  <definedNames>
    <definedName name="_xlnm.Print_Area" localSheetId="0">Plan1!$B$2:$K$111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" l="1"/>
  <c r="K109" i="1"/>
  <c r="J109" i="1"/>
  <c r="E109" i="1"/>
  <c r="K65" i="1"/>
  <c r="J65" i="1"/>
  <c r="K59" i="1"/>
  <c r="J59" i="1"/>
  <c r="J42" i="1"/>
  <c r="K42" i="1"/>
  <c r="E44" i="1" l="1"/>
  <c r="J41" i="1"/>
  <c r="H44" i="1"/>
  <c r="K41" i="1"/>
  <c r="K37" i="1"/>
  <c r="J37" i="1"/>
  <c r="K38" i="1"/>
  <c r="J38" i="1"/>
  <c r="J16" i="1"/>
  <c r="K16" i="1"/>
  <c r="E24" i="1"/>
  <c r="J23" i="1"/>
  <c r="K23" i="1"/>
  <c r="H101" i="1"/>
  <c r="H85" i="1"/>
  <c r="H79" i="1"/>
  <c r="H73" i="1"/>
  <c r="H68" i="1"/>
  <c r="H61" i="1"/>
  <c r="H50" i="1"/>
  <c r="H34" i="1"/>
  <c r="K22" i="1"/>
  <c r="J22" i="1"/>
  <c r="K21" i="1"/>
  <c r="J21" i="1"/>
  <c r="E101" i="1" l="1"/>
  <c r="E85" i="1"/>
  <c r="E79" i="1"/>
  <c r="E73" i="1"/>
  <c r="E68" i="1"/>
  <c r="E61" i="1"/>
  <c r="E50" i="1"/>
  <c r="E34" i="1"/>
  <c r="K67" i="1"/>
  <c r="J67" i="1"/>
  <c r="K66" i="1"/>
  <c r="J66" i="1"/>
  <c r="K64" i="1"/>
  <c r="J64" i="1"/>
  <c r="K60" i="1"/>
  <c r="J60" i="1"/>
  <c r="K58" i="1"/>
  <c r="J58" i="1"/>
  <c r="K57" i="1"/>
  <c r="J57" i="1"/>
  <c r="K56" i="1"/>
  <c r="J56" i="1"/>
  <c r="K55" i="1"/>
  <c r="J55" i="1"/>
  <c r="K54" i="1"/>
  <c r="J54" i="1"/>
  <c r="K53" i="1"/>
  <c r="J53" i="1"/>
  <c r="K20" i="1"/>
  <c r="J20" i="1"/>
  <c r="K19" i="1"/>
  <c r="J19" i="1"/>
  <c r="K18" i="1"/>
  <c r="J18" i="1"/>
  <c r="K17" i="1"/>
  <c r="J17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107" i="1"/>
  <c r="J107" i="1"/>
  <c r="K104" i="1"/>
  <c r="J104" i="1"/>
  <c r="K100" i="1"/>
  <c r="J100" i="1"/>
  <c r="K99" i="1"/>
  <c r="J99" i="1"/>
  <c r="K96" i="1"/>
  <c r="J96" i="1"/>
  <c r="K88" i="1"/>
  <c r="J88" i="1"/>
  <c r="J84" i="1"/>
  <c r="K84" i="1"/>
  <c r="K83" i="1"/>
  <c r="J83" i="1"/>
  <c r="K82" i="1"/>
  <c r="J82" i="1"/>
  <c r="J78" i="1"/>
  <c r="K78" i="1"/>
  <c r="K77" i="1"/>
  <c r="J77" i="1"/>
  <c r="K76" i="1"/>
  <c r="J76" i="1"/>
  <c r="K72" i="1"/>
  <c r="J72" i="1"/>
  <c r="K71" i="1"/>
  <c r="J71" i="1"/>
  <c r="K49" i="1"/>
  <c r="J49" i="1"/>
  <c r="K48" i="1"/>
  <c r="J48" i="1"/>
  <c r="K47" i="1"/>
  <c r="J47" i="1"/>
  <c r="J39" i="1"/>
  <c r="K39" i="1"/>
  <c r="J40" i="1"/>
  <c r="K40" i="1"/>
  <c r="J43" i="1"/>
  <c r="K43" i="1"/>
  <c r="E90" i="1" l="1"/>
  <c r="J24" i="1"/>
  <c r="K24" i="1"/>
  <c r="J44" i="1"/>
  <c r="J50" i="1"/>
  <c r="J34" i="1"/>
  <c r="J61" i="1"/>
  <c r="J68" i="1"/>
  <c r="K68" i="1"/>
  <c r="K61" i="1"/>
  <c r="J101" i="1"/>
  <c r="K34" i="1"/>
  <c r="K101" i="1"/>
  <c r="J85" i="1"/>
  <c r="K50" i="1"/>
  <c r="K85" i="1"/>
  <c r="K44" i="1"/>
  <c r="J73" i="1"/>
  <c r="J79" i="1"/>
  <c r="K73" i="1"/>
  <c r="K79" i="1"/>
  <c r="J90" i="1" l="1"/>
  <c r="K90" i="1"/>
  <c r="K111" i="1" s="1"/>
  <c r="J111" i="1"/>
</calcChain>
</file>

<file path=xl/sharedStrings.xml><?xml version="1.0" encoding="utf-8"?>
<sst xmlns="http://schemas.openxmlformats.org/spreadsheetml/2006/main" count="509" uniqueCount="189">
  <si>
    <t>Hotel</t>
  </si>
  <si>
    <t>Endereço</t>
  </si>
  <si>
    <t>*****</t>
  </si>
  <si>
    <t>Al. Lorena, 521 - Jardins</t>
  </si>
  <si>
    <t>R. Quintana, 934 - Brooklin Novo</t>
  </si>
  <si>
    <t>R. Serra de Juréia, 351 - Tatuapé</t>
  </si>
  <si>
    <t>HB Sequóia Residence</t>
  </si>
  <si>
    <t>Al. Madeira - 292 - Alphaville</t>
  </si>
  <si>
    <t>R. Eleonora Cintra, 960 - Tatuapé</t>
  </si>
  <si>
    <t>R. Dep. Lacerda Franco, 148 - Pinheiros</t>
  </si>
  <si>
    <t>InterCity Premium Ibirapuera</t>
  </si>
  <si>
    <t xml:space="preserve">Av. Ibirapuera, 2.577 - Moema </t>
  </si>
  <si>
    <t>Massis Five Stars</t>
  </si>
  <si>
    <t>R. Luis Coelho, 80 - Cerqueira César</t>
  </si>
  <si>
    <t>Riema Poeta Drummond Flat</t>
  </si>
  <si>
    <t>R. da Consolação, 3.101 - Jardins</t>
  </si>
  <si>
    <t>Santana Gold Flat</t>
  </si>
  <si>
    <t>R. Dr. Olavo Egídio, 170 - Santana</t>
  </si>
  <si>
    <t>Slaviero Executive Guarulhos</t>
  </si>
  <si>
    <t>R. Sena Madureira, 1.355 - Bl I - V.Clementino</t>
  </si>
  <si>
    <t>Trianon Paulista</t>
  </si>
  <si>
    <t>Al. Casa Branca, 355 - Jd. Paulista</t>
  </si>
  <si>
    <t>R. Sena Madureira, 1.225 - Ibirapuera</t>
  </si>
  <si>
    <t>Blue Tree Towers Santo André</t>
  </si>
  <si>
    <t>R. Dr. Olavo Egidio, 420 - Santana</t>
  </si>
  <si>
    <t>InterCity Premium Berrini</t>
  </si>
  <si>
    <t xml:space="preserve">R. Alcides Lourenço da Rocha, 136 - Brooklin </t>
  </si>
  <si>
    <t>R. Galvão Bueno, 700 - Liberdade</t>
  </si>
  <si>
    <t>Av. Rebouças, 955 - Jardins</t>
  </si>
  <si>
    <t>R. Jesuino Arruda, 806 - Itaim Bibi</t>
  </si>
  <si>
    <t>R. Haddock Lobo, 294 - Cerqueira César</t>
  </si>
  <si>
    <t>Blue Tree Towers Anália Franco</t>
  </si>
  <si>
    <t>Av. Portugal, 1464 - Vila Bastos - Sto André</t>
  </si>
  <si>
    <t>R. Rafael Balzani, 32 - Centro - Guarulhos</t>
  </si>
  <si>
    <t>R. Peixoto Gomide, 707 - Cerqueira César</t>
  </si>
  <si>
    <t>R. Iguatemi, 150 - Itaim Bibi</t>
  </si>
  <si>
    <t>R. Maranhão, 371 - Higienópolis</t>
  </si>
  <si>
    <t>Green Place Flat</t>
  </si>
  <si>
    <t>R. Diogo de Faria, 1.201 - V. Mariana</t>
  </si>
  <si>
    <t>Rede</t>
  </si>
  <si>
    <t>Blue Tree</t>
  </si>
  <si>
    <t>HB Hotels</t>
  </si>
  <si>
    <t>Grupo Riema</t>
  </si>
  <si>
    <t>Slaviero</t>
  </si>
  <si>
    <t>Four Plus</t>
  </si>
  <si>
    <t>Meliá Hotels</t>
  </si>
  <si>
    <t>InterCity</t>
  </si>
  <si>
    <t>Accor Hotels</t>
  </si>
  <si>
    <t>Tsue</t>
  </si>
  <si>
    <t>Mercure Grand Hotel Ibirapuera</t>
  </si>
  <si>
    <t>Av. Roque Pertroni Jr., 1000 - Brooklin</t>
  </si>
  <si>
    <t xml:space="preserve">Blue Tree Premium Morumbi </t>
  </si>
  <si>
    <t>Sables Hotel Guarulhos</t>
  </si>
  <si>
    <t>Av. Salgado Filho, 1.176 - Jardim Maia</t>
  </si>
  <si>
    <t>Hotel Amália</t>
  </si>
  <si>
    <t>R. Cel. Xavier de Toledo, 250 - Centro</t>
  </si>
  <si>
    <t>MOEMA, IBIRAPUERA E REGIÃO</t>
  </si>
  <si>
    <t>ZONA LESTE</t>
  </si>
  <si>
    <t>ALPHAVILLE, OSASCO E REGIÃO</t>
  </si>
  <si>
    <t>GUARULHOS</t>
  </si>
  <si>
    <t>ABCD</t>
  </si>
  <si>
    <t>WZ Jardins</t>
  </si>
  <si>
    <t>São Paulo e Grande São Paulo</t>
  </si>
  <si>
    <t>Aptos.</t>
  </si>
  <si>
    <t>Meliá Ibirapuera</t>
  </si>
  <si>
    <t xml:space="preserve">Av. Ibirapuera, 2.534 - Moema </t>
  </si>
  <si>
    <t>BERRINI, ITAIM BIBI, VILA OLIMPIA E REGIÃO</t>
  </si>
  <si>
    <t>R. Pedroso Alvarenga, 543 - Itaim Bibi</t>
  </si>
  <si>
    <t>HOTELMÍDIA - TV LOBBY</t>
  </si>
  <si>
    <t>Tsue The Palace Flat</t>
  </si>
  <si>
    <t>Al. dos Anapurus, 1.661 - Moema</t>
  </si>
  <si>
    <t>HIGIENÓPOLIS, CENTRO, BELA VISTA E REGIÃO</t>
  </si>
  <si>
    <t>Bienal Flat</t>
  </si>
  <si>
    <t>WZ Hotéis</t>
  </si>
  <si>
    <t>Nikkey Palace Hotel</t>
  </si>
  <si>
    <t>R. Galvão Bueno, 425 - Liberdade</t>
  </si>
  <si>
    <t>Blue Tree Premium Paulista</t>
  </si>
  <si>
    <t>Park Inn By Radison Berrini</t>
  </si>
  <si>
    <t>Transamérica</t>
  </si>
  <si>
    <t>Categoria</t>
  </si>
  <si>
    <t>4 Superior</t>
  </si>
  <si>
    <t>4 Estrelas</t>
  </si>
  <si>
    <t>3 Superior</t>
  </si>
  <si>
    <t>5 Estrelas</t>
  </si>
  <si>
    <t>3 Estrelas</t>
  </si>
  <si>
    <t>Hotel Intercity Paulista</t>
  </si>
  <si>
    <t>Atlântica Hotels</t>
  </si>
  <si>
    <t>The Landmark Residence</t>
  </si>
  <si>
    <t>Alameda Jaú, 1607 - Cerqueira César</t>
  </si>
  <si>
    <t>Fortune Residence</t>
  </si>
  <si>
    <t>R. Haddock Lobo, 804 - Cerqueira César</t>
  </si>
  <si>
    <t>The World Vila Olimpia São Paulo</t>
  </si>
  <si>
    <t>The World Hotels</t>
  </si>
  <si>
    <t>R. Gomes de Carvalho, 1.005 – Vila Olímpia</t>
  </si>
  <si>
    <t>Transamérica Executive Perdizes</t>
  </si>
  <si>
    <t>R. Monte Alegre, 835 - Perdizes</t>
  </si>
  <si>
    <t>Hotel The Premium</t>
  </si>
  <si>
    <t>R. Alice Manholer Piteri, 131 - Osasco</t>
  </si>
  <si>
    <t>Hilton</t>
  </si>
  <si>
    <t>TOTAL...........................................................................................................................................................................................................</t>
  </si>
  <si>
    <t>Av. Jaguaré, 1664</t>
  </si>
  <si>
    <t>Dan Inn Planalto</t>
  </si>
  <si>
    <t>Av. Cásper Líbero, 115 – Santa Ifigênia</t>
  </si>
  <si>
    <t>Nacional Inn</t>
  </si>
  <si>
    <t>Hampton by Hilton Guarulhos</t>
  </si>
  <si>
    <t>R. Pedro de Toledo, 1.000 - Jd. Sta. Lídia</t>
  </si>
  <si>
    <t>Viaduto Santa Ifigênia, 44 - Santa Ifigênia</t>
  </si>
  <si>
    <t>PINHEIROS, PERDIZES, POMPÉIA E REGIÃO</t>
  </si>
  <si>
    <t>Plaza Inn</t>
  </si>
  <si>
    <t>Innside São Paulo Itaim</t>
  </si>
  <si>
    <t>Plaza Inn Small Town</t>
  </si>
  <si>
    <t>NewCiti Itaim by Charlie</t>
  </si>
  <si>
    <t>Stay Charlie</t>
  </si>
  <si>
    <t>PAULISTA, JARDINS E REGIÃO</t>
  </si>
  <si>
    <t>Meliá Paulista</t>
  </si>
  <si>
    <t>Av. Paulista, 2.181 - Consolação</t>
  </si>
  <si>
    <t>Plaza Inn American Loft</t>
  </si>
  <si>
    <t>R. Palestra Itália, 263 - Perdizes</t>
  </si>
  <si>
    <t>Impacto Direto</t>
  </si>
  <si>
    <t>Impacto Indireto</t>
  </si>
  <si>
    <t>Innside by Meliá São Paulo Iguatemi</t>
  </si>
  <si>
    <t>Golden Tower Pinheiros by Fênix Hotéis</t>
  </si>
  <si>
    <t>Fênix</t>
  </si>
  <si>
    <t>São Paulo Tatuapé Affiliated by Meliá</t>
  </si>
  <si>
    <t>Hotel Intercity Interative Jardins</t>
  </si>
  <si>
    <t>R. José Maria Lisboa, 555 - Jardim Paulista</t>
  </si>
  <si>
    <t>Outras Localidades</t>
  </si>
  <si>
    <t>CAMPINAS E REGIÃO</t>
  </si>
  <si>
    <t xml:space="preserve">Meliá Campinas </t>
  </si>
  <si>
    <t>R. Severo Penteado, 140 - Cambuí</t>
  </si>
  <si>
    <t>FLORIANÓPOLIS (SC)</t>
  </si>
  <si>
    <t>Castelmar Hotel</t>
  </si>
  <si>
    <t xml:space="preserve">Rua Felipe Schmidt, 1260 - Centro </t>
  </si>
  <si>
    <t>Blue Tree Towers Florianópolis</t>
  </si>
  <si>
    <t>R. Bocaiúva, 2.304 - Centro</t>
  </si>
  <si>
    <t>GRAMADO (RS)</t>
  </si>
  <si>
    <t>Bavária Sport Hotel</t>
  </si>
  <si>
    <t>R. da Bavária, 543 - Bairro Bavária</t>
  </si>
  <si>
    <t>Engecon</t>
  </si>
  <si>
    <t>CAXAMBÚ (MG)</t>
  </si>
  <si>
    <t>Hotel Glória Caxambu</t>
  </si>
  <si>
    <t>Av. Camilo Soares, 590 - Centro</t>
  </si>
  <si>
    <t>SUB TOTAL......................................................................................................................................................................................</t>
  </si>
  <si>
    <t>TOTAL GERAL.................................................................................................................................................................................</t>
  </si>
  <si>
    <t>SUB  TOTAL..............................................................................................................................................................................................</t>
  </si>
  <si>
    <t>Royal Jardins Boutique Hotel</t>
  </si>
  <si>
    <t>Alameda Jaú, 729 - Jardim Paulista</t>
  </si>
  <si>
    <t>Transamerica Prime Paradise Garden</t>
  </si>
  <si>
    <t>R. Sampaio Viana, 425 - Paraíso</t>
  </si>
  <si>
    <t>Hotel Intercity Nações Unidas</t>
  </si>
  <si>
    <t>R. Fernandes Moreira 1.371 - Chác Sto Antonio</t>
  </si>
  <si>
    <t>ZONA NORTE E REGIÃO</t>
  </si>
  <si>
    <t>Ramada Encore São Paulo Tiradentes</t>
  </si>
  <si>
    <t xml:space="preserve">Ramada </t>
  </si>
  <si>
    <t>Av. Tiradentes, 826 - Luz</t>
  </si>
  <si>
    <t>Nº Telas</t>
  </si>
  <si>
    <t>Local</t>
  </si>
  <si>
    <t>Lobby</t>
  </si>
  <si>
    <t>06 Hotéis</t>
  </si>
  <si>
    <t>06 Telas</t>
  </si>
  <si>
    <t>Paulista Garden Hotel</t>
  </si>
  <si>
    <t>Al. Lorena, 21 - Jardins</t>
  </si>
  <si>
    <t>H4 Ópera Jardins</t>
  </si>
  <si>
    <t>HX Hotels</t>
  </si>
  <si>
    <t>Al. Lorena, 1.756 - Jardim Paulista</t>
  </si>
  <si>
    <t xml:space="preserve">Condomínio Stella Veja </t>
  </si>
  <si>
    <t>R. Salto, 70 - Paraíso</t>
  </si>
  <si>
    <t>Pça. Pedro Lessa, 110 - Centro Histórico SP</t>
  </si>
  <si>
    <t>Cardim Plaza Hotel</t>
  </si>
  <si>
    <t>R. Maestro Cardim, 508 - Bela Vista</t>
  </si>
  <si>
    <t>Mirante do Vale</t>
  </si>
  <si>
    <t>Latitude</t>
  </si>
  <si>
    <t>Longitude</t>
  </si>
  <si>
    <t>AZ Ninety Hotel</t>
  </si>
  <si>
    <t>AZ Hotéis</t>
  </si>
  <si>
    <t>Hotel Ginza</t>
  </si>
  <si>
    <t>Transamerica Fit Villa Lobos</t>
  </si>
  <si>
    <t>Hotel Euro Suite by Nacional Inn</t>
  </si>
  <si>
    <t>Innside by Meliá São Paulo Higienópolis</t>
  </si>
  <si>
    <t>Hotel Fênix Bom Retiro</t>
  </si>
  <si>
    <t>Rua Prates, 324 - Bom Retiro</t>
  </si>
  <si>
    <t>Fênix Hotel Moema</t>
  </si>
  <si>
    <t>Avenida Lavandisca, 262 A - Moema</t>
  </si>
  <si>
    <t>Golden Tower Express Anhembi</t>
  </si>
  <si>
    <t>Av. Cruzeiro do Sul, 1.709 - Canindé</t>
  </si>
  <si>
    <t>56 Hotéis</t>
  </si>
  <si>
    <t>60 Telas</t>
  </si>
  <si>
    <t>62 Hotéis</t>
  </si>
  <si>
    <t>65 Telas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</si>
</sst>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u/>
      <sz val="9"/>
      <name val="Calibri"/>
      <family val="2"/>
      <scheme val="minor"/>
    </font>
    <font>
      <sz val="10"/>
      <name val="Arial"/>
      <family val="2"/>
    </font>
    <font>
      <u/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5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3" xfId="0" applyFont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49" fontId="2" fillId="5" borderId="1" xfId="0" applyNumberFormat="1" applyFont="1" applyFill="1" applyBorder="1"/>
    <xf numFmtId="0" fontId="1" fillId="0" borderId="2" xfId="0" applyFont="1" applyBorder="1" applyAlignment="1">
      <alignment horizontal="center"/>
    </xf>
    <xf numFmtId="0" fontId="1" fillId="5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0" fontId="2" fillId="5" borderId="0" xfId="0" applyFont="1" applyFill="1"/>
    <xf numFmtId="43" fontId="2" fillId="0" borderId="1" xfId="1" applyFont="1" applyFill="1" applyBorder="1" applyAlignment="1">
      <alignment horizontal="center"/>
    </xf>
    <xf numFmtId="43" fontId="1" fillId="7" borderId="1" xfId="0" applyNumberFormat="1" applyFont="1" applyFill="1" applyBorder="1"/>
    <xf numFmtId="0" fontId="1" fillId="8" borderId="1" xfId="0" applyFont="1" applyFill="1" applyBorder="1" applyAlignment="1">
      <alignment horizontal="center"/>
    </xf>
    <xf numFmtId="3" fontId="1" fillId="5" borderId="2" xfId="0" applyNumberFormat="1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9" borderId="3" xfId="0" applyFont="1" applyFill="1" applyBorder="1"/>
    <xf numFmtId="0" fontId="1" fillId="9" borderId="4" xfId="0" applyFont="1" applyFill="1" applyBorder="1"/>
    <xf numFmtId="0" fontId="1" fillId="9" borderId="5" xfId="0" applyFont="1" applyFill="1" applyBorder="1"/>
    <xf numFmtId="3" fontId="1" fillId="9" borderId="1" xfId="0" applyNumberFormat="1" applyFont="1" applyFill="1" applyBorder="1" applyAlignment="1">
      <alignment horizontal="center"/>
    </xf>
    <xf numFmtId="0" fontId="1" fillId="9" borderId="1" xfId="0" applyFont="1" applyFill="1" applyBorder="1"/>
    <xf numFmtId="0" fontId="1" fillId="9" borderId="1" xfId="0" applyFont="1" applyFill="1" applyBorder="1" applyAlignment="1">
      <alignment horizontal="center"/>
    </xf>
    <xf numFmtId="43" fontId="1" fillId="9" borderId="1" xfId="0" applyNumberFormat="1" applyFont="1" applyFill="1" applyBorder="1"/>
    <xf numFmtId="43" fontId="1" fillId="0" borderId="2" xfId="0" applyNumberFormat="1" applyFont="1" applyBorder="1"/>
    <xf numFmtId="0" fontId="1" fillId="0" borderId="0" xfId="0" applyFont="1"/>
    <xf numFmtId="0" fontId="1" fillId="5" borderId="2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3" fontId="1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2" fillId="0" borderId="1" xfId="0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left"/>
    </xf>
    <xf numFmtId="0" fontId="1" fillId="7" borderId="4" xfId="0" applyFont="1" applyFill="1" applyBorder="1" applyAlignment="1">
      <alignment horizontal="left"/>
    </xf>
    <xf numFmtId="0" fontId="1" fillId="7" borderId="5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FF99"/>
      <color rgb="FF0000FF"/>
      <color rgb="FFD9D9D9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M111"/>
  <sheetViews>
    <sheetView tabSelected="1" topLeftCell="A2" zoomScale="120" zoomScaleNormal="120" workbookViewId="0"/>
  </sheetViews>
  <sheetFormatPr baseColWidth="10" defaultColWidth="9.1640625" defaultRowHeight="12.75" customHeight="1" x14ac:dyDescent="0.15"/>
  <cols>
    <col min="1" max="1" width="9.1640625" style="1"/>
    <col min="2" max="2" width="29.5" style="24" customWidth="1"/>
    <col min="3" max="3" width="12.33203125" style="20" customWidth="1"/>
    <col min="4" max="4" width="31.6640625" style="1" customWidth="1"/>
    <col min="5" max="5" width="5.5" style="1" customWidth="1"/>
    <col min="6" max="6" width="10.83203125" style="1" hidden="1" customWidth="1"/>
    <col min="7" max="7" width="8.83203125" style="20" bestFit="1" customWidth="1"/>
    <col min="8" max="8" width="6.5" style="20" customWidth="1"/>
    <col min="9" max="9" width="5.5" style="20" customWidth="1"/>
    <col min="10" max="10" width="11.5" style="1" bestFit="1" customWidth="1"/>
    <col min="11" max="11" width="12.6640625" style="1" bestFit="1" customWidth="1"/>
    <col min="12" max="16384" width="9.1640625" style="1"/>
  </cols>
  <sheetData>
    <row r="2" spans="2:13" ht="12.75" customHeight="1" x14ac:dyDescent="0.15">
      <c r="B2" s="48" t="s">
        <v>68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2:13" ht="12.75" customHeight="1" x14ac:dyDescent="0.15">
      <c r="B3" s="49" t="s">
        <v>62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2:13" ht="12.75" customHeight="1" x14ac:dyDescent="0.15">
      <c r="B4" s="50" t="s">
        <v>113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</row>
    <row r="5" spans="2:13" ht="12.75" customHeight="1" x14ac:dyDescent="0.15">
      <c r="B5" s="2" t="s">
        <v>0</v>
      </c>
      <c r="C5" s="3" t="s">
        <v>39</v>
      </c>
      <c r="D5" s="3" t="s">
        <v>1</v>
      </c>
      <c r="E5" s="3" t="s">
        <v>63</v>
      </c>
      <c r="F5" s="4"/>
      <c r="G5" s="3" t="s">
        <v>79</v>
      </c>
      <c r="H5" s="3" t="s">
        <v>155</v>
      </c>
      <c r="I5" s="3" t="s">
        <v>156</v>
      </c>
      <c r="J5" s="3" t="s">
        <v>118</v>
      </c>
      <c r="K5" s="3" t="s">
        <v>119</v>
      </c>
      <c r="L5" s="3" t="s">
        <v>171</v>
      </c>
      <c r="M5" s="3" t="s">
        <v>172</v>
      </c>
    </row>
    <row r="6" spans="2:13" ht="12.75" customHeight="1" x14ac:dyDescent="0.15">
      <c r="B6" s="6" t="s">
        <v>114</v>
      </c>
      <c r="C6" s="7" t="s">
        <v>45</v>
      </c>
      <c r="D6" s="8" t="s">
        <v>115</v>
      </c>
      <c r="E6" s="7">
        <v>400</v>
      </c>
      <c r="F6" s="4"/>
      <c r="G6" s="7" t="s">
        <v>81</v>
      </c>
      <c r="H6" s="7">
        <v>1</v>
      </c>
      <c r="I6" s="7" t="s">
        <v>157</v>
      </c>
      <c r="J6" s="25">
        <f>E6*1.4*0.7511*30</f>
        <v>12618.48</v>
      </c>
      <c r="K6" s="25">
        <f>E6*1.4*0.7511*30*2</f>
        <v>25236.959999999999</v>
      </c>
      <c r="L6" s="41">
        <v>-23557850</v>
      </c>
      <c r="M6" s="41">
        <v>-46660940</v>
      </c>
    </row>
    <row r="7" spans="2:13" ht="12.75" customHeight="1" x14ac:dyDescent="0.15">
      <c r="B7" s="6" t="s">
        <v>61</v>
      </c>
      <c r="C7" s="7" t="s">
        <v>73</v>
      </c>
      <c r="D7" s="8" t="s">
        <v>28</v>
      </c>
      <c r="E7" s="7">
        <v>338</v>
      </c>
      <c r="F7" s="4"/>
      <c r="G7" s="7" t="s">
        <v>82</v>
      </c>
      <c r="H7" s="7">
        <v>1</v>
      </c>
      <c r="I7" s="7" t="s">
        <v>157</v>
      </c>
      <c r="J7" s="25">
        <f t="shared" ref="J7:J20" si="0">E7*1.4*0.7511*30</f>
        <v>10662.615600000001</v>
      </c>
      <c r="K7" s="25">
        <f t="shared" ref="K7:K20" si="1">E7*1.4*0.7511*30*2</f>
        <v>21325.231200000002</v>
      </c>
      <c r="L7" s="41">
        <v>-23559810</v>
      </c>
      <c r="M7" s="41">
        <v>-46670890</v>
      </c>
    </row>
    <row r="8" spans="2:13" ht="12.75" customHeight="1" x14ac:dyDescent="0.15">
      <c r="B8" s="10" t="s">
        <v>76</v>
      </c>
      <c r="C8" s="7" t="s">
        <v>40</v>
      </c>
      <c r="D8" s="11" t="s">
        <v>34</v>
      </c>
      <c r="E8" s="7">
        <v>256</v>
      </c>
      <c r="F8" s="4"/>
      <c r="G8" s="7" t="s">
        <v>81</v>
      </c>
      <c r="H8" s="7">
        <v>1</v>
      </c>
      <c r="I8" s="7" t="s">
        <v>157</v>
      </c>
      <c r="J8" s="25">
        <f t="shared" si="0"/>
        <v>8075.8271999999997</v>
      </c>
      <c r="K8" s="25">
        <f t="shared" si="1"/>
        <v>16151.654399999999</v>
      </c>
      <c r="L8" s="41">
        <v>-23559900</v>
      </c>
      <c r="M8" s="41">
        <v>-46656100</v>
      </c>
    </row>
    <row r="9" spans="2:13" ht="12.75" customHeight="1" x14ac:dyDescent="0.15">
      <c r="B9" s="10" t="s">
        <v>173</v>
      </c>
      <c r="C9" s="7" t="s">
        <v>174</v>
      </c>
      <c r="D9" s="8" t="s">
        <v>3</v>
      </c>
      <c r="E9" s="7">
        <v>246</v>
      </c>
      <c r="F9" s="4"/>
      <c r="G9" s="7" t="s">
        <v>81</v>
      </c>
      <c r="H9" s="7">
        <v>1</v>
      </c>
      <c r="I9" s="7" t="s">
        <v>157</v>
      </c>
      <c r="J9" s="25">
        <f t="shared" si="0"/>
        <v>7760.3651999999993</v>
      </c>
      <c r="K9" s="25">
        <f t="shared" si="1"/>
        <v>15520.730399999999</v>
      </c>
      <c r="L9" s="41">
        <v>-23570470</v>
      </c>
      <c r="M9" s="41">
        <v>-46659500</v>
      </c>
    </row>
    <row r="10" spans="2:13" ht="12.75" customHeight="1" x14ac:dyDescent="0.15">
      <c r="B10" s="11" t="s">
        <v>87</v>
      </c>
      <c r="C10" s="12" t="s">
        <v>2</v>
      </c>
      <c r="D10" s="6" t="s">
        <v>88</v>
      </c>
      <c r="E10" s="12">
        <v>200</v>
      </c>
      <c r="F10" s="13"/>
      <c r="G10" s="12" t="s">
        <v>84</v>
      </c>
      <c r="H10" s="7">
        <v>1</v>
      </c>
      <c r="I10" s="7" t="s">
        <v>157</v>
      </c>
      <c r="J10" s="25">
        <f t="shared" si="0"/>
        <v>6309.24</v>
      </c>
      <c r="K10" s="25">
        <f t="shared" si="1"/>
        <v>12618.48</v>
      </c>
      <c r="L10" s="41">
        <v>-23559360</v>
      </c>
      <c r="M10" s="41">
        <v>-46662680</v>
      </c>
    </row>
    <row r="11" spans="2:13" ht="12.75" customHeight="1" x14ac:dyDescent="0.15">
      <c r="B11" s="11" t="s">
        <v>85</v>
      </c>
      <c r="C11" s="12" t="s">
        <v>46</v>
      </c>
      <c r="D11" s="6" t="s">
        <v>30</v>
      </c>
      <c r="E11" s="12">
        <v>154</v>
      </c>
      <c r="F11" s="13"/>
      <c r="G11" s="12" t="s">
        <v>81</v>
      </c>
      <c r="H11" s="7">
        <v>1</v>
      </c>
      <c r="I11" s="7" t="s">
        <v>157</v>
      </c>
      <c r="J11" s="25">
        <f>E11*1.4*0.7511*30</f>
        <v>4858.1148000000003</v>
      </c>
      <c r="K11" s="25">
        <f t="shared" si="1"/>
        <v>9716.2296000000006</v>
      </c>
      <c r="L11" s="41">
        <v>-23555560</v>
      </c>
      <c r="M11" s="41">
        <v>-46659610</v>
      </c>
    </row>
    <row r="12" spans="2:13" ht="12.75" customHeight="1" x14ac:dyDescent="0.15">
      <c r="B12" s="11" t="s">
        <v>124</v>
      </c>
      <c r="C12" s="12" t="s">
        <v>46</v>
      </c>
      <c r="D12" s="6" t="s">
        <v>125</v>
      </c>
      <c r="E12" s="12">
        <v>131</v>
      </c>
      <c r="F12" s="13"/>
      <c r="G12" s="12" t="s">
        <v>81</v>
      </c>
      <c r="H12" s="7">
        <v>1</v>
      </c>
      <c r="I12" s="7" t="s">
        <v>157</v>
      </c>
      <c r="J12" s="25">
        <f>E12*1.4*0.7511*30</f>
        <v>4132.5521999999992</v>
      </c>
      <c r="K12" s="25">
        <f t="shared" si="1"/>
        <v>8265.1043999999983</v>
      </c>
      <c r="L12" s="41">
        <v>-23568430</v>
      </c>
      <c r="M12" s="41">
        <v>-46657570</v>
      </c>
    </row>
    <row r="13" spans="2:13" ht="12.75" customHeight="1" x14ac:dyDescent="0.15">
      <c r="B13" s="11" t="s">
        <v>14</v>
      </c>
      <c r="C13" s="7" t="s">
        <v>42</v>
      </c>
      <c r="D13" s="11" t="s">
        <v>15</v>
      </c>
      <c r="E13" s="7">
        <v>150</v>
      </c>
      <c r="F13" s="4"/>
      <c r="G13" s="7" t="s">
        <v>82</v>
      </c>
      <c r="H13" s="7">
        <v>1</v>
      </c>
      <c r="I13" s="7" t="s">
        <v>157</v>
      </c>
      <c r="J13" s="25">
        <f t="shared" si="0"/>
        <v>4731.93</v>
      </c>
      <c r="K13" s="25">
        <f t="shared" si="1"/>
        <v>9463.86</v>
      </c>
      <c r="L13" s="41">
        <v>-23559710</v>
      </c>
      <c r="M13" s="41">
        <v>-46667110</v>
      </c>
    </row>
    <row r="14" spans="2:13" ht="12.75" customHeight="1" x14ac:dyDescent="0.15">
      <c r="B14" s="11" t="s">
        <v>20</v>
      </c>
      <c r="C14" s="7" t="s">
        <v>44</v>
      </c>
      <c r="D14" s="8" t="s">
        <v>21</v>
      </c>
      <c r="E14" s="7">
        <v>125</v>
      </c>
      <c r="F14" s="4"/>
      <c r="G14" s="7" t="s">
        <v>82</v>
      </c>
      <c r="H14" s="7">
        <v>1</v>
      </c>
      <c r="I14" s="7" t="s">
        <v>157</v>
      </c>
      <c r="J14" s="25">
        <f t="shared" si="0"/>
        <v>3943.2749999999996</v>
      </c>
      <c r="K14" s="25">
        <f t="shared" si="1"/>
        <v>7886.5499999999993</v>
      </c>
      <c r="L14" s="41">
        <v>-23564320</v>
      </c>
      <c r="M14" s="41">
        <v>-46658150</v>
      </c>
    </row>
    <row r="15" spans="2:13" ht="12.75" customHeight="1" x14ac:dyDescent="0.15">
      <c r="B15" s="11" t="s">
        <v>175</v>
      </c>
      <c r="C15" s="7" t="s">
        <v>2</v>
      </c>
      <c r="D15" s="8" t="s">
        <v>27</v>
      </c>
      <c r="E15" s="7">
        <v>120</v>
      </c>
      <c r="F15" s="4"/>
      <c r="G15" s="7" t="s">
        <v>84</v>
      </c>
      <c r="H15" s="7">
        <v>1</v>
      </c>
      <c r="I15" s="7" t="s">
        <v>157</v>
      </c>
      <c r="J15" s="25">
        <f t="shared" si="0"/>
        <v>3785.5439999999999</v>
      </c>
      <c r="K15" s="25">
        <f t="shared" si="1"/>
        <v>7571.0879999999997</v>
      </c>
      <c r="L15" s="41">
        <v>-23561590</v>
      </c>
      <c r="M15" s="41">
        <v>-46635010</v>
      </c>
    </row>
    <row r="16" spans="2:13" ht="12.75" customHeight="1" x14ac:dyDescent="0.15">
      <c r="B16" s="11" t="s">
        <v>165</v>
      </c>
      <c r="C16" s="7" t="s">
        <v>2</v>
      </c>
      <c r="D16" s="8" t="s">
        <v>166</v>
      </c>
      <c r="E16" s="7">
        <v>115</v>
      </c>
      <c r="F16" s="4"/>
      <c r="G16" s="7" t="s">
        <v>82</v>
      </c>
      <c r="H16" s="7">
        <v>1</v>
      </c>
      <c r="I16" s="7" t="s">
        <v>157</v>
      </c>
      <c r="J16" s="25">
        <f t="shared" ref="J16" si="2">E16*1.4*0.7511*30</f>
        <v>3627.8130000000001</v>
      </c>
      <c r="K16" s="25">
        <f t="shared" ref="K16" si="3">E16*1.4*0.7511*30*2</f>
        <v>7255.6260000000002</v>
      </c>
      <c r="L16" s="45">
        <v>-23575250</v>
      </c>
      <c r="M16" s="45">
        <v>-46656510</v>
      </c>
    </row>
    <row r="17" spans="2:13" ht="12.75" customHeight="1" x14ac:dyDescent="0.15">
      <c r="B17" s="11" t="s">
        <v>12</v>
      </c>
      <c r="C17" s="7" t="s">
        <v>2</v>
      </c>
      <c r="D17" s="8" t="s">
        <v>13</v>
      </c>
      <c r="E17" s="7">
        <v>107</v>
      </c>
      <c r="F17" s="4"/>
      <c r="G17" s="7" t="s">
        <v>84</v>
      </c>
      <c r="H17" s="7">
        <v>1</v>
      </c>
      <c r="I17" s="7" t="s">
        <v>157</v>
      </c>
      <c r="J17" s="25">
        <f t="shared" si="0"/>
        <v>3375.4433999999997</v>
      </c>
      <c r="K17" s="25">
        <f t="shared" si="1"/>
        <v>6750.8867999999993</v>
      </c>
      <c r="L17" s="41">
        <v>-23556920</v>
      </c>
      <c r="M17" s="41">
        <v>-46658330</v>
      </c>
    </row>
    <row r="18" spans="2:13" ht="12.75" customHeight="1" x14ac:dyDescent="0.15">
      <c r="B18" s="11" t="s">
        <v>89</v>
      </c>
      <c r="C18" s="12" t="s">
        <v>2</v>
      </c>
      <c r="D18" s="6" t="s">
        <v>90</v>
      </c>
      <c r="E18" s="12">
        <v>105</v>
      </c>
      <c r="F18" s="13"/>
      <c r="G18" s="12" t="s">
        <v>84</v>
      </c>
      <c r="H18" s="7">
        <v>1</v>
      </c>
      <c r="I18" s="7" t="s">
        <v>157</v>
      </c>
      <c r="J18" s="25">
        <f t="shared" si="0"/>
        <v>3312.3509999999997</v>
      </c>
      <c r="K18" s="25">
        <f t="shared" si="1"/>
        <v>6624.7019999999993</v>
      </c>
      <c r="L18" s="41">
        <v>-23558840</v>
      </c>
      <c r="M18" s="41">
        <v>-46663340</v>
      </c>
    </row>
    <row r="19" spans="2:13" ht="12.75" customHeight="1" x14ac:dyDescent="0.15">
      <c r="B19" s="10" t="s">
        <v>145</v>
      </c>
      <c r="C19" s="12" t="s">
        <v>2</v>
      </c>
      <c r="D19" s="8" t="s">
        <v>146</v>
      </c>
      <c r="E19" s="7">
        <v>103</v>
      </c>
      <c r="F19" s="4"/>
      <c r="G19" s="7" t="s">
        <v>80</v>
      </c>
      <c r="H19" s="7">
        <v>1</v>
      </c>
      <c r="I19" s="7" t="s">
        <v>157</v>
      </c>
      <c r="J19" s="25">
        <f t="shared" si="0"/>
        <v>3249.2585999999997</v>
      </c>
      <c r="K19" s="25">
        <f t="shared" si="1"/>
        <v>6498.5171999999993</v>
      </c>
      <c r="L19" s="41">
        <v>-23565090</v>
      </c>
      <c r="M19" s="41">
        <v>-46656290</v>
      </c>
    </row>
    <row r="20" spans="2:13" ht="12.75" customHeight="1" x14ac:dyDescent="0.15">
      <c r="B20" s="11" t="s">
        <v>74</v>
      </c>
      <c r="C20" s="7" t="s">
        <v>2</v>
      </c>
      <c r="D20" s="8" t="s">
        <v>75</v>
      </c>
      <c r="E20" s="7">
        <v>99</v>
      </c>
      <c r="F20" s="4"/>
      <c r="G20" s="7" t="s">
        <v>80</v>
      </c>
      <c r="H20" s="7">
        <v>1</v>
      </c>
      <c r="I20" s="7" t="s">
        <v>157</v>
      </c>
      <c r="J20" s="25">
        <f t="shared" si="0"/>
        <v>3123.0737999999997</v>
      </c>
      <c r="K20" s="25">
        <f t="shared" si="1"/>
        <v>6246.1475999999993</v>
      </c>
      <c r="L20" s="41">
        <v>-23559230</v>
      </c>
      <c r="M20" s="41">
        <v>-46634690</v>
      </c>
    </row>
    <row r="21" spans="2:13" ht="12.75" customHeight="1" x14ac:dyDescent="0.15">
      <c r="B21" s="10" t="s">
        <v>147</v>
      </c>
      <c r="C21" s="7" t="s">
        <v>78</v>
      </c>
      <c r="D21" s="8" t="s">
        <v>148</v>
      </c>
      <c r="E21" s="7">
        <v>70</v>
      </c>
      <c r="F21" s="4"/>
      <c r="G21" s="7" t="s">
        <v>82</v>
      </c>
      <c r="H21" s="7">
        <v>1</v>
      </c>
      <c r="I21" s="7" t="s">
        <v>157</v>
      </c>
      <c r="J21" s="25">
        <f t="shared" ref="J21:J22" si="4">E21*1.4*0.7511*30</f>
        <v>2208.2339999999999</v>
      </c>
      <c r="K21" s="25">
        <f t="shared" ref="K21:K22" si="5">E21*1.4*0.7511*30*2</f>
        <v>4416.4679999999998</v>
      </c>
      <c r="L21" s="41">
        <v>-23574370</v>
      </c>
      <c r="M21" s="41">
        <v>-46648070</v>
      </c>
    </row>
    <row r="22" spans="2:13" ht="12.75" customHeight="1" x14ac:dyDescent="0.15">
      <c r="B22" s="10" t="s">
        <v>160</v>
      </c>
      <c r="C22" s="7" t="s">
        <v>2</v>
      </c>
      <c r="D22" s="8" t="s">
        <v>161</v>
      </c>
      <c r="E22" s="7">
        <v>59</v>
      </c>
      <c r="F22" s="4"/>
      <c r="G22" s="7" t="s">
        <v>84</v>
      </c>
      <c r="H22" s="7">
        <v>1</v>
      </c>
      <c r="I22" s="7" t="s">
        <v>157</v>
      </c>
      <c r="J22" s="25">
        <f t="shared" si="4"/>
        <v>1861.2257999999999</v>
      </c>
      <c r="K22" s="25">
        <f t="shared" si="5"/>
        <v>3722.4515999999999</v>
      </c>
      <c r="L22" s="41">
        <v>-23573470</v>
      </c>
      <c r="M22" s="41">
        <v>-46655680</v>
      </c>
    </row>
    <row r="23" spans="2:13" ht="12.75" customHeight="1" x14ac:dyDescent="0.15">
      <c r="B23" s="11" t="s">
        <v>162</v>
      </c>
      <c r="C23" s="7" t="s">
        <v>163</v>
      </c>
      <c r="D23" s="8" t="s">
        <v>164</v>
      </c>
      <c r="E23" s="7">
        <v>52</v>
      </c>
      <c r="F23" s="4"/>
      <c r="G23" s="7" t="s">
        <v>82</v>
      </c>
      <c r="H23" s="7">
        <v>1</v>
      </c>
      <c r="I23" s="7" t="s">
        <v>157</v>
      </c>
      <c r="J23" s="25">
        <f>E23*1.4*0.7511*30</f>
        <v>1640.4023999999999</v>
      </c>
      <c r="K23" s="25">
        <f>E23*1.4*0.7511*30*2</f>
        <v>3280.8047999999999</v>
      </c>
      <c r="L23" s="45">
        <v>-23562070</v>
      </c>
      <c r="M23" s="45">
        <v>-46667460</v>
      </c>
    </row>
    <row r="24" spans="2:13" s="38" customFormat="1" ht="12.75" customHeight="1" x14ac:dyDescent="0.15">
      <c r="B24" s="39" t="s">
        <v>99</v>
      </c>
      <c r="C24" s="42"/>
      <c r="D24" s="42"/>
      <c r="E24" s="43">
        <f>SUM(E6:E23)</f>
        <v>2830</v>
      </c>
      <c r="F24" s="44"/>
      <c r="G24" s="15" t="s">
        <v>2</v>
      </c>
      <c r="H24" s="15">
        <v>18</v>
      </c>
      <c r="I24" s="15"/>
      <c r="J24" s="37">
        <f>SUM(J6:J23)</f>
        <v>89275.745999999999</v>
      </c>
      <c r="K24" s="37">
        <f>SUM(K6:K23)</f>
        <v>178551.492</v>
      </c>
    </row>
    <row r="25" spans="2:13" ht="12.75" customHeight="1" x14ac:dyDescent="0.15">
      <c r="B25" s="55" t="s">
        <v>66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</row>
    <row r="26" spans="2:13" ht="12.75" customHeight="1" x14ac:dyDescent="0.15">
      <c r="B26" s="2" t="s">
        <v>0</v>
      </c>
      <c r="C26" s="3" t="s">
        <v>39</v>
      </c>
      <c r="D26" s="3" t="s">
        <v>1</v>
      </c>
      <c r="E26" s="3" t="s">
        <v>63</v>
      </c>
      <c r="F26" s="4"/>
      <c r="G26" s="3" t="s">
        <v>79</v>
      </c>
      <c r="H26" s="3" t="s">
        <v>155</v>
      </c>
      <c r="I26" s="3" t="s">
        <v>156</v>
      </c>
      <c r="J26" s="3" t="s">
        <v>118</v>
      </c>
      <c r="K26" s="3" t="s">
        <v>119</v>
      </c>
      <c r="L26" s="3" t="s">
        <v>171</v>
      </c>
      <c r="M26" s="3" t="s">
        <v>172</v>
      </c>
    </row>
    <row r="27" spans="2:13" ht="12.75" customHeight="1" x14ac:dyDescent="0.15">
      <c r="B27" s="14" t="s">
        <v>51</v>
      </c>
      <c r="C27" s="7" t="s">
        <v>40</v>
      </c>
      <c r="D27" s="8" t="s">
        <v>50</v>
      </c>
      <c r="E27" s="7">
        <v>400</v>
      </c>
      <c r="F27" s="4"/>
      <c r="G27" s="7" t="s">
        <v>80</v>
      </c>
      <c r="H27" s="7">
        <v>4</v>
      </c>
      <c r="I27" s="7" t="s">
        <v>157</v>
      </c>
      <c r="J27" s="25">
        <f>E27*1.4*0.7511*30</f>
        <v>12618.48</v>
      </c>
      <c r="K27" s="25">
        <f>E27*1.4*0.7511*30*2</f>
        <v>25236.959999999999</v>
      </c>
      <c r="L27" s="41">
        <v>-23622610</v>
      </c>
      <c r="M27" s="41">
        <v>-46696500</v>
      </c>
    </row>
    <row r="28" spans="2:13" ht="12.75" customHeight="1" x14ac:dyDescent="0.15">
      <c r="B28" s="6" t="s">
        <v>91</v>
      </c>
      <c r="C28" s="12" t="s">
        <v>92</v>
      </c>
      <c r="D28" s="6" t="s">
        <v>93</v>
      </c>
      <c r="E28" s="12">
        <v>324</v>
      </c>
      <c r="F28" s="4"/>
      <c r="G28" s="7" t="s">
        <v>80</v>
      </c>
      <c r="H28" s="7">
        <v>2</v>
      </c>
      <c r="I28" s="7" t="s">
        <v>157</v>
      </c>
      <c r="J28" s="25">
        <f t="shared" ref="J28:J33" si="6">E28*1.4*0.7511*30</f>
        <v>10220.968799999999</v>
      </c>
      <c r="K28" s="25">
        <f t="shared" ref="K28:K33" si="7">E28*1.4*0.7511*30*2</f>
        <v>20441.937599999997</v>
      </c>
      <c r="L28" s="41">
        <v>-23598030</v>
      </c>
      <c r="M28" s="41">
        <v>-46683130</v>
      </c>
    </row>
    <row r="29" spans="2:13" ht="12.75" customHeight="1" x14ac:dyDescent="0.15">
      <c r="B29" s="6" t="s">
        <v>120</v>
      </c>
      <c r="C29" s="7" t="s">
        <v>45</v>
      </c>
      <c r="D29" s="8" t="s">
        <v>35</v>
      </c>
      <c r="E29" s="7">
        <v>210</v>
      </c>
      <c r="F29" s="4"/>
      <c r="G29" s="7" t="s">
        <v>81</v>
      </c>
      <c r="H29" s="7">
        <v>1</v>
      </c>
      <c r="I29" s="7" t="s">
        <v>157</v>
      </c>
      <c r="J29" s="25">
        <f t="shared" si="6"/>
        <v>6624.7019999999993</v>
      </c>
      <c r="K29" s="25">
        <f t="shared" si="7"/>
        <v>13249.403999999999</v>
      </c>
      <c r="L29" s="41">
        <v>-23584740</v>
      </c>
      <c r="M29" s="41">
        <v>-46681780</v>
      </c>
    </row>
    <row r="30" spans="2:13" ht="12.75" customHeight="1" x14ac:dyDescent="0.15">
      <c r="B30" s="14" t="s">
        <v>77</v>
      </c>
      <c r="C30" s="7" t="s">
        <v>86</v>
      </c>
      <c r="D30" s="8" t="s">
        <v>4</v>
      </c>
      <c r="E30" s="7">
        <v>200</v>
      </c>
      <c r="F30" s="4"/>
      <c r="G30" s="7" t="s">
        <v>81</v>
      </c>
      <c r="H30" s="7">
        <v>1</v>
      </c>
      <c r="I30" s="7" t="s">
        <v>157</v>
      </c>
      <c r="J30" s="25">
        <f t="shared" si="6"/>
        <v>6309.24</v>
      </c>
      <c r="K30" s="25">
        <f t="shared" si="7"/>
        <v>12618.48</v>
      </c>
      <c r="L30" s="41">
        <v>-23601870</v>
      </c>
      <c r="M30" s="41">
        <v>-46692990</v>
      </c>
    </row>
    <row r="31" spans="2:13" ht="12.75" customHeight="1" x14ac:dyDescent="0.15">
      <c r="B31" s="6" t="s">
        <v>109</v>
      </c>
      <c r="C31" s="7" t="s">
        <v>45</v>
      </c>
      <c r="D31" s="8" t="s">
        <v>29</v>
      </c>
      <c r="E31" s="7">
        <v>151</v>
      </c>
      <c r="F31" s="4"/>
      <c r="G31" s="7" t="s">
        <v>81</v>
      </c>
      <c r="H31" s="7">
        <v>1</v>
      </c>
      <c r="I31" s="7" t="s">
        <v>157</v>
      </c>
      <c r="J31" s="25">
        <f t="shared" si="6"/>
        <v>4763.4761999999992</v>
      </c>
      <c r="K31" s="25">
        <f t="shared" si="7"/>
        <v>9526.9523999999983</v>
      </c>
      <c r="L31" s="41">
        <v>-23584870</v>
      </c>
      <c r="M31" s="41">
        <v>-46681750</v>
      </c>
    </row>
    <row r="32" spans="2:13" ht="12.75" customHeight="1" x14ac:dyDescent="0.15">
      <c r="B32" s="8" t="s">
        <v>111</v>
      </c>
      <c r="C32" s="7" t="s">
        <v>112</v>
      </c>
      <c r="D32" s="8" t="s">
        <v>67</v>
      </c>
      <c r="E32" s="7">
        <v>128</v>
      </c>
      <c r="F32" s="4"/>
      <c r="G32" s="7" t="s">
        <v>81</v>
      </c>
      <c r="H32" s="7">
        <v>1</v>
      </c>
      <c r="I32" s="7" t="s">
        <v>157</v>
      </c>
      <c r="J32" s="25">
        <f t="shared" si="6"/>
        <v>4037.9135999999999</v>
      </c>
      <c r="K32" s="25">
        <f t="shared" si="7"/>
        <v>8075.8271999999997</v>
      </c>
      <c r="L32" s="41">
        <v>-23581180</v>
      </c>
      <c r="M32" s="41">
        <v>-46675570</v>
      </c>
    </row>
    <row r="33" spans="2:13" ht="12.75" customHeight="1" x14ac:dyDescent="0.15">
      <c r="B33" s="6" t="s">
        <v>25</v>
      </c>
      <c r="C33" s="7" t="s">
        <v>46</v>
      </c>
      <c r="D33" s="11" t="s">
        <v>26</v>
      </c>
      <c r="E33" s="7">
        <v>127</v>
      </c>
      <c r="F33" s="4"/>
      <c r="G33" s="7" t="s">
        <v>81</v>
      </c>
      <c r="H33" s="7">
        <v>1</v>
      </c>
      <c r="I33" s="7" t="s">
        <v>157</v>
      </c>
      <c r="J33" s="25">
        <f t="shared" si="6"/>
        <v>4006.3673999999992</v>
      </c>
      <c r="K33" s="25">
        <f t="shared" si="7"/>
        <v>8012.7347999999984</v>
      </c>
      <c r="L33" s="41">
        <v>-23603080</v>
      </c>
      <c r="M33" s="41">
        <v>-46693580</v>
      </c>
    </row>
    <row r="34" spans="2:13" s="38" customFormat="1" ht="12.75" customHeight="1" x14ac:dyDescent="0.15">
      <c r="B34" s="39" t="s">
        <v>99</v>
      </c>
      <c r="C34" s="42"/>
      <c r="D34" s="42"/>
      <c r="E34" s="43">
        <f>SUM(E27:E33)</f>
        <v>1540</v>
      </c>
      <c r="F34" s="44"/>
      <c r="G34" s="15" t="s">
        <v>2</v>
      </c>
      <c r="H34" s="15">
        <f>SUM(H27:H33)</f>
        <v>11</v>
      </c>
      <c r="I34" s="15"/>
      <c r="J34" s="37">
        <f>SUM(J27:J33)</f>
        <v>48581.147999999986</v>
      </c>
      <c r="K34" s="37">
        <f>SUM(K27:K33)</f>
        <v>97162.295999999973</v>
      </c>
    </row>
    <row r="35" spans="2:13" ht="12.75" customHeight="1" x14ac:dyDescent="0.15">
      <c r="B35" s="55" t="s">
        <v>71</v>
      </c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</row>
    <row r="36" spans="2:13" ht="12.75" customHeight="1" x14ac:dyDescent="0.15">
      <c r="B36" s="2" t="s">
        <v>0</v>
      </c>
      <c r="C36" s="3" t="s">
        <v>39</v>
      </c>
      <c r="D36" s="3" t="s">
        <v>1</v>
      </c>
      <c r="E36" s="3" t="s">
        <v>63</v>
      </c>
      <c r="F36" s="4"/>
      <c r="G36" s="3" t="s">
        <v>79</v>
      </c>
      <c r="H36" s="3" t="s">
        <v>155</v>
      </c>
      <c r="I36" s="3" t="s">
        <v>156</v>
      </c>
      <c r="J36" s="3" t="s">
        <v>118</v>
      </c>
      <c r="K36" s="3" t="s">
        <v>119</v>
      </c>
      <c r="L36" s="3" t="s">
        <v>171</v>
      </c>
      <c r="M36" s="3" t="s">
        <v>172</v>
      </c>
    </row>
    <row r="37" spans="2:13" ht="12.75" customHeight="1" x14ac:dyDescent="0.15">
      <c r="B37" s="6" t="s">
        <v>170</v>
      </c>
      <c r="C37" s="7" t="s">
        <v>2</v>
      </c>
      <c r="D37" s="8" t="s">
        <v>167</v>
      </c>
      <c r="E37" s="7">
        <v>400</v>
      </c>
      <c r="F37" s="4"/>
      <c r="G37" s="7" t="s">
        <v>82</v>
      </c>
      <c r="H37" s="7">
        <v>1</v>
      </c>
      <c r="I37" s="7" t="s">
        <v>157</v>
      </c>
      <c r="J37" s="25">
        <f>E37*1.4*0.7511*30</f>
        <v>12618.48</v>
      </c>
      <c r="K37" s="25">
        <f>E37*1.4*0.7511*30*2</f>
        <v>25236.959999999999</v>
      </c>
      <c r="L37" s="45">
        <v>-23542060</v>
      </c>
      <c r="M37" s="45">
        <v>-46635510</v>
      </c>
    </row>
    <row r="38" spans="2:13" ht="12.75" customHeight="1" x14ac:dyDescent="0.15">
      <c r="B38" s="6" t="s">
        <v>178</v>
      </c>
      <c r="C38" s="7" t="s">
        <v>45</v>
      </c>
      <c r="D38" s="8" t="s">
        <v>36</v>
      </c>
      <c r="E38" s="7">
        <v>252</v>
      </c>
      <c r="F38" s="4"/>
      <c r="G38" s="7" t="s">
        <v>81</v>
      </c>
      <c r="H38" s="7">
        <v>1</v>
      </c>
      <c r="I38" s="7" t="s">
        <v>157</v>
      </c>
      <c r="J38" s="25">
        <f>E38*1.4*0.7511*30</f>
        <v>7949.6423999999988</v>
      </c>
      <c r="K38" s="25">
        <f>E38*1.4*0.7511*30*2</f>
        <v>15899.284799999998</v>
      </c>
      <c r="L38" s="41">
        <v>-23544900</v>
      </c>
      <c r="M38" s="41">
        <v>-46656240</v>
      </c>
    </row>
    <row r="39" spans="2:13" ht="12.75" customHeight="1" x14ac:dyDescent="0.15">
      <c r="B39" s="8" t="s">
        <v>101</v>
      </c>
      <c r="C39" s="12" t="s">
        <v>103</v>
      </c>
      <c r="D39" s="6" t="s">
        <v>102</v>
      </c>
      <c r="E39" s="12">
        <v>261</v>
      </c>
      <c r="F39" s="13"/>
      <c r="G39" s="12" t="s">
        <v>84</v>
      </c>
      <c r="H39" s="7">
        <v>1</v>
      </c>
      <c r="I39" s="7" t="s">
        <v>157</v>
      </c>
      <c r="J39" s="25">
        <f t="shared" ref="J39:J43" si="8">E39*1.4*0.7511*30</f>
        <v>8233.5581999999995</v>
      </c>
      <c r="K39" s="25">
        <f t="shared" ref="K39:K43" si="9">E39*1.4*0.7511*30*2</f>
        <v>16467.116399999999</v>
      </c>
      <c r="L39" s="41">
        <v>-23540150</v>
      </c>
      <c r="M39" s="41">
        <v>-46636750</v>
      </c>
    </row>
    <row r="40" spans="2:13" ht="12.75" customHeight="1" x14ac:dyDescent="0.15">
      <c r="B40" s="8" t="s">
        <v>177</v>
      </c>
      <c r="C40" s="7" t="s">
        <v>103</v>
      </c>
      <c r="D40" s="8" t="s">
        <v>106</v>
      </c>
      <c r="E40" s="7">
        <v>112</v>
      </c>
      <c r="F40" s="4"/>
      <c r="G40" s="7" t="s">
        <v>84</v>
      </c>
      <c r="H40" s="7">
        <v>1</v>
      </c>
      <c r="I40" s="7" t="s">
        <v>157</v>
      </c>
      <c r="J40" s="25">
        <f t="shared" si="8"/>
        <v>3533.1743999999994</v>
      </c>
      <c r="K40" s="25">
        <f t="shared" si="9"/>
        <v>7066.3487999999988</v>
      </c>
      <c r="L40" s="41">
        <v>-23540250</v>
      </c>
      <c r="M40" s="41">
        <v>-46636860</v>
      </c>
    </row>
    <row r="41" spans="2:13" ht="12.75" customHeight="1" x14ac:dyDescent="0.15">
      <c r="B41" s="8" t="s">
        <v>168</v>
      </c>
      <c r="C41" s="7" t="s">
        <v>2</v>
      </c>
      <c r="D41" s="8" t="s">
        <v>169</v>
      </c>
      <c r="E41" s="7">
        <v>94</v>
      </c>
      <c r="F41" s="4"/>
      <c r="G41" s="7" t="s">
        <v>84</v>
      </c>
      <c r="H41" s="7">
        <v>1</v>
      </c>
      <c r="I41" s="7" t="s">
        <v>157</v>
      </c>
      <c r="J41" s="25">
        <f>E41*1.4*0.7511*30</f>
        <v>2965.3427999999999</v>
      </c>
      <c r="K41" s="25">
        <f t="shared" si="9"/>
        <v>5930.6855999999998</v>
      </c>
      <c r="L41" s="45">
        <v>-23565130</v>
      </c>
      <c r="M41" s="45">
        <v>-46641760</v>
      </c>
    </row>
    <row r="42" spans="2:13" ht="12.75" customHeight="1" x14ac:dyDescent="0.15">
      <c r="B42" s="8" t="s">
        <v>179</v>
      </c>
      <c r="C42" s="7" t="s">
        <v>122</v>
      </c>
      <c r="D42" s="8" t="s">
        <v>180</v>
      </c>
      <c r="E42" s="7">
        <v>60</v>
      </c>
      <c r="F42" s="4"/>
      <c r="G42" s="7" t="s">
        <v>84</v>
      </c>
      <c r="H42" s="7">
        <v>1</v>
      </c>
      <c r="I42" s="7" t="s">
        <v>157</v>
      </c>
      <c r="J42" s="25">
        <f>E42*1.4*0.7511*30</f>
        <v>1892.7719999999999</v>
      </c>
      <c r="K42" s="25">
        <f t="shared" ref="K42" si="10">E42*1.4*0.7511*30*2</f>
        <v>3785.5439999999999</v>
      </c>
      <c r="L42" s="45">
        <v>-23531010</v>
      </c>
      <c r="M42" s="45">
        <v>-46636400</v>
      </c>
    </row>
    <row r="43" spans="2:13" ht="12.75" customHeight="1" x14ac:dyDescent="0.15">
      <c r="B43" s="8" t="s">
        <v>54</v>
      </c>
      <c r="C43" s="7" t="s">
        <v>2</v>
      </c>
      <c r="D43" s="11" t="s">
        <v>55</v>
      </c>
      <c r="E43" s="7">
        <v>58</v>
      </c>
      <c r="F43" s="4"/>
      <c r="G43" s="7" t="s">
        <v>84</v>
      </c>
      <c r="H43" s="7">
        <v>1</v>
      </c>
      <c r="I43" s="7" t="s">
        <v>157</v>
      </c>
      <c r="J43" s="25">
        <f t="shared" si="8"/>
        <v>1829.6795999999997</v>
      </c>
      <c r="K43" s="25">
        <f t="shared" si="9"/>
        <v>3659.3591999999994</v>
      </c>
      <c r="L43" s="41">
        <v>-23547330</v>
      </c>
      <c r="M43" s="41">
        <v>-46640600</v>
      </c>
    </row>
    <row r="44" spans="2:13" s="38" customFormat="1" ht="12.75" customHeight="1" x14ac:dyDescent="0.15">
      <c r="B44" s="39" t="s">
        <v>99</v>
      </c>
      <c r="C44" s="42"/>
      <c r="D44" s="42"/>
      <c r="E44" s="43">
        <f>SUM(E37:E43)</f>
        <v>1237</v>
      </c>
      <c r="F44" s="44"/>
      <c r="G44" s="15" t="s">
        <v>2</v>
      </c>
      <c r="H44" s="15">
        <f>SUM(H37:H43)</f>
        <v>7</v>
      </c>
      <c r="I44" s="15"/>
      <c r="J44" s="37">
        <f>SUM(J37:J43)</f>
        <v>39022.649400000002</v>
      </c>
      <c r="K44" s="37">
        <f>SUM(K37:K43)</f>
        <v>78045.298800000004</v>
      </c>
    </row>
    <row r="45" spans="2:13" ht="12.75" customHeight="1" x14ac:dyDescent="0.15">
      <c r="B45" s="55" t="s">
        <v>107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</row>
    <row r="46" spans="2:13" ht="12.75" customHeight="1" x14ac:dyDescent="0.15">
      <c r="B46" s="2" t="s">
        <v>0</v>
      </c>
      <c r="C46" s="3" t="s">
        <v>39</v>
      </c>
      <c r="D46" s="3" t="s">
        <v>1</v>
      </c>
      <c r="E46" s="3" t="s">
        <v>63</v>
      </c>
      <c r="F46" s="4"/>
      <c r="G46" s="3" t="s">
        <v>79</v>
      </c>
      <c r="H46" s="3" t="s">
        <v>155</v>
      </c>
      <c r="I46" s="3" t="s">
        <v>156</v>
      </c>
      <c r="J46" s="3" t="s">
        <v>118</v>
      </c>
      <c r="K46" s="3" t="s">
        <v>119</v>
      </c>
      <c r="L46" s="3" t="s">
        <v>171</v>
      </c>
      <c r="M46" s="3" t="s">
        <v>172</v>
      </c>
    </row>
    <row r="47" spans="2:13" ht="12.75" customHeight="1" x14ac:dyDescent="0.15">
      <c r="B47" s="8" t="s">
        <v>116</v>
      </c>
      <c r="C47" s="12" t="s">
        <v>108</v>
      </c>
      <c r="D47" s="6" t="s">
        <v>117</v>
      </c>
      <c r="E47" s="12">
        <v>179</v>
      </c>
      <c r="F47" s="13"/>
      <c r="G47" s="12" t="s">
        <v>81</v>
      </c>
      <c r="H47" s="7">
        <v>1</v>
      </c>
      <c r="I47" s="7" t="s">
        <v>157</v>
      </c>
      <c r="J47" s="25">
        <f>E47*1.4*0.7511*30</f>
        <v>5646.7698</v>
      </c>
      <c r="K47" s="25">
        <f>E47*1.4*0.7511*30*2</f>
        <v>11293.5396</v>
      </c>
      <c r="L47" s="41">
        <v>-23527910</v>
      </c>
      <c r="M47" s="41">
        <v>-46680430</v>
      </c>
    </row>
    <row r="48" spans="2:13" ht="12.75" customHeight="1" x14ac:dyDescent="0.15">
      <c r="B48" s="8" t="s">
        <v>94</v>
      </c>
      <c r="C48" s="12" t="s">
        <v>78</v>
      </c>
      <c r="D48" s="6" t="s">
        <v>95</v>
      </c>
      <c r="E48" s="12">
        <v>98</v>
      </c>
      <c r="F48" s="13"/>
      <c r="G48" s="12" t="s">
        <v>81</v>
      </c>
      <c r="H48" s="7">
        <v>1</v>
      </c>
      <c r="I48" s="7" t="s">
        <v>157</v>
      </c>
      <c r="J48" s="25">
        <f t="shared" ref="J48:J49" si="11">E48*1.4*0.7511*30</f>
        <v>3091.5275999999999</v>
      </c>
      <c r="K48" s="25">
        <f t="shared" ref="K48:K49" si="12">E48*1.4*0.7511*30*2</f>
        <v>6183.0551999999998</v>
      </c>
      <c r="L48" s="41">
        <v>-23537290</v>
      </c>
      <c r="M48" s="41">
        <v>-46669750</v>
      </c>
    </row>
    <row r="49" spans="2:13" ht="12.75" customHeight="1" x14ac:dyDescent="0.15">
      <c r="B49" s="8" t="s">
        <v>121</v>
      </c>
      <c r="C49" s="7" t="s">
        <v>122</v>
      </c>
      <c r="D49" s="11" t="s">
        <v>9</v>
      </c>
      <c r="E49" s="7">
        <v>88</v>
      </c>
      <c r="F49" s="4"/>
      <c r="G49" s="7" t="s">
        <v>81</v>
      </c>
      <c r="H49" s="7">
        <v>1</v>
      </c>
      <c r="I49" s="7" t="s">
        <v>157</v>
      </c>
      <c r="J49" s="25">
        <f t="shared" si="11"/>
        <v>2776.0655999999999</v>
      </c>
      <c r="K49" s="25">
        <f t="shared" si="12"/>
        <v>5552.1311999999998</v>
      </c>
      <c r="L49" s="41">
        <v>-23563020</v>
      </c>
      <c r="M49" s="41">
        <v>-46690110</v>
      </c>
    </row>
    <row r="50" spans="2:13" s="38" customFormat="1" ht="12.75" customHeight="1" x14ac:dyDescent="0.15">
      <c r="B50" s="39" t="s">
        <v>99</v>
      </c>
      <c r="C50" s="42"/>
      <c r="D50" s="42"/>
      <c r="E50" s="43">
        <f>SUM(E47:E49)</f>
        <v>365</v>
      </c>
      <c r="F50" s="44"/>
      <c r="G50" s="15" t="s">
        <v>2</v>
      </c>
      <c r="H50" s="15">
        <f>SUM(H47:H49)</f>
        <v>3</v>
      </c>
      <c r="I50" s="15"/>
      <c r="J50" s="37">
        <f>SUM(J47:J49)</f>
        <v>11514.362999999999</v>
      </c>
      <c r="K50" s="37">
        <f>SUM(K47:K49)</f>
        <v>23028.725999999999</v>
      </c>
    </row>
    <row r="51" spans="2:13" ht="12.75" customHeight="1" x14ac:dyDescent="0.15">
      <c r="B51" s="55" t="s">
        <v>56</v>
      </c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</row>
    <row r="52" spans="2:13" s="38" customFormat="1" ht="12.75" customHeight="1" x14ac:dyDescent="0.15">
      <c r="B52" s="12" t="s">
        <v>0</v>
      </c>
      <c r="C52" s="7" t="s">
        <v>39</v>
      </c>
      <c r="D52" s="7" t="s">
        <v>1</v>
      </c>
      <c r="E52" s="7" t="s">
        <v>63</v>
      </c>
      <c r="F52" s="40"/>
      <c r="G52" s="7" t="s">
        <v>79</v>
      </c>
      <c r="H52" s="7" t="s">
        <v>155</v>
      </c>
      <c r="I52" s="7" t="s">
        <v>156</v>
      </c>
      <c r="J52" s="3" t="s">
        <v>118</v>
      </c>
      <c r="K52" s="3" t="s">
        <v>119</v>
      </c>
      <c r="L52" s="3" t="s">
        <v>171</v>
      </c>
      <c r="M52" s="3" t="s">
        <v>172</v>
      </c>
    </row>
    <row r="53" spans="2:13" s="38" customFormat="1" ht="12.75" customHeight="1" x14ac:dyDescent="0.15">
      <c r="B53" s="8" t="s">
        <v>64</v>
      </c>
      <c r="C53" s="7" t="s">
        <v>45</v>
      </c>
      <c r="D53" s="11" t="s">
        <v>65</v>
      </c>
      <c r="E53" s="7">
        <v>350</v>
      </c>
      <c r="F53" s="40"/>
      <c r="G53" s="7" t="s">
        <v>80</v>
      </c>
      <c r="H53" s="7">
        <v>1</v>
      </c>
      <c r="I53" s="7" t="s">
        <v>157</v>
      </c>
      <c r="J53" s="25">
        <f>E53*1.4*0.7511*30</f>
        <v>11041.169999999998</v>
      </c>
      <c r="K53" s="25">
        <f>E53*1.4*0.7511*30*2</f>
        <v>22082.339999999997</v>
      </c>
      <c r="L53" s="41">
        <v>-23605340</v>
      </c>
      <c r="M53" s="41">
        <v>-46664800</v>
      </c>
    </row>
    <row r="54" spans="2:13" s="38" customFormat="1" ht="12.75" customHeight="1" x14ac:dyDescent="0.15">
      <c r="B54" s="8" t="s">
        <v>49</v>
      </c>
      <c r="C54" s="7" t="s">
        <v>47</v>
      </c>
      <c r="D54" s="11" t="s">
        <v>19</v>
      </c>
      <c r="E54" s="7">
        <v>219</v>
      </c>
      <c r="F54" s="40"/>
      <c r="G54" s="7" t="s">
        <v>83</v>
      </c>
      <c r="H54" s="7">
        <v>1</v>
      </c>
      <c r="I54" s="7" t="s">
        <v>157</v>
      </c>
      <c r="J54" s="25">
        <f t="shared" ref="J54:J60" si="13">E54*1.4*0.7511*30</f>
        <v>6908.6177999999991</v>
      </c>
      <c r="K54" s="25">
        <f t="shared" ref="K54:K60" si="14">E54*1.4*0.7511*30*2</f>
        <v>13817.235599999998</v>
      </c>
      <c r="L54" s="41">
        <v>-23592420</v>
      </c>
      <c r="M54" s="41">
        <v>-46649260</v>
      </c>
    </row>
    <row r="55" spans="2:13" s="38" customFormat="1" ht="12.75" customHeight="1" x14ac:dyDescent="0.15">
      <c r="B55" s="8" t="s">
        <v>10</v>
      </c>
      <c r="C55" s="7" t="s">
        <v>46</v>
      </c>
      <c r="D55" s="11" t="s">
        <v>11</v>
      </c>
      <c r="E55" s="7">
        <v>206</v>
      </c>
      <c r="F55" s="40"/>
      <c r="G55" s="7" t="s">
        <v>81</v>
      </c>
      <c r="H55" s="7">
        <v>1</v>
      </c>
      <c r="I55" s="7" t="s">
        <v>157</v>
      </c>
      <c r="J55" s="25">
        <f t="shared" si="13"/>
        <v>6498.5171999999993</v>
      </c>
      <c r="K55" s="25">
        <f t="shared" si="14"/>
        <v>12997.034399999999</v>
      </c>
      <c r="L55" s="41">
        <v>-23606130</v>
      </c>
      <c r="M55" s="41">
        <v>-46664380</v>
      </c>
    </row>
    <row r="56" spans="2:13" s="38" customFormat="1" ht="12.75" customHeight="1" x14ac:dyDescent="0.15">
      <c r="B56" s="8" t="s">
        <v>37</v>
      </c>
      <c r="C56" s="7" t="s">
        <v>2</v>
      </c>
      <c r="D56" s="8" t="s">
        <v>38</v>
      </c>
      <c r="E56" s="7">
        <v>196</v>
      </c>
      <c r="F56" s="40"/>
      <c r="G56" s="7" t="s">
        <v>84</v>
      </c>
      <c r="H56" s="7">
        <v>1</v>
      </c>
      <c r="I56" s="7" t="s">
        <v>157</v>
      </c>
      <c r="J56" s="25">
        <f t="shared" si="13"/>
        <v>6183.0551999999998</v>
      </c>
      <c r="K56" s="25">
        <f t="shared" si="14"/>
        <v>12366.1104</v>
      </c>
      <c r="L56" s="41">
        <v>-23595370</v>
      </c>
      <c r="M56" s="41">
        <v>-46648450</v>
      </c>
    </row>
    <row r="57" spans="2:13" s="38" customFormat="1" ht="12.75" customHeight="1" x14ac:dyDescent="0.15">
      <c r="B57" s="8" t="s">
        <v>149</v>
      </c>
      <c r="C57" s="7" t="s">
        <v>46</v>
      </c>
      <c r="D57" s="8" t="s">
        <v>150</v>
      </c>
      <c r="E57" s="7">
        <v>183</v>
      </c>
      <c r="F57" s="40"/>
      <c r="G57" s="7" t="s">
        <v>81</v>
      </c>
      <c r="H57" s="7">
        <v>1</v>
      </c>
      <c r="I57" s="7" t="s">
        <v>157</v>
      </c>
      <c r="J57" s="25">
        <f>E57*1.4*0.7511*30</f>
        <v>5772.9546</v>
      </c>
      <c r="K57" s="25">
        <f t="shared" si="14"/>
        <v>11545.9092</v>
      </c>
      <c r="L57" s="41">
        <v>-23629130</v>
      </c>
      <c r="M57" s="41">
        <v>-46707370</v>
      </c>
    </row>
    <row r="58" spans="2:13" s="38" customFormat="1" ht="12.75" customHeight="1" x14ac:dyDescent="0.15">
      <c r="B58" s="8" t="s">
        <v>69</v>
      </c>
      <c r="C58" s="7" t="s">
        <v>48</v>
      </c>
      <c r="D58" s="8" t="s">
        <v>70</v>
      </c>
      <c r="E58" s="7">
        <v>132</v>
      </c>
      <c r="F58" s="40"/>
      <c r="G58" s="7" t="s">
        <v>84</v>
      </c>
      <c r="H58" s="7">
        <v>1</v>
      </c>
      <c r="I58" s="7" t="s">
        <v>157</v>
      </c>
      <c r="J58" s="25">
        <f t="shared" si="13"/>
        <v>4164.0983999999989</v>
      </c>
      <c r="K58" s="25">
        <f t="shared" si="14"/>
        <v>8328.1967999999979</v>
      </c>
      <c r="L58" s="41">
        <v>-23612420</v>
      </c>
      <c r="M58" s="41">
        <v>-46662860</v>
      </c>
    </row>
    <row r="59" spans="2:13" s="38" customFormat="1" ht="12.75" customHeight="1" x14ac:dyDescent="0.15">
      <c r="B59" s="8" t="s">
        <v>72</v>
      </c>
      <c r="C59" s="7" t="s">
        <v>2</v>
      </c>
      <c r="D59" s="8" t="s">
        <v>22</v>
      </c>
      <c r="E59" s="7">
        <v>120</v>
      </c>
      <c r="F59" s="40"/>
      <c r="G59" s="7" t="s">
        <v>82</v>
      </c>
      <c r="H59" s="7">
        <v>1</v>
      </c>
      <c r="I59" s="7" t="s">
        <v>157</v>
      </c>
      <c r="J59" s="25">
        <f t="shared" ref="J59" si="15">E59*1.4*0.7511*30</f>
        <v>3785.5439999999999</v>
      </c>
      <c r="K59" s="25">
        <f t="shared" ref="K59" si="16">E59*1.4*0.7511*30*2</f>
        <v>7571.0879999999997</v>
      </c>
      <c r="L59" s="41">
        <v>-23592840</v>
      </c>
      <c r="M59" s="41">
        <v>-46647700</v>
      </c>
    </row>
    <row r="60" spans="2:13" s="38" customFormat="1" ht="12.75" customHeight="1" x14ac:dyDescent="0.15">
      <c r="B60" s="46" t="s">
        <v>181</v>
      </c>
      <c r="C60" s="7" t="s">
        <v>122</v>
      </c>
      <c r="D60" s="46" t="s">
        <v>182</v>
      </c>
      <c r="E60" s="47">
        <v>73</v>
      </c>
      <c r="F60" s="40"/>
      <c r="G60" s="7" t="s">
        <v>82</v>
      </c>
      <c r="H60" s="7">
        <v>1</v>
      </c>
      <c r="I60" s="7" t="s">
        <v>157</v>
      </c>
      <c r="J60" s="25">
        <f t="shared" si="13"/>
        <v>2302.8725999999997</v>
      </c>
      <c r="K60" s="25">
        <f t="shared" si="14"/>
        <v>4605.7451999999994</v>
      </c>
      <c r="L60" s="41">
        <v>-23600490</v>
      </c>
      <c r="M60" s="41">
        <v>-46667200</v>
      </c>
    </row>
    <row r="61" spans="2:13" s="38" customFormat="1" ht="12.75" customHeight="1" x14ac:dyDescent="0.15">
      <c r="B61" s="39" t="s">
        <v>99</v>
      </c>
      <c r="C61" s="42"/>
      <c r="D61" s="42"/>
      <c r="E61" s="43">
        <f>SUM(E53:F60)</f>
        <v>1479</v>
      </c>
      <c r="F61" s="44"/>
      <c r="G61" s="15" t="s">
        <v>2</v>
      </c>
      <c r="H61" s="15">
        <f>SUM(H53:H60)</f>
        <v>8</v>
      </c>
      <c r="I61" s="15"/>
      <c r="J61" s="37">
        <f>SUM(J53:J60)</f>
        <v>46656.8298</v>
      </c>
      <c r="K61" s="37">
        <f>SUM(K53:K60)</f>
        <v>93313.659599999999</v>
      </c>
    </row>
    <row r="62" spans="2:13" ht="12.75" customHeight="1" x14ac:dyDescent="0.15">
      <c r="B62" s="50" t="s">
        <v>151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</row>
    <row r="63" spans="2:13" ht="12.75" customHeight="1" x14ac:dyDescent="0.15">
      <c r="B63" s="2" t="s">
        <v>0</v>
      </c>
      <c r="C63" s="3" t="s">
        <v>39</v>
      </c>
      <c r="D63" s="3" t="s">
        <v>1</v>
      </c>
      <c r="E63" s="3" t="s">
        <v>63</v>
      </c>
      <c r="F63" s="4"/>
      <c r="G63" s="3" t="s">
        <v>79</v>
      </c>
      <c r="H63" s="3" t="s">
        <v>155</v>
      </c>
      <c r="I63" s="3" t="s">
        <v>156</v>
      </c>
      <c r="J63" s="3" t="s">
        <v>118</v>
      </c>
      <c r="K63" s="3" t="s">
        <v>119</v>
      </c>
      <c r="L63" s="3" t="s">
        <v>171</v>
      </c>
      <c r="M63" s="3" t="s">
        <v>172</v>
      </c>
    </row>
    <row r="64" spans="2:13" ht="12.75" customHeight="1" x14ac:dyDescent="0.15">
      <c r="B64" s="10" t="s">
        <v>183</v>
      </c>
      <c r="C64" s="7" t="s">
        <v>122</v>
      </c>
      <c r="D64" s="11" t="s">
        <v>184</v>
      </c>
      <c r="E64" s="7">
        <v>187</v>
      </c>
      <c r="F64" s="4"/>
      <c r="G64" s="7" t="s">
        <v>82</v>
      </c>
      <c r="H64" s="7">
        <v>1</v>
      </c>
      <c r="I64" s="7" t="s">
        <v>157</v>
      </c>
      <c r="J64" s="25">
        <f t="shared" ref="J64:J67" si="17">E64*1.4*0.7511*30</f>
        <v>5899.1394</v>
      </c>
      <c r="K64" s="25">
        <f t="shared" ref="K64:K67" si="18">E64*1.4*0.7511*30*2</f>
        <v>11798.2788</v>
      </c>
      <c r="L64" s="41">
        <v>-23515590</v>
      </c>
      <c r="M64" s="41">
        <v>-46625620</v>
      </c>
    </row>
    <row r="65" spans="2:13" ht="12.75" customHeight="1" x14ac:dyDescent="0.15">
      <c r="B65" s="6" t="s">
        <v>152</v>
      </c>
      <c r="C65" s="7" t="s">
        <v>153</v>
      </c>
      <c r="D65" s="8" t="s">
        <v>154</v>
      </c>
      <c r="E65" s="7">
        <v>179</v>
      </c>
      <c r="F65" s="4"/>
      <c r="G65" s="7" t="s">
        <v>84</v>
      </c>
      <c r="H65" s="7">
        <v>1</v>
      </c>
      <c r="I65" s="7" t="s">
        <v>157</v>
      </c>
      <c r="J65" s="25">
        <f t="shared" ref="J65" si="19">E65*1.4*0.7511*30</f>
        <v>5646.7698</v>
      </c>
      <c r="K65" s="25">
        <f t="shared" ref="K65" si="20">E65*1.4*0.7511*30*2</f>
        <v>11293.5396</v>
      </c>
      <c r="L65" s="41">
        <v>-23528390</v>
      </c>
      <c r="M65" s="41">
        <v>-46630610</v>
      </c>
    </row>
    <row r="66" spans="2:13" ht="12.75" customHeight="1" x14ac:dyDescent="0.15">
      <c r="B66" s="8" t="s">
        <v>110</v>
      </c>
      <c r="C66" s="7" t="s">
        <v>108</v>
      </c>
      <c r="D66" s="8" t="s">
        <v>24</v>
      </c>
      <c r="E66" s="7">
        <v>104</v>
      </c>
      <c r="F66" s="4"/>
      <c r="G66" s="7" t="s">
        <v>82</v>
      </c>
      <c r="H66" s="7">
        <v>1</v>
      </c>
      <c r="I66" s="7" t="s">
        <v>157</v>
      </c>
      <c r="J66" s="25">
        <f>E66*1.4*0.7511*30</f>
        <v>3280.8047999999999</v>
      </c>
      <c r="K66" s="25">
        <f>E66*1.4*0.7511*30*2</f>
        <v>6561.6095999999998</v>
      </c>
      <c r="L66" s="41">
        <v>-23500000</v>
      </c>
      <c r="M66" s="41">
        <v>-46621640</v>
      </c>
    </row>
    <row r="67" spans="2:13" ht="12.75" customHeight="1" x14ac:dyDescent="0.15">
      <c r="B67" s="6" t="s">
        <v>16</v>
      </c>
      <c r="C67" s="7" t="s">
        <v>2</v>
      </c>
      <c r="D67" s="8" t="s">
        <v>17</v>
      </c>
      <c r="E67" s="7">
        <v>96</v>
      </c>
      <c r="F67" s="4"/>
      <c r="G67" s="7" t="s">
        <v>84</v>
      </c>
      <c r="H67" s="7">
        <v>1</v>
      </c>
      <c r="I67" s="7" t="s">
        <v>157</v>
      </c>
      <c r="J67" s="25">
        <f t="shared" si="17"/>
        <v>3028.4351999999994</v>
      </c>
      <c r="K67" s="25">
        <f t="shared" si="18"/>
        <v>6056.8703999999989</v>
      </c>
      <c r="L67" s="41">
        <v>-23499740</v>
      </c>
      <c r="M67" s="41">
        <v>-46624050</v>
      </c>
    </row>
    <row r="68" spans="2:13" s="38" customFormat="1" ht="12.75" customHeight="1" x14ac:dyDescent="0.15">
      <c r="B68" s="39" t="s">
        <v>99</v>
      </c>
      <c r="C68" s="42"/>
      <c r="D68" s="42"/>
      <c r="E68" s="15">
        <f>SUM(E64:E67)</f>
        <v>566</v>
      </c>
      <c r="F68" s="44"/>
      <c r="G68" s="15" t="s">
        <v>2</v>
      </c>
      <c r="H68" s="15">
        <f>SUM(H64:H67)</f>
        <v>4</v>
      </c>
      <c r="I68" s="15"/>
      <c r="J68" s="37">
        <f>SUM(J64:J67)</f>
        <v>17855.1492</v>
      </c>
      <c r="K68" s="37">
        <f>SUM(K64:K67)</f>
        <v>35710.2984</v>
      </c>
    </row>
    <row r="69" spans="2:13" ht="12.75" customHeight="1" x14ac:dyDescent="0.15">
      <c r="B69" s="55" t="s">
        <v>57</v>
      </c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</row>
    <row r="70" spans="2:13" ht="12.75" customHeight="1" x14ac:dyDescent="0.15">
      <c r="B70" s="2" t="s">
        <v>0</v>
      </c>
      <c r="C70" s="3" t="s">
        <v>39</v>
      </c>
      <c r="D70" s="3" t="s">
        <v>1</v>
      </c>
      <c r="E70" s="3" t="s">
        <v>63</v>
      </c>
      <c r="F70" s="4"/>
      <c r="G70" s="3" t="s">
        <v>79</v>
      </c>
      <c r="H70" s="3" t="s">
        <v>155</v>
      </c>
      <c r="I70" s="3" t="s">
        <v>156</v>
      </c>
      <c r="J70" s="3" t="s">
        <v>118</v>
      </c>
      <c r="K70" s="3" t="s">
        <v>119</v>
      </c>
      <c r="L70" s="3" t="s">
        <v>171</v>
      </c>
      <c r="M70" s="3" t="s">
        <v>172</v>
      </c>
    </row>
    <row r="71" spans="2:13" ht="12.75" customHeight="1" x14ac:dyDescent="0.15">
      <c r="B71" s="6" t="s">
        <v>123</v>
      </c>
      <c r="C71" s="7" t="s">
        <v>45</v>
      </c>
      <c r="D71" s="8" t="s">
        <v>5</v>
      </c>
      <c r="E71" s="7">
        <v>208</v>
      </c>
      <c r="F71" s="4"/>
      <c r="G71" s="7" t="s">
        <v>81</v>
      </c>
      <c r="H71" s="7">
        <v>1</v>
      </c>
      <c r="I71" s="7" t="s">
        <v>157</v>
      </c>
      <c r="J71" s="25">
        <f>E71*1.4*0.7511*30</f>
        <v>6561.6095999999998</v>
      </c>
      <c r="K71" s="25">
        <f>E71*1.4*0.7511*30*2</f>
        <v>13123.2192</v>
      </c>
      <c r="L71" s="41">
        <v>-23546830</v>
      </c>
      <c r="M71" s="41">
        <v>-46570092</v>
      </c>
    </row>
    <row r="72" spans="2:13" ht="12.75" customHeight="1" x14ac:dyDescent="0.15">
      <c r="B72" s="6" t="s">
        <v>31</v>
      </c>
      <c r="C72" s="7" t="s">
        <v>40</v>
      </c>
      <c r="D72" s="8" t="s">
        <v>8</v>
      </c>
      <c r="E72" s="7">
        <v>134</v>
      </c>
      <c r="F72" s="4"/>
      <c r="G72" s="7" t="s">
        <v>81</v>
      </c>
      <c r="H72" s="7">
        <v>1</v>
      </c>
      <c r="I72" s="7" t="s">
        <v>157</v>
      </c>
      <c r="J72" s="25">
        <f t="shared" ref="J72" si="21">E72*1.4*0.7511*30</f>
        <v>4227.1908000000003</v>
      </c>
      <c r="K72" s="25">
        <f t="shared" ref="K72" si="22">E72*1.4*0.7511*30*2</f>
        <v>8454.3816000000006</v>
      </c>
      <c r="L72" s="41">
        <v>-23558480</v>
      </c>
      <c r="M72" s="41">
        <v>-46557790</v>
      </c>
    </row>
    <row r="73" spans="2:13" s="38" customFormat="1" ht="12.75" customHeight="1" x14ac:dyDescent="0.15">
      <c r="B73" s="39" t="s">
        <v>99</v>
      </c>
      <c r="C73" s="42"/>
      <c r="D73" s="42"/>
      <c r="E73" s="15">
        <f>SUM(E71:E72)</f>
        <v>342</v>
      </c>
      <c r="F73" s="44"/>
      <c r="G73" s="15" t="s">
        <v>2</v>
      </c>
      <c r="H73" s="15">
        <f>SUM(H71:H72)</f>
        <v>2</v>
      </c>
      <c r="I73" s="15"/>
      <c r="J73" s="37">
        <f>SUM(J71:J72)</f>
        <v>10788.8004</v>
      </c>
      <c r="K73" s="37">
        <f>SUM(K71:K72)</f>
        <v>21577.6008</v>
      </c>
    </row>
    <row r="74" spans="2:13" ht="12.75" customHeight="1" x14ac:dyDescent="0.15">
      <c r="B74" s="55" t="s">
        <v>58</v>
      </c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</row>
    <row r="75" spans="2:13" ht="12.75" customHeight="1" x14ac:dyDescent="0.15">
      <c r="B75" s="2" t="s">
        <v>0</v>
      </c>
      <c r="C75" s="3" t="s">
        <v>39</v>
      </c>
      <c r="D75" s="3" t="s">
        <v>1</v>
      </c>
      <c r="E75" s="3" t="s">
        <v>63</v>
      </c>
      <c r="F75" s="4"/>
      <c r="G75" s="3" t="s">
        <v>79</v>
      </c>
      <c r="H75" s="3" t="s">
        <v>155</v>
      </c>
      <c r="I75" s="3" t="s">
        <v>156</v>
      </c>
      <c r="J75" s="3" t="s">
        <v>118</v>
      </c>
      <c r="K75" s="3" t="s">
        <v>119</v>
      </c>
      <c r="L75" s="3" t="s">
        <v>171</v>
      </c>
      <c r="M75" s="3" t="s">
        <v>172</v>
      </c>
    </row>
    <row r="76" spans="2:13" ht="12.75" customHeight="1" x14ac:dyDescent="0.15">
      <c r="B76" s="8" t="s">
        <v>176</v>
      </c>
      <c r="C76" s="12" t="s">
        <v>86</v>
      </c>
      <c r="D76" s="6" t="s">
        <v>100</v>
      </c>
      <c r="E76" s="12">
        <v>241</v>
      </c>
      <c r="F76" s="13"/>
      <c r="G76" s="12" t="s">
        <v>84</v>
      </c>
      <c r="H76" s="7">
        <v>1</v>
      </c>
      <c r="I76" s="7" t="s">
        <v>157</v>
      </c>
      <c r="J76" s="25">
        <f>E76*1.4*0.7511*30</f>
        <v>7602.6341999999995</v>
      </c>
      <c r="K76" s="25">
        <f>E76*1.4*0.7511*30*2</f>
        <v>15205.268399999999</v>
      </c>
      <c r="L76" s="41">
        <v>-23027110</v>
      </c>
      <c r="M76" s="41">
        <v>-46893010</v>
      </c>
    </row>
    <row r="77" spans="2:13" ht="12.75" customHeight="1" x14ac:dyDescent="0.15">
      <c r="B77" s="6" t="s">
        <v>6</v>
      </c>
      <c r="C77" s="7" t="s">
        <v>41</v>
      </c>
      <c r="D77" s="8" t="s">
        <v>7</v>
      </c>
      <c r="E77" s="7">
        <v>135</v>
      </c>
      <c r="F77" s="4"/>
      <c r="G77" s="7" t="s">
        <v>82</v>
      </c>
      <c r="H77" s="7">
        <v>1</v>
      </c>
      <c r="I77" s="7" t="s">
        <v>157</v>
      </c>
      <c r="J77" s="25">
        <f t="shared" ref="J77" si="23">E77*1.4*0.7511*30</f>
        <v>4258.7370000000001</v>
      </c>
      <c r="K77" s="25">
        <f t="shared" ref="K77" si="24">E77*1.4*0.7511*30*2</f>
        <v>8517.4740000000002</v>
      </c>
      <c r="L77" s="41">
        <v>-23495050</v>
      </c>
      <c r="M77" s="41">
        <v>-46851770</v>
      </c>
    </row>
    <row r="78" spans="2:13" ht="12.75" customHeight="1" x14ac:dyDescent="0.15">
      <c r="B78" s="8" t="s">
        <v>96</v>
      </c>
      <c r="C78" s="7" t="s">
        <v>2</v>
      </c>
      <c r="D78" s="11" t="s">
        <v>97</v>
      </c>
      <c r="E78" s="7">
        <v>132</v>
      </c>
      <c r="F78" s="4"/>
      <c r="G78" s="7" t="s">
        <v>84</v>
      </c>
      <c r="H78" s="7">
        <v>1</v>
      </c>
      <c r="I78" s="7" t="s">
        <v>157</v>
      </c>
      <c r="J78" s="25">
        <f t="shared" ref="J78" si="25">E78*1.4*0.7511*30</f>
        <v>4164.0983999999989</v>
      </c>
      <c r="K78" s="25">
        <f t="shared" ref="K78" si="26">E78*1.4*0.7511*30*2</f>
        <v>8328.1967999999979</v>
      </c>
      <c r="L78" s="41">
        <v>-23539460</v>
      </c>
      <c r="M78" s="41">
        <v>-46774780</v>
      </c>
    </row>
    <row r="79" spans="2:13" s="38" customFormat="1" ht="12.75" customHeight="1" x14ac:dyDescent="0.15">
      <c r="B79" s="39" t="s">
        <v>99</v>
      </c>
      <c r="C79" s="42"/>
      <c r="D79" s="42"/>
      <c r="E79" s="15">
        <f>SUM(E76:E78)</f>
        <v>508</v>
      </c>
      <c r="F79" s="44"/>
      <c r="G79" s="15" t="s">
        <v>2</v>
      </c>
      <c r="H79" s="15">
        <f>SUM(H76:H78)</f>
        <v>3</v>
      </c>
      <c r="I79" s="15"/>
      <c r="J79" s="37">
        <f>SUM(J76:J78)</f>
        <v>16025.469599999999</v>
      </c>
      <c r="K79" s="37">
        <f>SUM(K76:K78)</f>
        <v>32050.939199999997</v>
      </c>
    </row>
    <row r="80" spans="2:13" ht="12.75" customHeight="1" x14ac:dyDescent="0.15">
      <c r="B80" s="50" t="s">
        <v>59</v>
      </c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</row>
    <row r="81" spans="2:13" ht="12.75" customHeight="1" x14ac:dyDescent="0.15">
      <c r="B81" s="2" t="s">
        <v>0</v>
      </c>
      <c r="C81" s="3" t="s">
        <v>39</v>
      </c>
      <c r="D81" s="3" t="s">
        <v>1</v>
      </c>
      <c r="E81" s="3" t="s">
        <v>63</v>
      </c>
      <c r="F81" s="4"/>
      <c r="G81" s="3" t="s">
        <v>79</v>
      </c>
      <c r="H81" s="3" t="s">
        <v>155</v>
      </c>
      <c r="I81" s="3" t="s">
        <v>156</v>
      </c>
      <c r="J81" s="3" t="s">
        <v>118</v>
      </c>
      <c r="K81" s="3" t="s">
        <v>119</v>
      </c>
      <c r="L81" s="3" t="s">
        <v>171</v>
      </c>
      <c r="M81" s="3" t="s">
        <v>172</v>
      </c>
    </row>
    <row r="82" spans="2:13" ht="12.75" customHeight="1" x14ac:dyDescent="0.15">
      <c r="B82" s="8" t="s">
        <v>18</v>
      </c>
      <c r="C82" s="7" t="s">
        <v>43</v>
      </c>
      <c r="D82" s="11" t="s">
        <v>33</v>
      </c>
      <c r="E82" s="7">
        <v>300</v>
      </c>
      <c r="F82" s="4"/>
      <c r="G82" s="7" t="s">
        <v>81</v>
      </c>
      <c r="H82" s="7">
        <v>1</v>
      </c>
      <c r="I82" s="7" t="s">
        <v>157</v>
      </c>
      <c r="J82" s="25">
        <f>E82*1.4*0.7511*30</f>
        <v>9463.86</v>
      </c>
      <c r="K82" s="25">
        <f>E82*1.4*0.7511*30*2</f>
        <v>18927.72</v>
      </c>
      <c r="L82" s="41">
        <v>-23470080</v>
      </c>
      <c r="M82" s="41">
        <v>-46535340</v>
      </c>
    </row>
    <row r="83" spans="2:13" ht="12.75" customHeight="1" x14ac:dyDescent="0.15">
      <c r="B83" s="8" t="s">
        <v>104</v>
      </c>
      <c r="C83" s="7" t="s">
        <v>98</v>
      </c>
      <c r="D83" s="8" t="s">
        <v>105</v>
      </c>
      <c r="E83" s="7">
        <v>160</v>
      </c>
      <c r="F83" s="4"/>
      <c r="G83" s="7" t="s">
        <v>81</v>
      </c>
      <c r="H83" s="7">
        <v>1</v>
      </c>
      <c r="I83" s="7" t="s">
        <v>157</v>
      </c>
      <c r="J83" s="25">
        <f t="shared" ref="J83" si="27">E83*1.4*0.7511*30</f>
        <v>5047.3919999999998</v>
      </c>
      <c r="K83" s="25">
        <f t="shared" ref="K83" si="28">E83*1.4*0.7511*30*2</f>
        <v>10094.784</v>
      </c>
      <c r="L83" s="41">
        <v>-23437670</v>
      </c>
      <c r="M83" s="41">
        <v>-46496430</v>
      </c>
    </row>
    <row r="84" spans="2:13" ht="12.75" customHeight="1" x14ac:dyDescent="0.15">
      <c r="B84" s="6" t="s">
        <v>52</v>
      </c>
      <c r="C84" s="7" t="s">
        <v>2</v>
      </c>
      <c r="D84" s="8" t="s">
        <v>53</v>
      </c>
      <c r="E84" s="7">
        <v>80</v>
      </c>
      <c r="F84" s="8"/>
      <c r="G84" s="7" t="s">
        <v>82</v>
      </c>
      <c r="H84" s="7">
        <v>1</v>
      </c>
      <c r="I84" s="7" t="s">
        <v>157</v>
      </c>
      <c r="J84" s="25">
        <f t="shared" ref="J84" si="29">E84*1.4*0.7511*30</f>
        <v>2523.6959999999999</v>
      </c>
      <c r="K84" s="25">
        <f t="shared" ref="K84" si="30">E84*1.4*0.7511*30*2</f>
        <v>5047.3919999999998</v>
      </c>
      <c r="L84" s="41">
        <v>-23454950</v>
      </c>
      <c r="M84" s="41">
        <v>-46533700</v>
      </c>
    </row>
    <row r="85" spans="2:13" s="38" customFormat="1" ht="12.75" customHeight="1" x14ac:dyDescent="0.15">
      <c r="B85" s="39" t="s">
        <v>99</v>
      </c>
      <c r="C85" s="42"/>
      <c r="D85" s="42"/>
      <c r="E85" s="15">
        <f>SUM(E82:E84)</f>
        <v>540</v>
      </c>
      <c r="F85" s="44"/>
      <c r="G85" s="15" t="s">
        <v>2</v>
      </c>
      <c r="H85" s="15">
        <f>SUM(H82:H84)</f>
        <v>3</v>
      </c>
      <c r="I85" s="15"/>
      <c r="J85" s="37">
        <f>SUM(J82:J84)</f>
        <v>17034.948</v>
      </c>
      <c r="K85" s="37">
        <f>SUM(K82:K84)</f>
        <v>34069.896000000001</v>
      </c>
    </row>
    <row r="86" spans="2:13" ht="12.75" customHeight="1" x14ac:dyDescent="0.15">
      <c r="B86" s="55" t="s">
        <v>60</v>
      </c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</row>
    <row r="87" spans="2:13" ht="12.75" customHeight="1" x14ac:dyDescent="0.15">
      <c r="B87" s="2" t="s">
        <v>0</v>
      </c>
      <c r="C87" s="3" t="s">
        <v>39</v>
      </c>
      <c r="D87" s="3" t="s">
        <v>1</v>
      </c>
      <c r="E87" s="3" t="s">
        <v>63</v>
      </c>
      <c r="F87" s="4"/>
      <c r="G87" s="3" t="s">
        <v>79</v>
      </c>
      <c r="H87" s="3" t="s">
        <v>155</v>
      </c>
      <c r="I87" s="3" t="s">
        <v>156</v>
      </c>
      <c r="J87" s="3" t="s">
        <v>118</v>
      </c>
      <c r="K87" s="3" t="s">
        <v>119</v>
      </c>
      <c r="L87" s="3" t="s">
        <v>171</v>
      </c>
      <c r="M87" s="3" t="s">
        <v>172</v>
      </c>
    </row>
    <row r="88" spans="2:13" ht="12.75" customHeight="1" x14ac:dyDescent="0.15">
      <c r="B88" s="6" t="s">
        <v>23</v>
      </c>
      <c r="C88" s="7" t="s">
        <v>40</v>
      </c>
      <c r="D88" s="8" t="s">
        <v>32</v>
      </c>
      <c r="E88" s="7">
        <v>200</v>
      </c>
      <c r="F88" s="4"/>
      <c r="G88" s="7" t="s">
        <v>81</v>
      </c>
      <c r="H88" s="7">
        <v>1</v>
      </c>
      <c r="I88" s="7" t="s">
        <v>157</v>
      </c>
      <c r="J88" s="25">
        <f>E88*1.4*0.7511*30</f>
        <v>6309.24</v>
      </c>
      <c r="K88" s="25">
        <f>E88*1.4*0.7511*30*2</f>
        <v>12618.48</v>
      </c>
      <c r="L88" s="41">
        <v>-23667180</v>
      </c>
      <c r="M88" s="41">
        <v>-46536680</v>
      </c>
    </row>
    <row r="89" spans="2:13" ht="12.75" customHeight="1" x14ac:dyDescent="0.15">
      <c r="B89" s="16"/>
      <c r="C89" s="17"/>
      <c r="D89" s="17"/>
      <c r="E89" s="18"/>
      <c r="F89" s="19"/>
    </row>
    <row r="90" spans="2:13" ht="12.75" customHeight="1" x14ac:dyDescent="0.15">
      <c r="B90" s="52" t="s">
        <v>144</v>
      </c>
      <c r="C90" s="53"/>
      <c r="D90" s="54"/>
      <c r="E90" s="21">
        <f>E24+E34+E44+E50+E61+E68+E73+E79+E85+E88</f>
        <v>9607</v>
      </c>
      <c r="F90" s="22"/>
      <c r="G90" s="23" t="s">
        <v>185</v>
      </c>
      <c r="H90" s="23" t="s">
        <v>186</v>
      </c>
      <c r="I90" s="23" t="s">
        <v>157</v>
      </c>
      <c r="J90" s="26">
        <f>J24+J34+J44+J50+J61+J68+J73+J79+J85+J88</f>
        <v>303064.34339999995</v>
      </c>
      <c r="K90" s="26">
        <f>K24+K34+K44+K50+K61+K68+K73+K79+K85+K88</f>
        <v>606128.68679999991</v>
      </c>
    </row>
    <row r="91" spans="2:13" ht="12.75" customHeight="1" x14ac:dyDescent="0.15">
      <c r="B91" s="16"/>
      <c r="C91" s="17"/>
      <c r="D91" s="17"/>
      <c r="E91" s="18"/>
      <c r="F91" s="19"/>
    </row>
    <row r="92" spans="2:13" ht="12.75" customHeight="1" x14ac:dyDescent="0.15">
      <c r="B92" s="48" t="s">
        <v>68</v>
      </c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</row>
    <row r="93" spans="2:13" ht="12.75" customHeight="1" x14ac:dyDescent="0.15">
      <c r="B93" s="49" t="s">
        <v>126</v>
      </c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</row>
    <row r="94" spans="2:13" ht="12.75" customHeight="1" x14ac:dyDescent="0.15">
      <c r="B94" s="50" t="s">
        <v>127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</row>
    <row r="95" spans="2:13" ht="12.75" customHeight="1" x14ac:dyDescent="0.15">
      <c r="B95" s="2" t="s">
        <v>0</v>
      </c>
      <c r="C95" s="3" t="s">
        <v>39</v>
      </c>
      <c r="D95" s="3" t="s">
        <v>1</v>
      </c>
      <c r="E95" s="3" t="s">
        <v>63</v>
      </c>
      <c r="F95" s="4"/>
      <c r="G95" s="5" t="s">
        <v>79</v>
      </c>
      <c r="H95" s="5" t="s">
        <v>155</v>
      </c>
      <c r="I95" s="5" t="s">
        <v>156</v>
      </c>
      <c r="J95" s="3" t="s">
        <v>118</v>
      </c>
      <c r="K95" s="3" t="s">
        <v>119</v>
      </c>
      <c r="L95" s="3" t="s">
        <v>171</v>
      </c>
      <c r="M95" s="3" t="s">
        <v>172</v>
      </c>
    </row>
    <row r="96" spans="2:13" ht="12.75" customHeight="1" x14ac:dyDescent="0.15">
      <c r="B96" s="6" t="s">
        <v>128</v>
      </c>
      <c r="C96" s="7" t="s">
        <v>45</v>
      </c>
      <c r="D96" s="8" t="s">
        <v>129</v>
      </c>
      <c r="E96" s="7">
        <v>308</v>
      </c>
      <c r="F96" s="8"/>
      <c r="G96" s="9" t="s">
        <v>81</v>
      </c>
      <c r="H96" s="9">
        <v>1</v>
      </c>
      <c r="I96" s="9" t="s">
        <v>157</v>
      </c>
      <c r="J96" s="25">
        <f>E96*1.4*0.7511*30</f>
        <v>9716.2296000000006</v>
      </c>
      <c r="K96" s="25">
        <f>E96*1.4*0.7511*30*2</f>
        <v>19432.459200000001</v>
      </c>
      <c r="L96" s="41">
        <v>-22897320</v>
      </c>
      <c r="M96" s="41">
        <v>-47054680</v>
      </c>
    </row>
    <row r="97" spans="2:13" ht="12.75" customHeight="1" x14ac:dyDescent="0.15">
      <c r="B97" s="50" t="s">
        <v>130</v>
      </c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</row>
    <row r="98" spans="2:13" ht="12.75" customHeight="1" x14ac:dyDescent="0.15">
      <c r="B98" s="2" t="s">
        <v>0</v>
      </c>
      <c r="C98" s="3" t="s">
        <v>39</v>
      </c>
      <c r="D98" s="3" t="s">
        <v>1</v>
      </c>
      <c r="E98" s="3" t="s">
        <v>63</v>
      </c>
      <c r="F98" s="27"/>
      <c r="G98" s="5" t="s">
        <v>79</v>
      </c>
      <c r="H98" s="5" t="s">
        <v>155</v>
      </c>
      <c r="I98" s="5" t="s">
        <v>156</v>
      </c>
      <c r="J98" s="3" t="s">
        <v>118</v>
      </c>
      <c r="K98" s="3" t="s">
        <v>119</v>
      </c>
      <c r="L98" s="3" t="s">
        <v>171</v>
      </c>
      <c r="M98" s="3" t="s">
        <v>172</v>
      </c>
    </row>
    <row r="99" spans="2:13" ht="12.75" customHeight="1" x14ac:dyDescent="0.15">
      <c r="B99" s="10" t="s">
        <v>131</v>
      </c>
      <c r="C99" s="7" t="s">
        <v>2</v>
      </c>
      <c r="D99" s="8" t="s">
        <v>132</v>
      </c>
      <c r="E99" s="7">
        <v>180</v>
      </c>
      <c r="F99" s="27"/>
      <c r="G99" s="9" t="s">
        <v>84</v>
      </c>
      <c r="H99" s="9">
        <v>1</v>
      </c>
      <c r="I99" s="9" t="s">
        <v>157</v>
      </c>
      <c r="J99" s="25">
        <f>E99*1.4*0.7511*30</f>
        <v>5678.3159999999989</v>
      </c>
      <c r="K99" s="25">
        <f>E99*1.4*0.7511*30*2</f>
        <v>11356.631999999998</v>
      </c>
      <c r="L99" s="41">
        <v>-27590800</v>
      </c>
      <c r="M99" s="41">
        <v>-48560840</v>
      </c>
    </row>
    <row r="100" spans="2:13" ht="12.75" customHeight="1" x14ac:dyDescent="0.15">
      <c r="B100" s="11" t="s">
        <v>133</v>
      </c>
      <c r="C100" s="7" t="s">
        <v>40</v>
      </c>
      <c r="D100" s="11" t="s">
        <v>134</v>
      </c>
      <c r="E100" s="7">
        <v>95</v>
      </c>
      <c r="F100" s="27"/>
      <c r="G100" s="7" t="s">
        <v>81</v>
      </c>
      <c r="H100" s="9">
        <v>1</v>
      </c>
      <c r="I100" s="9" t="s">
        <v>157</v>
      </c>
      <c r="J100" s="25">
        <f>E100*1.4*0.7511*30</f>
        <v>2996.8890000000001</v>
      </c>
      <c r="K100" s="25">
        <f>E100*1.4*0.7511*30*2</f>
        <v>5993.7780000000002</v>
      </c>
      <c r="L100" s="41">
        <v>-27584740</v>
      </c>
      <c r="M100" s="41">
        <v>-48546030</v>
      </c>
    </row>
    <row r="101" spans="2:13" s="38" customFormat="1" ht="12.75" customHeight="1" x14ac:dyDescent="0.15">
      <c r="B101" s="51" t="s">
        <v>99</v>
      </c>
      <c r="C101" s="51"/>
      <c r="D101" s="51"/>
      <c r="E101" s="28">
        <f>SUM(E99:E100)</f>
        <v>275</v>
      </c>
      <c r="F101" s="29"/>
      <c r="G101" s="15" t="s">
        <v>2</v>
      </c>
      <c r="H101" s="15">
        <f>SUM(H99:H100)</f>
        <v>2</v>
      </c>
      <c r="I101" s="15"/>
      <c r="J101" s="37">
        <f>SUM(J99:J100)</f>
        <v>8675.2049999999981</v>
      </c>
      <c r="K101" s="37">
        <f>SUM(K99:K100)</f>
        <v>17350.409999999996</v>
      </c>
    </row>
    <row r="102" spans="2:13" ht="12.75" customHeight="1" x14ac:dyDescent="0.15">
      <c r="B102" s="50" t="s">
        <v>135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</row>
    <row r="103" spans="2:13" ht="12.75" customHeight="1" x14ac:dyDescent="0.15">
      <c r="B103" s="2" t="s">
        <v>0</v>
      </c>
      <c r="C103" s="3" t="s">
        <v>39</v>
      </c>
      <c r="D103" s="3" t="s">
        <v>1</v>
      </c>
      <c r="E103" s="3" t="s">
        <v>63</v>
      </c>
      <c r="F103" s="27"/>
      <c r="G103" s="5" t="s">
        <v>79</v>
      </c>
      <c r="H103" s="5" t="s">
        <v>155</v>
      </c>
      <c r="I103" s="5" t="s">
        <v>156</v>
      </c>
      <c r="J103" s="3" t="s">
        <v>118</v>
      </c>
      <c r="K103" s="3" t="s">
        <v>119</v>
      </c>
      <c r="L103" s="3" t="s">
        <v>171</v>
      </c>
      <c r="M103" s="3" t="s">
        <v>172</v>
      </c>
    </row>
    <row r="104" spans="2:13" ht="12.75" customHeight="1" x14ac:dyDescent="0.15">
      <c r="B104" s="10" t="s">
        <v>136</v>
      </c>
      <c r="C104" s="7" t="s">
        <v>46</v>
      </c>
      <c r="D104" s="11" t="s">
        <v>137</v>
      </c>
      <c r="E104" s="7">
        <v>84</v>
      </c>
      <c r="F104" s="27"/>
      <c r="G104" s="9" t="s">
        <v>81</v>
      </c>
      <c r="H104" s="9">
        <v>1</v>
      </c>
      <c r="I104" s="9" t="s">
        <v>157</v>
      </c>
      <c r="J104" s="25">
        <f>E104*1.4*0.7511*30</f>
        <v>2649.8807999999999</v>
      </c>
      <c r="K104" s="25">
        <f>E104*1.4*0.7511*30*2</f>
        <v>5299.7615999999998</v>
      </c>
      <c r="L104" s="41">
        <v>-29384150</v>
      </c>
      <c r="M104" s="41">
        <v>-50882940</v>
      </c>
    </row>
    <row r="105" spans="2:13" ht="12.75" customHeight="1" x14ac:dyDescent="0.15">
      <c r="B105" s="50" t="s">
        <v>139</v>
      </c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</row>
    <row r="106" spans="2:13" ht="12.75" customHeight="1" x14ac:dyDescent="0.15">
      <c r="B106" s="2" t="s">
        <v>0</v>
      </c>
      <c r="C106" s="3" t="s">
        <v>39</v>
      </c>
      <c r="D106" s="3" t="s">
        <v>1</v>
      </c>
      <c r="E106" s="3" t="s">
        <v>63</v>
      </c>
      <c r="F106" s="8"/>
      <c r="G106" s="5" t="s">
        <v>79</v>
      </c>
      <c r="H106" s="5" t="s">
        <v>155</v>
      </c>
      <c r="I106" s="5" t="s">
        <v>156</v>
      </c>
      <c r="J106" s="3" t="s">
        <v>118</v>
      </c>
      <c r="K106" s="3" t="s">
        <v>119</v>
      </c>
      <c r="L106" s="3" t="s">
        <v>171</v>
      </c>
      <c r="M106" s="3" t="s">
        <v>172</v>
      </c>
    </row>
    <row r="107" spans="2:13" ht="12.75" customHeight="1" x14ac:dyDescent="0.15">
      <c r="B107" s="6" t="s">
        <v>140</v>
      </c>
      <c r="C107" s="7" t="s">
        <v>138</v>
      </c>
      <c r="D107" s="8" t="s">
        <v>141</v>
      </c>
      <c r="E107" s="7">
        <v>145</v>
      </c>
      <c r="F107" s="8"/>
      <c r="G107" s="9" t="s">
        <v>81</v>
      </c>
      <c r="H107" s="9">
        <v>1</v>
      </c>
      <c r="I107" s="9" t="s">
        <v>157</v>
      </c>
      <c r="J107" s="25">
        <f>E107*1.4*0.7511*30</f>
        <v>4574.1989999999996</v>
      </c>
      <c r="K107" s="25">
        <f>E107*1.4*0.7511*30*2</f>
        <v>9148.3979999999992</v>
      </c>
      <c r="L107" s="41">
        <v>-21981200</v>
      </c>
      <c r="M107" s="41">
        <v>-44934780</v>
      </c>
    </row>
    <row r="108" spans="2:13" ht="12.75" customHeight="1" x14ac:dyDescent="0.15">
      <c r="E108" s="20"/>
    </row>
    <row r="109" spans="2:13" ht="12.75" customHeight="1" x14ac:dyDescent="0.15">
      <c r="B109" s="52" t="s">
        <v>142</v>
      </c>
      <c r="C109" s="53"/>
      <c r="D109" s="54"/>
      <c r="E109" s="21">
        <f>E96+E101+E104+E107</f>
        <v>812</v>
      </c>
      <c r="F109" s="22"/>
      <c r="G109" s="23" t="s">
        <v>158</v>
      </c>
      <c r="H109" s="23" t="s">
        <v>159</v>
      </c>
      <c r="I109" s="23" t="s">
        <v>157</v>
      </c>
      <c r="J109" s="26">
        <f>J96+J101+J104+J107</f>
        <v>25615.5144</v>
      </c>
      <c r="K109" s="26">
        <f>K96+K101+K104+K107</f>
        <v>51231.0288</v>
      </c>
    </row>
    <row r="110" spans="2:13" ht="12.75" customHeight="1" x14ac:dyDescent="0.15">
      <c r="E110" s="20"/>
    </row>
    <row r="111" spans="2:13" ht="12.75" customHeight="1" x14ac:dyDescent="0.15">
      <c r="B111" s="30" t="s">
        <v>143</v>
      </c>
      <c r="C111" s="31"/>
      <c r="D111" s="32"/>
      <c r="E111" s="33">
        <f>E90+E109</f>
        <v>10419</v>
      </c>
      <c r="F111" s="34"/>
      <c r="G111" s="35" t="s">
        <v>187</v>
      </c>
      <c r="H111" s="35" t="s">
        <v>188</v>
      </c>
      <c r="I111" s="35" t="s">
        <v>157</v>
      </c>
      <c r="J111" s="36">
        <f>J90+J109</f>
        <v>328679.85779999994</v>
      </c>
      <c r="K111" s="36">
        <f>K90+K109</f>
        <v>657359.71559999988</v>
      </c>
    </row>
  </sheetData>
  <mergeCells count="21">
    <mergeCell ref="B74:M74"/>
    <mergeCell ref="B80:M80"/>
    <mergeCell ref="B86:M86"/>
    <mergeCell ref="B92:M92"/>
    <mergeCell ref="B90:D90"/>
    <mergeCell ref="B2:M2"/>
    <mergeCell ref="B3:M3"/>
    <mergeCell ref="B4:M4"/>
    <mergeCell ref="B101:D101"/>
    <mergeCell ref="B109:D109"/>
    <mergeCell ref="B93:M93"/>
    <mergeCell ref="B94:M94"/>
    <mergeCell ref="B97:M97"/>
    <mergeCell ref="B102:M102"/>
    <mergeCell ref="B105:M105"/>
    <mergeCell ref="B25:M25"/>
    <mergeCell ref="B35:M35"/>
    <mergeCell ref="B45:M45"/>
    <mergeCell ref="B51:M51"/>
    <mergeCell ref="B62:M62"/>
    <mergeCell ref="B69:M69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scale="49" orientation="portrait" horizontalDpi="4294967294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Video Hotel</dc:creator>
  <cp:lastModifiedBy>Mauro Assis</cp:lastModifiedBy>
  <cp:lastPrinted>2024-12-05T16:28:36Z</cp:lastPrinted>
  <dcterms:created xsi:type="dcterms:W3CDTF">2002-06-07T13:23:38Z</dcterms:created>
  <dcterms:modified xsi:type="dcterms:W3CDTF">2025-08-07T18:37:20Z</dcterms:modified>
</cp:coreProperties>
</file>