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8500" yWindow="4740" windowWidth="2208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1" l="1"/>
  <c r="H54" i="1"/>
  <c r="H53" i="1"/>
  <c r="I53" i="1"/>
  <c r="I54" i="1"/>
  <c r="H55" i="1"/>
  <c r="I55" i="1"/>
  <c r="H56" i="1"/>
  <c r="I52" i="1"/>
  <c r="H52" i="1"/>
  <c r="F52" i="1"/>
  <c r="E52" i="1"/>
  <c r="C53" i="1"/>
  <c r="C52" i="1"/>
  <c r="D56" i="1"/>
  <c r="C56" i="1"/>
  <c r="D55" i="1"/>
  <c r="C55" i="1"/>
  <c r="D54" i="1"/>
  <c r="C54" i="1"/>
  <c r="D53" i="1"/>
  <c r="D52" i="1"/>
  <c r="E56" i="1"/>
  <c r="G56" i="1"/>
  <c r="E55" i="1"/>
  <c r="F55" i="1"/>
  <c r="G55" i="1"/>
  <c r="F56" i="1"/>
  <c r="E54" i="1"/>
  <c r="G54" i="1"/>
  <c r="F54" i="1"/>
  <c r="E53" i="1"/>
  <c r="G53" i="1"/>
  <c r="F53" i="1"/>
  <c r="G52" i="1"/>
  <c r="F44" i="1"/>
  <c r="H44" i="1"/>
  <c r="E44" i="1"/>
  <c r="G44" i="1"/>
  <c r="I44" i="1"/>
  <c r="F45" i="1"/>
  <c r="H45" i="1"/>
  <c r="E45" i="1"/>
  <c r="G45" i="1"/>
  <c r="E46" i="1"/>
  <c r="G46" i="1"/>
  <c r="F46" i="1"/>
  <c r="I45" i="1"/>
  <c r="H46" i="1"/>
  <c r="I46" i="1"/>
  <c r="E35" i="1"/>
  <c r="D35" i="1"/>
  <c r="E34" i="1"/>
  <c r="D34" i="1"/>
  <c r="D29" i="1"/>
  <c r="E31" i="1"/>
  <c r="D31" i="1"/>
  <c r="E30" i="1"/>
  <c r="D30" i="1"/>
  <c r="E29" i="1"/>
  <c r="E26" i="1"/>
  <c r="D26" i="1"/>
  <c r="D24" i="1"/>
  <c r="E25" i="1"/>
  <c r="D25" i="1"/>
  <c r="E24" i="1"/>
  <c r="E21" i="1"/>
  <c r="D21" i="1"/>
  <c r="D18" i="1"/>
  <c r="E18" i="1"/>
  <c r="E17" i="1"/>
  <c r="D17" i="1"/>
  <c r="E16" i="1"/>
  <c r="D16" i="1"/>
  <c r="C8" i="1"/>
  <c r="C7" i="1"/>
</calcChain>
</file>

<file path=xl/sharedStrings.xml><?xml version="1.0" encoding="utf-8"?>
<sst xmlns="http://schemas.openxmlformats.org/spreadsheetml/2006/main" count="59" uniqueCount="29">
  <si>
    <t>cm</t>
  </si>
  <si>
    <t>respir</t>
  </si>
  <si>
    <t>2SE</t>
  </si>
  <si>
    <t xml:space="preserve">cm </t>
  </si>
  <si>
    <t>Resp</t>
  </si>
  <si>
    <t>P. lutea</t>
  </si>
  <si>
    <t xml:space="preserve">Mean cm </t>
  </si>
  <si>
    <t>2SE cm</t>
  </si>
  <si>
    <t xml:space="preserve">Mean </t>
  </si>
  <si>
    <t xml:space="preserve">2SE </t>
  </si>
  <si>
    <t>Reynaud-Vaganay et al. 2001</t>
  </si>
  <si>
    <t>Stylophora pistillata</t>
  </si>
  <si>
    <t>Hennige et al., 2010</t>
  </si>
  <si>
    <t>Resp / day</t>
  </si>
  <si>
    <t>F. abdita</t>
  </si>
  <si>
    <t>P. lobata</t>
  </si>
  <si>
    <t>G. aspera</t>
  </si>
  <si>
    <t>A. formosa</t>
  </si>
  <si>
    <t>Cooper et al., 2011</t>
  </si>
  <si>
    <t>P. speciosa</t>
  </si>
  <si>
    <t>species</t>
  </si>
  <si>
    <t>Depth (m)</t>
  </si>
  <si>
    <t>Range (cm)</t>
  </si>
  <si>
    <t>Mean (cm)</t>
  </si>
  <si>
    <t>sd (cm)</t>
  </si>
  <si>
    <t>sd</t>
  </si>
  <si>
    <t>S. hystrix</t>
  </si>
  <si>
    <t>Max (cm)</t>
  </si>
  <si>
    <t>Min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</si>
</sst>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6"/>
  <sheetViews>
    <sheetView tabSelected="1" topLeftCell="A11" workbookViewId="0">
      <selection activeCell="E60" sqref="E60"/>
    </sheetView>
  </sheetViews>
  <sheetFormatPr baseColWidth="10" defaultRowHeight="15" x14ac:dyDescent="0"/>
  <sheetData>
    <row r="3" spans="1:5">
      <c r="A3" s="6" t="s">
        <v>10</v>
      </c>
    </row>
    <row r="4" spans="1:5">
      <c r="A4" t="s">
        <v>11</v>
      </c>
    </row>
    <row r="5" spans="1:5">
      <c r="B5" t="s">
        <v>0</v>
      </c>
      <c r="C5" t="s">
        <v>1</v>
      </c>
    </row>
    <row r="6" spans="1:5">
      <c r="B6">
        <v>2.7</v>
      </c>
      <c r="C6" s="3">
        <v>0.2</v>
      </c>
    </row>
    <row r="7" spans="1:5">
      <c r="A7" t="s">
        <v>2</v>
      </c>
      <c r="B7">
        <v>0.75</v>
      </c>
      <c r="C7" s="3">
        <f>B7*C$6/B$6</f>
        <v>5.5555555555555559E-2</v>
      </c>
    </row>
    <row r="8" spans="1:5">
      <c r="A8" t="s">
        <v>2</v>
      </c>
      <c r="B8">
        <v>0.85</v>
      </c>
      <c r="C8" s="3">
        <f>B8*C$6/B$6</f>
        <v>6.2962962962962957E-2</v>
      </c>
    </row>
    <row r="10" spans="1:5">
      <c r="A10" s="6" t="s">
        <v>12</v>
      </c>
    </row>
    <row r="12" spans="1:5">
      <c r="A12" t="s">
        <v>3</v>
      </c>
      <c r="B12" t="s">
        <v>13</v>
      </c>
    </row>
    <row r="13" spans="1:5">
      <c r="A13">
        <v>2.2999999999999998</v>
      </c>
      <c r="B13">
        <v>10</v>
      </c>
    </row>
    <row r="15" spans="1:5">
      <c r="B15" t="s">
        <v>6</v>
      </c>
      <c r="C15" t="s">
        <v>7</v>
      </c>
      <c r="D15" t="s">
        <v>8</v>
      </c>
      <c r="E15" t="s">
        <v>9</v>
      </c>
    </row>
    <row r="16" spans="1:5">
      <c r="A16" s="4" t="s">
        <v>5</v>
      </c>
      <c r="B16">
        <v>4.8</v>
      </c>
      <c r="C16">
        <v>0.7</v>
      </c>
      <c r="D16" s="2">
        <f>B16*$B$13/$A$13</f>
        <v>20.869565217391305</v>
      </c>
      <c r="E16" s="3">
        <f>C16*$B$13/$A$13</f>
        <v>3.0434782608695654</v>
      </c>
    </row>
    <row r="17" spans="1:5">
      <c r="A17" s="4"/>
      <c r="B17">
        <v>4.5</v>
      </c>
      <c r="C17">
        <v>0.7</v>
      </c>
      <c r="D17" s="2">
        <f>B17*$B$13/$A$13</f>
        <v>19.565217391304348</v>
      </c>
      <c r="E17" s="3">
        <f>C17*$B$13/$A$13</f>
        <v>3.0434782608695654</v>
      </c>
    </row>
    <row r="18" spans="1:5">
      <c r="A18" s="4"/>
      <c r="B18">
        <v>5.3</v>
      </c>
      <c r="C18">
        <v>0.7</v>
      </c>
      <c r="D18" s="2">
        <f>B18*$B$13/$A$13</f>
        <v>23.043478260869566</v>
      </c>
      <c r="E18" s="3">
        <f>C18*$B$13/$A$13</f>
        <v>3.0434782608695654</v>
      </c>
    </row>
    <row r="20" spans="1:5">
      <c r="B20" t="s">
        <v>6</v>
      </c>
      <c r="C20" t="s">
        <v>7</v>
      </c>
      <c r="D20" t="s">
        <v>8</v>
      </c>
      <c r="E20" t="s">
        <v>9</v>
      </c>
    </row>
    <row r="21" spans="1:5">
      <c r="A21" s="5" t="s">
        <v>14</v>
      </c>
      <c r="B21">
        <v>9.35</v>
      </c>
      <c r="C21">
        <v>0.9</v>
      </c>
      <c r="D21" s="2">
        <f>B21*$B$13/$A$13</f>
        <v>40.652173913043484</v>
      </c>
      <c r="E21" s="3">
        <f>C21*$B$13/$A$13</f>
        <v>3.9130434782608701</v>
      </c>
    </row>
    <row r="22" spans="1:5">
      <c r="A22" s="5"/>
      <c r="D22" s="2"/>
      <c r="E22" s="3"/>
    </row>
    <row r="23" spans="1:5">
      <c r="B23" t="s">
        <v>6</v>
      </c>
      <c r="C23" t="s">
        <v>7</v>
      </c>
      <c r="D23" t="s">
        <v>8</v>
      </c>
      <c r="E23" t="s">
        <v>9</v>
      </c>
    </row>
    <row r="24" spans="1:5">
      <c r="A24" s="4" t="s">
        <v>15</v>
      </c>
      <c r="B24">
        <v>3.55</v>
      </c>
      <c r="C24">
        <v>0.7</v>
      </c>
      <c r="D24" s="2">
        <f>B24*$B$13/$A$13</f>
        <v>15.434782608695654</v>
      </c>
      <c r="E24" s="3">
        <f>C24*$B$13/$A$13</f>
        <v>3.0434782608695654</v>
      </c>
    </row>
    <row r="25" spans="1:5">
      <c r="A25" s="4"/>
      <c r="B25">
        <v>4</v>
      </c>
      <c r="C25">
        <v>0.7</v>
      </c>
      <c r="D25" s="2">
        <f>B25*$B$13/$A$13</f>
        <v>17.39130434782609</v>
      </c>
      <c r="E25" s="3">
        <f>C25*$B$13/$A$13</f>
        <v>3.0434782608695654</v>
      </c>
    </row>
    <row r="26" spans="1:5">
      <c r="A26" s="4"/>
      <c r="B26">
        <v>7.9</v>
      </c>
      <c r="C26">
        <v>0.7</v>
      </c>
      <c r="D26" s="2">
        <f>B26*$B$13/$A$13</f>
        <v>34.347826086956523</v>
      </c>
      <c r="E26" s="3">
        <f>C26*$B$13/$A$13</f>
        <v>3.0434782608695654</v>
      </c>
    </row>
    <row r="28" spans="1:5">
      <c r="B28" t="s">
        <v>6</v>
      </c>
      <c r="C28" t="s">
        <v>7</v>
      </c>
      <c r="D28" t="s">
        <v>8</v>
      </c>
      <c r="E28" t="s">
        <v>9</v>
      </c>
    </row>
    <row r="29" spans="1:5">
      <c r="A29" s="4" t="s">
        <v>16</v>
      </c>
      <c r="B29">
        <v>14.6</v>
      </c>
      <c r="C29">
        <v>0.8</v>
      </c>
      <c r="D29" s="2">
        <f>B29*$B$13/$A$13</f>
        <v>63.478260869565226</v>
      </c>
      <c r="E29" s="3">
        <f>C29*$B$13/$A$13</f>
        <v>3.4782608695652177</v>
      </c>
    </row>
    <row r="30" spans="1:5">
      <c r="A30" s="4"/>
      <c r="B30">
        <v>7.1</v>
      </c>
      <c r="C30">
        <v>0.7</v>
      </c>
      <c r="D30" s="2">
        <f>B30*$B$13/$A$13</f>
        <v>30.869565217391308</v>
      </c>
      <c r="E30" s="3">
        <f>C30*$B$13/$A$13</f>
        <v>3.0434782608695654</v>
      </c>
    </row>
    <row r="31" spans="1:5">
      <c r="A31" s="4"/>
      <c r="B31">
        <v>9.1</v>
      </c>
      <c r="C31">
        <v>0.65</v>
      </c>
      <c r="D31" s="2">
        <f>B31*$B$13/$A$13</f>
        <v>39.565217391304351</v>
      </c>
      <c r="E31" s="3">
        <f>C31*$B$13/$A$13</f>
        <v>2.8260869565217392</v>
      </c>
    </row>
    <row r="33" spans="1:9">
      <c r="B33" t="s">
        <v>6</v>
      </c>
      <c r="C33" t="s">
        <v>7</v>
      </c>
      <c r="D33" t="s">
        <v>8</v>
      </c>
      <c r="E33" t="s">
        <v>9</v>
      </c>
    </row>
    <row r="34" spans="1:9">
      <c r="A34" s="4" t="s">
        <v>17</v>
      </c>
      <c r="B34">
        <v>8.5</v>
      </c>
      <c r="C34">
        <v>2.2999999999999998</v>
      </c>
      <c r="D34" s="2">
        <f>B34*$B$13/$A$13</f>
        <v>36.956521739130437</v>
      </c>
      <c r="E34" s="3">
        <f>C34*$B$13/$A$13</f>
        <v>10</v>
      </c>
    </row>
    <row r="35" spans="1:9">
      <c r="A35" s="4"/>
      <c r="B35">
        <v>5.15</v>
      </c>
      <c r="C35">
        <v>2.9</v>
      </c>
      <c r="D35" s="2">
        <f>B35*$B$13/$A$13</f>
        <v>22.39130434782609</v>
      </c>
      <c r="E35" s="3">
        <f>C35*$B$13/$A$13</f>
        <v>12.608695652173914</v>
      </c>
    </row>
    <row r="36" spans="1:9">
      <c r="A36" s="5"/>
      <c r="D36" s="2"/>
      <c r="E36" s="3"/>
    </row>
    <row r="38" spans="1:9">
      <c r="A38" s="6" t="s">
        <v>18</v>
      </c>
    </row>
    <row r="40" spans="1:9">
      <c r="A40" t="s">
        <v>0</v>
      </c>
      <c r="B40" t="s">
        <v>4</v>
      </c>
    </row>
    <row r="41" spans="1:9">
      <c r="A41">
        <v>4.0999999999999996</v>
      </c>
      <c r="B41">
        <v>0.5</v>
      </c>
    </row>
    <row r="43" spans="1:9">
      <c r="A43" t="s">
        <v>20</v>
      </c>
      <c r="B43" t="s">
        <v>21</v>
      </c>
      <c r="C43" t="s">
        <v>27</v>
      </c>
      <c r="D43" t="s">
        <v>28</v>
      </c>
      <c r="E43" t="s">
        <v>22</v>
      </c>
      <c r="F43" t="s">
        <v>23</v>
      </c>
      <c r="G43" t="s">
        <v>24</v>
      </c>
      <c r="H43" t="s">
        <v>8</v>
      </c>
      <c r="I43" t="s">
        <v>25</v>
      </c>
    </row>
    <row r="44" spans="1:9">
      <c r="A44" s="5" t="s">
        <v>19</v>
      </c>
      <c r="B44">
        <v>10</v>
      </c>
      <c r="C44">
        <v>12.2</v>
      </c>
      <c r="D44">
        <v>5.15</v>
      </c>
      <c r="E44">
        <f>C44-D44</f>
        <v>7.0499999999999989</v>
      </c>
      <c r="F44" s="2">
        <f>(C44+D44)/2</f>
        <v>8.6750000000000007</v>
      </c>
      <c r="G44" s="3">
        <f>E44/6</f>
        <v>1.1749999999999998</v>
      </c>
      <c r="H44" s="2">
        <f>F44*$B$41/$A$41</f>
        <v>1.0579268292682928</v>
      </c>
      <c r="I44" s="3">
        <f>G44*$B$41/$A$41</f>
        <v>0.14329268292682926</v>
      </c>
    </row>
    <row r="45" spans="1:9">
      <c r="B45">
        <v>30</v>
      </c>
      <c r="C45">
        <v>10.7</v>
      </c>
      <c r="D45">
        <v>3.7</v>
      </c>
      <c r="E45">
        <f t="shared" ref="E45:E46" si="0">C45-D45</f>
        <v>6.9999999999999991</v>
      </c>
      <c r="F45" s="2">
        <f t="shared" ref="F45:F46" si="1">(C45+D45)/2</f>
        <v>7.1999999999999993</v>
      </c>
      <c r="G45" s="3">
        <f t="shared" ref="G45:G46" si="2">E45/6</f>
        <v>1.1666666666666665</v>
      </c>
      <c r="H45" s="2">
        <f>F45*$B$41/$A$41</f>
        <v>0.87804878048780488</v>
      </c>
      <c r="I45" s="3">
        <f t="shared" ref="I45:I46" si="3">G45*$B$41/$A$41</f>
        <v>0.14227642276422764</v>
      </c>
    </row>
    <row r="46" spans="1:9">
      <c r="B46">
        <v>45</v>
      </c>
      <c r="C46">
        <v>13.6</v>
      </c>
      <c r="D46">
        <v>3.85</v>
      </c>
      <c r="E46">
        <f t="shared" si="0"/>
        <v>9.75</v>
      </c>
      <c r="F46" s="2">
        <f t="shared" si="1"/>
        <v>8.7249999999999996</v>
      </c>
      <c r="G46" s="3">
        <f t="shared" si="2"/>
        <v>1.625</v>
      </c>
      <c r="H46" s="2">
        <f t="shared" ref="H46" si="4">F46*$B$41/$A$41</f>
        <v>1.0640243902439024</v>
      </c>
      <c r="I46" s="3">
        <f t="shared" si="3"/>
        <v>0.19817073170731708</v>
      </c>
    </row>
    <row r="47" spans="1:9">
      <c r="F47" s="2"/>
      <c r="G47" s="3"/>
      <c r="H47" s="2"/>
      <c r="I47" s="3"/>
    </row>
    <row r="48" spans="1:9">
      <c r="A48" t="s">
        <v>0</v>
      </c>
      <c r="B48" t="s">
        <v>4</v>
      </c>
      <c r="F48" s="2"/>
      <c r="G48" s="3"/>
      <c r="H48" s="2"/>
      <c r="I48" s="3"/>
    </row>
    <row r="49" spans="1:9">
      <c r="A49">
        <v>2.85</v>
      </c>
      <c r="B49">
        <v>0.2</v>
      </c>
      <c r="F49" s="2"/>
      <c r="G49" s="3"/>
      <c r="H49" s="2"/>
      <c r="I49" s="3"/>
    </row>
    <row r="50" spans="1:9">
      <c r="F50" s="2"/>
      <c r="G50" s="3"/>
      <c r="H50" s="1"/>
    </row>
    <row r="51" spans="1:9">
      <c r="A51" t="s">
        <v>20</v>
      </c>
      <c r="B51" t="s">
        <v>21</v>
      </c>
      <c r="C51" t="s">
        <v>27</v>
      </c>
      <c r="D51" t="s">
        <v>28</v>
      </c>
      <c r="E51" t="s">
        <v>22</v>
      </c>
      <c r="F51" t="s">
        <v>23</v>
      </c>
      <c r="G51" t="s">
        <v>24</v>
      </c>
      <c r="H51" t="s">
        <v>8</v>
      </c>
      <c r="I51" t="s">
        <v>25</v>
      </c>
    </row>
    <row r="52" spans="1:9">
      <c r="A52" s="5" t="s">
        <v>26</v>
      </c>
      <c r="B52">
        <v>3</v>
      </c>
      <c r="C52">
        <f>12.2+$A$49</f>
        <v>15.049999999999999</v>
      </c>
      <c r="D52">
        <f>3.7+$A$49</f>
        <v>6.5500000000000007</v>
      </c>
      <c r="E52">
        <f>C52-D52</f>
        <v>8.4999999999999982</v>
      </c>
      <c r="F52" s="2">
        <f>(C52+D52)/2</f>
        <v>10.8</v>
      </c>
      <c r="G52" s="3">
        <f>E52/6</f>
        <v>1.4166666666666663</v>
      </c>
      <c r="H52" s="2">
        <f>F52*$B$49/$A$49</f>
        <v>0.75789473684210529</v>
      </c>
      <c r="I52" s="2">
        <f>G52*$B$49/$A$49</f>
        <v>9.9415204678362554E-2</v>
      </c>
    </row>
    <row r="53" spans="1:9">
      <c r="B53">
        <v>10</v>
      </c>
      <c r="C53">
        <f>5.95+$A$49</f>
        <v>8.8000000000000007</v>
      </c>
      <c r="D53">
        <f>3.65+$A$49</f>
        <v>6.5</v>
      </c>
      <c r="E53">
        <f t="shared" ref="E53:E54" si="5">C53-D53</f>
        <v>2.3000000000000007</v>
      </c>
      <c r="F53" s="2">
        <f t="shared" ref="F53:F54" si="6">(C53+D53)/2</f>
        <v>7.65</v>
      </c>
      <c r="G53" s="3">
        <f t="shared" ref="G53:G54" si="7">E53/6</f>
        <v>0.38333333333333347</v>
      </c>
      <c r="H53" s="2">
        <f t="shared" ref="H53:H56" si="8">F53*$B$49/$A$49</f>
        <v>0.53684210526315801</v>
      </c>
      <c r="I53" s="2">
        <f t="shared" ref="I53:I56" si="9">G53*$B$49/$A$49</f>
        <v>2.6900584795321651E-2</v>
      </c>
    </row>
    <row r="54" spans="1:9">
      <c r="B54">
        <v>20</v>
      </c>
      <c r="C54">
        <f>14.85+$A$49</f>
        <v>17.7</v>
      </c>
      <c r="D54">
        <f>1.1+$A$49</f>
        <v>3.95</v>
      </c>
      <c r="E54">
        <f t="shared" si="5"/>
        <v>13.75</v>
      </c>
      <c r="F54" s="2">
        <f t="shared" si="6"/>
        <v>10.824999999999999</v>
      </c>
      <c r="G54" s="3">
        <f t="shared" si="7"/>
        <v>2.2916666666666665</v>
      </c>
      <c r="H54" s="2">
        <f>F54*$B$49/$A$49</f>
        <v>0.75964912280701757</v>
      </c>
      <c r="I54" s="2">
        <f t="shared" si="9"/>
        <v>0.16081871345029239</v>
      </c>
    </row>
    <row r="55" spans="1:9">
      <c r="B55">
        <v>30</v>
      </c>
      <c r="C55">
        <f>7.5+$A$49</f>
        <v>10.35</v>
      </c>
      <c r="D55">
        <f>2.1+$A$49</f>
        <v>4.95</v>
      </c>
      <c r="E55">
        <f t="shared" ref="E55:E56" si="10">C55-D55</f>
        <v>5.3999999999999995</v>
      </c>
      <c r="F55" s="2">
        <f t="shared" ref="F55:F56" si="11">(C55+D55)/2</f>
        <v>7.65</v>
      </c>
      <c r="G55" s="3">
        <f t="shared" ref="G55:G56" si="12">E55/6</f>
        <v>0.89999999999999991</v>
      </c>
      <c r="H55" s="2">
        <f t="shared" si="8"/>
        <v>0.53684210526315801</v>
      </c>
      <c r="I55" s="2">
        <f t="shared" si="9"/>
        <v>6.3157894736842107E-2</v>
      </c>
    </row>
    <row r="56" spans="1:9">
      <c r="B56">
        <v>40</v>
      </c>
      <c r="C56">
        <f>10.95+$A$49</f>
        <v>13.799999999999999</v>
      </c>
      <c r="D56">
        <f>0.25+$A$49</f>
        <v>3.1</v>
      </c>
      <c r="E56">
        <f t="shared" si="10"/>
        <v>10.7</v>
      </c>
      <c r="F56" s="2">
        <f t="shared" si="11"/>
        <v>8.4499999999999993</v>
      </c>
      <c r="G56" s="3">
        <f t="shared" si="12"/>
        <v>1.7833333333333332</v>
      </c>
      <c r="H56" s="2">
        <f t="shared" si="8"/>
        <v>0.59298245614035083</v>
      </c>
      <c r="I56" s="2">
        <f>G56*$B$49/$A$49</f>
        <v>0.12514619883040937</v>
      </c>
    </row>
  </sheetData>
  <mergeCells count="4">
    <mergeCell ref="A16:A18"/>
    <mergeCell ref="A24:A26"/>
    <mergeCell ref="A29:A31"/>
    <mergeCell ref="A34:A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British Columbia - Okanagan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Carturan</dc:creator>
  <cp:lastModifiedBy>Bruno Carturan</cp:lastModifiedBy>
  <dcterms:created xsi:type="dcterms:W3CDTF">2017-03-30T16:15:09Z</dcterms:created>
  <dcterms:modified xsi:type="dcterms:W3CDTF">2017-03-30T19:17:53Z</dcterms:modified>
</cp:coreProperties>
</file>