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Senai 1°DES\Senai\SOP\Excel\VPS02\"/>
    </mc:Choice>
  </mc:AlternateContent>
  <xr:revisionPtr revIDLastSave="0" documentId="13_ncr:1_{CD476E90-AAAE-4736-B2C9-A52C01D9A0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6" i="1"/>
  <c r="D18" i="1"/>
  <c r="M4" i="1"/>
  <c r="N4" i="1" s="1"/>
  <c r="M5" i="1"/>
  <c r="M6" i="1"/>
  <c r="M7" i="1"/>
  <c r="N7" i="1" s="1"/>
  <c r="M8" i="1"/>
  <c r="N8" i="1" s="1"/>
  <c r="D19" i="1" s="1"/>
  <c r="M3" i="1"/>
  <c r="N3" i="1" s="1"/>
  <c r="L4" i="1"/>
  <c r="L5" i="1"/>
  <c r="L6" i="1"/>
  <c r="L7" i="1"/>
  <c r="L8" i="1"/>
  <c r="L3" i="1"/>
  <c r="K3" i="1"/>
  <c r="K4" i="1"/>
  <c r="K5" i="1"/>
  <c r="K6" i="1"/>
  <c r="K7" i="1"/>
  <c r="K8" i="1"/>
  <c r="J3" i="1"/>
  <c r="J4" i="1"/>
  <c r="J5" i="1"/>
  <c r="J6" i="1"/>
  <c r="J7" i="1"/>
  <c r="J8" i="1"/>
  <c r="M12" i="1" l="1"/>
  <c r="M11" i="1"/>
  <c r="M9" i="1"/>
  <c r="M10" i="1"/>
  <c r="D17" i="1"/>
  <c r="D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F5472A-E1C0-4508-9A69-A1693548AC0C}" keepAlive="1" name="Consulta - af" description="Ligação à consulta 'af' no livro." type="5" refreshedVersion="0" background="1">
    <dbPr connection="Provider=Microsoft.Mashup.OleDb.1;Data Source=$Workbook$;Location=af;Extended Properties=&quot;&quot;" command="SELECT * FROM [af]"/>
  </connection>
</connections>
</file>

<file path=xl/sharedStrings.xml><?xml version="1.0" encoding="utf-8"?>
<sst xmlns="http://schemas.openxmlformats.org/spreadsheetml/2006/main" count="70" uniqueCount="51">
  <si>
    <t>Tabela de Automóveis</t>
  </si>
  <si>
    <t>Placa</t>
  </si>
  <si>
    <t>Marca</t>
  </si>
  <si>
    <t>Fiat</t>
  </si>
  <si>
    <t>XDF5487</t>
  </si>
  <si>
    <t>XSD8A78</t>
  </si>
  <si>
    <t>VW</t>
  </si>
  <si>
    <t>SDF7897</t>
  </si>
  <si>
    <t>Chevrolet</t>
  </si>
  <si>
    <t>SDF7985</t>
  </si>
  <si>
    <t>KJG4567</t>
  </si>
  <si>
    <t>KDF9877</t>
  </si>
  <si>
    <t>HHH8977</t>
  </si>
  <si>
    <t>Renaut</t>
  </si>
  <si>
    <t>HFD9878</t>
  </si>
  <si>
    <t>SDF7898</t>
  </si>
  <si>
    <t>Audi</t>
  </si>
  <si>
    <t>DFG8987</t>
  </si>
  <si>
    <t>Vendedores</t>
  </si>
  <si>
    <t>Modelo</t>
  </si>
  <si>
    <t>Valor</t>
  </si>
  <si>
    <t>Ano</t>
  </si>
  <si>
    <t>Pálio</t>
  </si>
  <si>
    <t>Gol</t>
  </si>
  <si>
    <t>Onix</t>
  </si>
  <si>
    <t>Uno</t>
  </si>
  <si>
    <t>Golf</t>
  </si>
  <si>
    <t>S10</t>
  </si>
  <si>
    <t>Sandero</t>
  </si>
  <si>
    <t>Toro</t>
  </si>
  <si>
    <t>A3</t>
  </si>
  <si>
    <t>Fox</t>
  </si>
  <si>
    <t>Carros Vendidos</t>
  </si>
  <si>
    <t>Código Vendedor</t>
  </si>
  <si>
    <t>Nome Vendedor</t>
  </si>
  <si>
    <t>Comissão</t>
  </si>
  <si>
    <t>Código</t>
  </si>
  <si>
    <t>nome</t>
  </si>
  <si>
    <t>Tipo</t>
  </si>
  <si>
    <t>Total Comissão</t>
  </si>
  <si>
    <t>Comissões</t>
  </si>
  <si>
    <t>Classe A</t>
  </si>
  <si>
    <t>Classe B</t>
  </si>
  <si>
    <t>Mariana</t>
  </si>
  <si>
    <t>Juliana</t>
  </si>
  <si>
    <t>Marcelo</t>
  </si>
  <si>
    <t>Totais</t>
  </si>
  <si>
    <t>Media</t>
  </si>
  <si>
    <t>Mais Caro</t>
  </si>
  <si>
    <t>Mais Barato</t>
  </si>
  <si>
    <t>Julia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</si>
</sst>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u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44" fontId="0" fillId="0" borderId="0" xfId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44" fontId="0" fillId="0" borderId="8" xfId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44" fontId="0" fillId="0" borderId="22" xfId="1" applyFont="1" applyBorder="1"/>
    <xf numFmtId="44" fontId="0" fillId="0" borderId="23" xfId="1" applyFont="1" applyBorder="1"/>
    <xf numFmtId="44" fontId="0" fillId="0" borderId="24" xfId="1" applyFont="1" applyBorder="1"/>
    <xf numFmtId="0" fontId="0" fillId="0" borderId="18" xfId="0" applyBorder="1" applyAlignment="1">
      <alignment horizontal="center"/>
    </xf>
    <xf numFmtId="44" fontId="0" fillId="0" borderId="19" xfId="1" applyFont="1" applyBorder="1" applyAlignment="1">
      <alignment horizontal="center"/>
    </xf>
    <xf numFmtId="44" fontId="0" fillId="0" borderId="20" xfId="1" applyFont="1" applyBorder="1" applyAlignment="1">
      <alignment horizontal="center"/>
    </xf>
    <xf numFmtId="44" fontId="0" fillId="0" borderId="21" xfId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8" xfId="0" applyNumberFormat="1" applyBorder="1"/>
    <xf numFmtId="44" fontId="0" fillId="0" borderId="10" xfId="0" applyNumberFormat="1" applyBorder="1"/>
    <xf numFmtId="44" fontId="0" fillId="0" borderId="12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44" fontId="0" fillId="0" borderId="25" xfId="1" applyFont="1" applyBorder="1"/>
    <xf numFmtId="44" fontId="0" fillId="0" borderId="26" xfId="1" applyFont="1" applyBorder="1"/>
    <xf numFmtId="44" fontId="0" fillId="0" borderId="27" xfId="1" applyFont="1" applyBorder="1"/>
    <xf numFmtId="9" fontId="0" fillId="0" borderId="10" xfId="0" applyNumberFormat="1" applyBorder="1"/>
    <xf numFmtId="9" fontId="0" fillId="0" borderId="12" xfId="0" applyNumberFormat="1" applyBorder="1"/>
    <xf numFmtId="0" fontId="0" fillId="0" borderId="13" xfId="0" applyBorder="1" applyAlignment="1">
      <alignment horizontal="center"/>
    </xf>
    <xf numFmtId="44" fontId="0" fillId="0" borderId="31" xfId="1" applyFont="1" applyBorder="1"/>
    <xf numFmtId="44" fontId="0" fillId="0" borderId="32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Folha1!$B$16:$B$19</c:f>
              <c:strCache>
                <c:ptCount val="4"/>
                <c:pt idx="0">
                  <c:v>Mariana</c:v>
                </c:pt>
                <c:pt idx="1">
                  <c:v>Juliana</c:v>
                </c:pt>
                <c:pt idx="2">
                  <c:v>Marcelo</c:v>
                </c:pt>
                <c:pt idx="3">
                  <c:v>Julia</c:v>
                </c:pt>
              </c:strCache>
            </c:strRef>
          </c:cat>
          <c:val>
            <c:numRef>
              <c:f>Folha1!$D$16:$D$19</c:f>
              <c:numCache>
                <c:formatCode>_("R$"* #,##0.00_);_("R$"* \(#,##0.00\);_("R$"* "-"??_);_(@_)</c:formatCode>
                <c:ptCount val="4"/>
                <c:pt idx="0">
                  <c:v>5257</c:v>
                </c:pt>
                <c:pt idx="1">
                  <c:v>7840.0000000000009</c:v>
                </c:pt>
                <c:pt idx="2">
                  <c:v>3336</c:v>
                </c:pt>
                <c:pt idx="3">
                  <c:v>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8-48B4-A7FE-08049408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64679583"/>
        <c:axId val="18646766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Folha1!$B$16:$B$19</c15:sqref>
                        </c15:formulaRef>
                      </c:ext>
                    </c:extLst>
                    <c:strCache>
                      <c:ptCount val="4"/>
                      <c:pt idx="0">
                        <c:v>Mariana</c:v>
                      </c:pt>
                      <c:pt idx="1">
                        <c:v>Juliana</c:v>
                      </c:pt>
                      <c:pt idx="2">
                        <c:v>Marcelo</c:v>
                      </c:pt>
                      <c:pt idx="3">
                        <c:v>Julia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Folha1!$E$16:$E$19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138-48B4-A7FE-0804940807A8}"/>
                  </c:ext>
                </c:extLst>
              </c15:ser>
            </c15:filteredBarSeries>
          </c:ext>
        </c:extLst>
      </c:barChart>
      <c:catAx>
        <c:axId val="1864679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676671"/>
        <c:crosses val="autoZero"/>
        <c:auto val="1"/>
        <c:lblAlgn val="ctr"/>
        <c:lblOffset val="100"/>
        <c:noMultiLvlLbl val="0"/>
      </c:catAx>
      <c:valAx>
        <c:axId val="186467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6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9</xdr:row>
      <xdr:rowOff>204786</xdr:rowOff>
    </xdr:from>
    <xdr:to>
      <xdr:col>10</xdr:col>
      <xdr:colOff>609600</xdr:colOff>
      <xdr:row>24</xdr:row>
      <xdr:rowOff>209549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CD06C-ACB4-1B8C-EAB6-AA56C11CB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la de Reunião de Ião">
  <a:themeElements>
    <a:clrScheme name="Sala de Reunião de Ião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Sala de Reunião de Ião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ala de Reunião de Ião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85" zoomScaleNormal="85" workbookViewId="0">
      <selection activeCell="M16" sqref="M16"/>
    </sheetView>
  </sheetViews>
  <sheetFormatPr defaultRowHeight="16.5" x14ac:dyDescent="0.3"/>
  <cols>
    <col min="1" max="2" width="11.75" customWidth="1"/>
    <col min="5" max="5" width="13.25" customWidth="1"/>
    <col min="8" max="8" width="15.5" customWidth="1"/>
    <col min="9" max="9" width="17.875" bestFit="1" customWidth="1"/>
    <col min="10" max="10" width="16.375" bestFit="1" customWidth="1"/>
    <col min="11" max="12" width="11.75" customWidth="1"/>
    <col min="13" max="13" width="13.875" bestFit="1" customWidth="1"/>
    <col min="14" max="14" width="12.75" bestFit="1" customWidth="1"/>
  </cols>
  <sheetData>
    <row r="1" spans="1:14" ht="17.25" thickBot="1" x14ac:dyDescent="0.35">
      <c r="A1" s="5" t="s">
        <v>0</v>
      </c>
      <c r="B1" s="6"/>
      <c r="C1" s="6"/>
      <c r="D1" s="6"/>
      <c r="E1" s="7"/>
      <c r="H1" s="13" t="s">
        <v>32</v>
      </c>
      <c r="I1" s="14"/>
      <c r="J1" s="14"/>
      <c r="K1" s="14"/>
      <c r="L1" s="14"/>
      <c r="M1" s="14"/>
      <c r="N1" s="15"/>
    </row>
    <row r="2" spans="1:14" ht="17.25" thickBot="1" x14ac:dyDescent="0.35">
      <c r="A2" s="18" t="s">
        <v>1</v>
      </c>
      <c r="B2" s="18" t="s">
        <v>2</v>
      </c>
      <c r="C2" s="18" t="s">
        <v>19</v>
      </c>
      <c r="D2" s="4" t="s">
        <v>21</v>
      </c>
      <c r="E2" s="18" t="s">
        <v>20</v>
      </c>
      <c r="H2" s="3" t="s">
        <v>1</v>
      </c>
      <c r="I2" s="18" t="s">
        <v>33</v>
      </c>
      <c r="J2" s="18" t="s">
        <v>34</v>
      </c>
      <c r="K2" s="4" t="s">
        <v>2</v>
      </c>
      <c r="L2" s="18" t="s">
        <v>19</v>
      </c>
      <c r="M2" s="4" t="s">
        <v>20</v>
      </c>
      <c r="N2" s="18" t="s">
        <v>35</v>
      </c>
    </row>
    <row r="3" spans="1:14" x14ac:dyDescent="0.3">
      <c r="A3" s="19" t="s">
        <v>4</v>
      </c>
      <c r="B3" s="19" t="s">
        <v>3</v>
      </c>
      <c r="C3" s="19" t="s">
        <v>22</v>
      </c>
      <c r="D3" s="22">
        <v>2010</v>
      </c>
      <c r="E3" s="25">
        <v>17000</v>
      </c>
      <c r="H3" s="38" t="s">
        <v>4</v>
      </c>
      <c r="I3" s="19">
        <v>2</v>
      </c>
      <c r="J3" s="19" t="str">
        <f>VLOOKUP(I3,$A$16:$C$19,2)</f>
        <v>Juliana</v>
      </c>
      <c r="K3" s="22" t="str">
        <f>VLOOKUP(H3,$A$3:$E$12,2,FALSE)</f>
        <v>Fiat</v>
      </c>
      <c r="L3" s="19" t="str">
        <f>VLOOKUP(H3,$A$3:$E$12,3,FALSE)</f>
        <v>Pálio</v>
      </c>
      <c r="M3" s="41">
        <f>VLOOKUP(H3,$A$3:$E$12,5,FALSE)</f>
        <v>17000</v>
      </c>
      <c r="N3" s="47">
        <f>VLOOKUP(VLOOKUP(I3,$A$16:$E$19,3,FALSE),$G$16:$H$17,2,FALSE)*M3</f>
        <v>1190</v>
      </c>
    </row>
    <row r="4" spans="1:14" x14ac:dyDescent="0.3">
      <c r="A4" s="20" t="s">
        <v>5</v>
      </c>
      <c r="B4" s="20" t="s">
        <v>6</v>
      </c>
      <c r="C4" s="20" t="s">
        <v>23</v>
      </c>
      <c r="D4" s="23">
        <v>2005</v>
      </c>
      <c r="E4" s="26">
        <v>18500</v>
      </c>
      <c r="H4" s="39" t="s">
        <v>7</v>
      </c>
      <c r="I4" s="20">
        <v>1</v>
      </c>
      <c r="J4" s="20" t="str">
        <f t="shared" ref="J4:J8" si="0">VLOOKUP(I4,$A$16:$C$19,2)</f>
        <v>Mariana</v>
      </c>
      <c r="K4" s="23" t="str">
        <f t="shared" ref="K4:K8" si="1">VLOOKUP(H4,$A$3:$E$12,2,FALSE)</f>
        <v>Chevrolet</v>
      </c>
      <c r="L4" s="20" t="str">
        <f t="shared" ref="L4:L8" si="2">VLOOKUP(H4,$A$3:$E$12,3,FALSE)</f>
        <v>Onix</v>
      </c>
      <c r="M4" s="42">
        <f t="shared" ref="M4:M8" si="3">VLOOKUP(H4,$A$3:$E$12,5,FALSE)</f>
        <v>45800</v>
      </c>
      <c r="N4" s="25">
        <f t="shared" ref="N4:N8" si="4">VLOOKUP(VLOOKUP(I4,$A$16:$E$19,3,FALSE),$G$16:$H$17,2,FALSE)*M4</f>
        <v>3206.0000000000005</v>
      </c>
    </row>
    <row r="5" spans="1:14" x14ac:dyDescent="0.3">
      <c r="A5" s="20" t="s">
        <v>7</v>
      </c>
      <c r="B5" s="20" t="s">
        <v>8</v>
      </c>
      <c r="C5" s="20" t="s">
        <v>24</v>
      </c>
      <c r="D5" s="23">
        <v>2002</v>
      </c>
      <c r="E5" s="26">
        <v>45800</v>
      </c>
      <c r="H5" s="39" t="s">
        <v>10</v>
      </c>
      <c r="I5" s="20">
        <v>3</v>
      </c>
      <c r="J5" s="20" t="str">
        <f t="shared" si="0"/>
        <v>Marcelo</v>
      </c>
      <c r="K5" s="23" t="str">
        <f t="shared" si="1"/>
        <v>VW</v>
      </c>
      <c r="L5" s="20" t="str">
        <f t="shared" si="2"/>
        <v>Golf</v>
      </c>
      <c r="M5" s="42">
        <f t="shared" si="3"/>
        <v>27800</v>
      </c>
      <c r="N5" s="25">
        <f t="shared" si="4"/>
        <v>3336</v>
      </c>
    </row>
    <row r="6" spans="1:14" x14ac:dyDescent="0.3">
      <c r="A6" s="20" t="s">
        <v>9</v>
      </c>
      <c r="B6" s="20" t="s">
        <v>3</v>
      </c>
      <c r="C6" s="20" t="s">
        <v>25</v>
      </c>
      <c r="D6" s="23">
        <v>2015</v>
      </c>
      <c r="E6" s="26">
        <v>55300</v>
      </c>
      <c r="H6" s="39" t="s">
        <v>11</v>
      </c>
      <c r="I6" s="20">
        <v>1</v>
      </c>
      <c r="J6" s="20" t="str">
        <f t="shared" si="0"/>
        <v>Mariana</v>
      </c>
      <c r="K6" s="23" t="str">
        <f t="shared" si="1"/>
        <v>Chevrolet</v>
      </c>
      <c r="L6" s="20" t="str">
        <f t="shared" si="2"/>
        <v>S10</v>
      </c>
      <c r="M6" s="42">
        <f t="shared" si="3"/>
        <v>29300</v>
      </c>
      <c r="N6" s="25">
        <f t="shared" si="4"/>
        <v>2051</v>
      </c>
    </row>
    <row r="7" spans="1:14" x14ac:dyDescent="0.3">
      <c r="A7" s="20" t="s">
        <v>10</v>
      </c>
      <c r="B7" s="20" t="s">
        <v>6</v>
      </c>
      <c r="C7" s="20" t="s">
        <v>26</v>
      </c>
      <c r="D7" s="23">
        <v>2010</v>
      </c>
      <c r="E7" s="26">
        <v>27800</v>
      </c>
      <c r="H7" s="39" t="s">
        <v>14</v>
      </c>
      <c r="I7" s="20">
        <v>2</v>
      </c>
      <c r="J7" s="20" t="str">
        <f t="shared" si="0"/>
        <v>Juliana</v>
      </c>
      <c r="K7" s="23" t="str">
        <f t="shared" si="1"/>
        <v>Fiat</v>
      </c>
      <c r="L7" s="20" t="str">
        <f t="shared" si="2"/>
        <v>Toro</v>
      </c>
      <c r="M7" s="42">
        <f t="shared" si="3"/>
        <v>95000</v>
      </c>
      <c r="N7" s="25">
        <f t="shared" si="4"/>
        <v>6650.0000000000009</v>
      </c>
    </row>
    <row r="8" spans="1:14" ht="17.25" thickBot="1" x14ac:dyDescent="0.35">
      <c r="A8" s="20" t="s">
        <v>11</v>
      </c>
      <c r="B8" s="20" t="s">
        <v>8</v>
      </c>
      <c r="C8" s="20" t="s">
        <v>27</v>
      </c>
      <c r="D8" s="23">
        <v>2011</v>
      </c>
      <c r="E8" s="26">
        <v>29300</v>
      </c>
      <c r="H8" s="40" t="s">
        <v>14</v>
      </c>
      <c r="I8" s="21">
        <v>4</v>
      </c>
      <c r="J8" s="21" t="str">
        <f t="shared" si="0"/>
        <v>Julia</v>
      </c>
      <c r="K8" s="24" t="str">
        <f t="shared" si="1"/>
        <v>Fiat</v>
      </c>
      <c r="L8" s="21" t="str">
        <f t="shared" si="2"/>
        <v>Toro</v>
      </c>
      <c r="M8" s="43">
        <f t="shared" si="3"/>
        <v>95000</v>
      </c>
      <c r="N8" s="48">
        <f t="shared" si="4"/>
        <v>11400</v>
      </c>
    </row>
    <row r="9" spans="1:14" x14ac:dyDescent="0.3">
      <c r="A9" s="20" t="s">
        <v>12</v>
      </c>
      <c r="B9" s="20" t="s">
        <v>13</v>
      </c>
      <c r="C9" s="20" t="s">
        <v>28</v>
      </c>
      <c r="D9" s="23">
        <v>2001</v>
      </c>
      <c r="E9" s="26">
        <v>15400</v>
      </c>
      <c r="L9" s="10" t="s">
        <v>46</v>
      </c>
      <c r="M9" s="37">
        <f>SUM(M3:M8)</f>
        <v>309900</v>
      </c>
      <c r="N9" s="1"/>
    </row>
    <row r="10" spans="1:14" x14ac:dyDescent="0.3">
      <c r="A10" s="20" t="s">
        <v>14</v>
      </c>
      <c r="B10" s="20" t="s">
        <v>3</v>
      </c>
      <c r="C10" s="20" t="s">
        <v>29</v>
      </c>
      <c r="D10" s="23">
        <v>2018</v>
      </c>
      <c r="E10" s="26">
        <v>95000</v>
      </c>
      <c r="L10" s="8" t="s">
        <v>47</v>
      </c>
      <c r="M10" s="35">
        <f>AVERAGE(M3:M8)</f>
        <v>51650</v>
      </c>
      <c r="N10" s="1"/>
    </row>
    <row r="11" spans="1:14" x14ac:dyDescent="0.3">
      <c r="A11" s="20" t="s">
        <v>15</v>
      </c>
      <c r="B11" s="20" t="s">
        <v>16</v>
      </c>
      <c r="C11" s="20" t="s">
        <v>30</v>
      </c>
      <c r="D11" s="23">
        <v>2010</v>
      </c>
      <c r="E11" s="26">
        <v>33200</v>
      </c>
      <c r="F11" s="2"/>
      <c r="L11" s="8" t="s">
        <v>48</v>
      </c>
      <c r="M11" s="35">
        <f>MIN(M3:M8)</f>
        <v>17000</v>
      </c>
      <c r="N11" s="1"/>
    </row>
    <row r="12" spans="1:14" ht="17.25" thickBot="1" x14ac:dyDescent="0.35">
      <c r="A12" s="21" t="s">
        <v>17</v>
      </c>
      <c r="B12" s="21" t="s">
        <v>6</v>
      </c>
      <c r="C12" s="21" t="s">
        <v>31</v>
      </c>
      <c r="D12" s="24">
        <v>2015</v>
      </c>
      <c r="E12" s="27">
        <v>25600</v>
      </c>
      <c r="L12" s="9" t="s">
        <v>49</v>
      </c>
      <c r="M12" s="36">
        <f>MAX(M3:M9)</f>
        <v>309900</v>
      </c>
    </row>
    <row r="13" spans="1:14" ht="17.25" thickBot="1" x14ac:dyDescent="0.35"/>
    <row r="14" spans="1:14" ht="17.25" thickBot="1" x14ac:dyDescent="0.35">
      <c r="A14" s="13" t="s">
        <v>18</v>
      </c>
      <c r="B14" s="14"/>
      <c r="C14" s="14"/>
      <c r="D14" s="14"/>
      <c r="E14" s="15"/>
    </row>
    <row r="15" spans="1:14" ht="17.25" thickBot="1" x14ac:dyDescent="0.35">
      <c r="A15" s="18" t="s">
        <v>36</v>
      </c>
      <c r="B15" s="4" t="s">
        <v>37</v>
      </c>
      <c r="C15" s="18" t="s">
        <v>38</v>
      </c>
      <c r="D15" s="28" t="s">
        <v>39</v>
      </c>
      <c r="E15" s="17"/>
      <c r="G15" s="46" t="s">
        <v>40</v>
      </c>
      <c r="H15" s="17"/>
    </row>
    <row r="16" spans="1:14" x14ac:dyDescent="0.3">
      <c r="A16" s="32">
        <v>1</v>
      </c>
      <c r="B16" s="22" t="s">
        <v>43</v>
      </c>
      <c r="C16" s="19" t="s">
        <v>41</v>
      </c>
      <c r="D16" s="29">
        <f>SUMIF($J$3:$J$8,B16,$N$3:$N$8)</f>
        <v>5257</v>
      </c>
      <c r="E16" s="16"/>
      <c r="G16" s="10" t="s">
        <v>41</v>
      </c>
      <c r="H16" s="45">
        <v>7.0000000000000007E-2</v>
      </c>
    </row>
    <row r="17" spans="1:8" ht="17.25" thickBot="1" x14ac:dyDescent="0.35">
      <c r="A17" s="33">
        <v>2</v>
      </c>
      <c r="B17" s="23" t="s">
        <v>44</v>
      </c>
      <c r="C17" s="20" t="s">
        <v>41</v>
      </c>
      <c r="D17" s="30">
        <f t="shared" ref="D17:D19" si="5">SUMIF($J$3:$J$8,B17,$N$3:$N$8)</f>
        <v>7840.0000000000009</v>
      </c>
      <c r="E17" s="11"/>
      <c r="G17" s="9" t="s">
        <v>42</v>
      </c>
      <c r="H17" s="44">
        <v>0.12</v>
      </c>
    </row>
    <row r="18" spans="1:8" x14ac:dyDescent="0.3">
      <c r="A18" s="33">
        <v>3</v>
      </c>
      <c r="B18" s="23" t="s">
        <v>45</v>
      </c>
      <c r="C18" s="20" t="s">
        <v>42</v>
      </c>
      <c r="D18" s="30">
        <f t="shared" si="5"/>
        <v>3336</v>
      </c>
      <c r="E18" s="11"/>
    </row>
    <row r="19" spans="1:8" ht="17.25" thickBot="1" x14ac:dyDescent="0.35">
      <c r="A19" s="34">
        <v>4</v>
      </c>
      <c r="B19" s="24" t="s">
        <v>50</v>
      </c>
      <c r="C19" s="21" t="s">
        <v>42</v>
      </c>
      <c r="D19" s="31">
        <f t="shared" si="5"/>
        <v>11400</v>
      </c>
      <c r="E19" s="12"/>
    </row>
  </sheetData>
  <mergeCells count="9">
    <mergeCell ref="D18:E18"/>
    <mergeCell ref="D19:E19"/>
    <mergeCell ref="A1:E1"/>
    <mergeCell ref="A14:E14"/>
    <mergeCell ref="H1:N1"/>
    <mergeCell ref="G15:H15"/>
    <mergeCell ref="D15:E15"/>
    <mergeCell ref="D16:E16"/>
    <mergeCell ref="D17:E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7 F L J V I v 9 B S 6 l A A A A 9 g A A A B I A H A B D b 2 5 m a W c v U G F j a 2 F n Z S 5 4 b W w g o h g A K K A U A A A A A A A A A A A A A A A A A A A A A A A A A A A A h Y 9 B D o I w F E S v Q r q n L U U T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d I 7 j G c M U y A Q h 1 + Y r s H H v s / 2 B s O o r 1 3 e K t y 5 c b o F M E c j 7 A 3 8 A U E s D B B Q A A g A I A O x S y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U s l U s d R 7 0 E o B A A A D A g A A E w A c A E Z v c m 1 1 b G F z L 1 N l Y 3 R p b 2 4 x L m 0 g o h g A K K A U A A A A A A A A A A A A A A A A A A A A A A A A A A A A d Z D B S s N A E I b v g b z D E i 8 p L K E V 6 s G S Q 0 k q n m w 1 x U v j Y Z p M 2 4 X N T t n d h J b S 5 / H q C 4 i g D + Q r u G 2 U C t W 9 7 M 4 3 w / D 9 a 7 C w g h T L 2 r s 3 8 D 3 f M y v Q W D J Y s J h J t L 7 H 3 B l r s c T K k c Q 0 U U p F X a G y 4 Y 2 Q G C W k r C t M G C T X e Y Y K B O u 9 v 6 S j r C 3 y b D z J R 5 s C Z f 4 4 y b q X O S y i w j R B h 8 9 S l K I S F n U c D A L O E p J 1 p U z c 5 2 y k C i q F W s Z X / W 6 3 x 9 l 9 T R Y z u 5 U Y n 5 7 R H S l 8 6 v D W 8 C J I Y I 4 f z y B X Z N h E U 0 W N K M k E T n o K c z d + Z B Z v E U r U J m w j c T b 7 5 k M p s w I k a B N b X f 9 e P B V r Y k P p R K G k 0 7 6 p B m U W p K t W f L p d o w n / 1 e C 7 X Z C C B R f U u k l W g s U 9 Z 7 v g 8 + 3 V Y v W D L W 7 s E T + g W Z M y r t u g P O s m t T Z 0 R h 9 B k j 7 8 Z K 0 1 q m I b H Z z 2 + 4 7 v C f V 3 m M E X U E s B A i 0 A F A A C A A g A 7 F L J V I v 9 B S 6 l A A A A 9 g A A A B I A A A A A A A A A A A A A A A A A A A A A A E N v b m Z p Z y 9 Q Y W N r Y W d l L n h t b F B L A Q I t A B Q A A g A I A O x S y V Q P y u m r p A A A A O k A A A A T A A A A A A A A A A A A A A A A A P E A A A B b Q 2 9 u d G V u d F 9 U e X B l c 1 0 u e G 1 s U E s B A i 0 A F A A C A A g A 7 F L J V L H U e 9 B K A Q A A A w I A A B M A A A A A A A A A A A A A A A A A 4 g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o A A A A A A A D 8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O V Q x M z o y M j o x N i 4 y N z Y 5 O D k 4 W i I g L z 4 8 R W 5 0 c n k g V H l w Z T 0 i R m l s b E N v b H V t b l R 5 c G V z I i B W Y W x 1 Z T 0 i c 0 N R W U d C a E U 9 I i A v P j x F b n R y e S B U e X B l P S J G a W x s Q 2 9 s d W 1 u T m F t Z X M i I F Z h b H V l P S J z W y Z x d W 9 0 O 0 R h d G E m c X V v d D s s J n F 1 b 3 Q 7 7 7 + 9 d G V t J n F 1 b 3 Q 7 L C Z x d W 9 0 O 1 J l c 3 B v b n P v v 7 1 2 Z W w m c X V v d D s s J n F 1 b 3 Q 7 Q 3 V y c 2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i 9 B d X R v U m V t b 3 Z l Z E N v b H V t b n M x L n t E Y X R h L D B 9 J n F 1 b 3 Q 7 L C Z x d W 9 0 O 1 N l Y 3 R p b 2 4 x L 2 F m L 0 F 1 d G 9 S Z W 1 v d m V k Q 2 9 s d W 1 u c z E u e + + / v X R l b S w x f S Z x d W 9 0 O y w m c X V v d D t T Z W N 0 a W 9 u M S 9 h Z i 9 B d X R v U m V t b 3 Z l Z E N v b H V t b n M x L n t S Z X N w b 2 5 z 7 7 + 9 d m V s L D J 9 J n F 1 b 3 Q 7 L C Z x d W 9 0 O 1 N l Y 3 R p b 2 4 x L 2 F m L 0 F 1 d G 9 S Z W 1 v d m V k Q 2 9 s d W 1 u c z E u e 0 N 1 c n N v L D N 9 J n F 1 b 3 Q 7 L C Z x d W 9 0 O 1 N l Y 3 R p b 2 4 x L 2 F m L 0 F 1 d G 9 S Z W 1 v d m V k Q 2 9 s d W 1 u c z E u e 1 Z h b G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m L 0 F 1 d G 9 S Z W 1 v d m V k Q 2 9 s d W 1 u c z E u e 0 R h d G E s M H 0 m c X V v d D s s J n F 1 b 3 Q 7 U 2 V j d G l v b j E v Y W Y v Q X V 0 b 1 J l b W 9 2 Z W R D b 2 x 1 b W 5 z M S 5 7 7 7 + 9 d G V t L D F 9 J n F 1 b 3 Q 7 L C Z x d W 9 0 O 1 N l Y 3 R p b 2 4 x L 2 F m L 0 F 1 d G 9 S Z W 1 v d m V k Q 2 9 s d W 1 u c z E u e 1 J l c 3 B v b n P v v 7 1 2 Z W w s M n 0 m c X V v d D s s J n F 1 b 3 Q 7 U 2 V j d G l v b j E v Y W Y v Q X V 0 b 1 J l b W 9 2 Z W R D b 2 x 1 b W 5 z M S 5 7 Q 3 V y c 2 8 s M 3 0 m c X V v d D s s J n F 1 b 3 Q 7 U 2 V j d G l v b j E v Y W Y v Q X V 0 b 1 J l b W 9 2 Z W R D b 2 x 1 b W 5 z M S 5 7 V m F s b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m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y Y 3 M d B Y 9 0 S 5 Z 4 O o K b I y q Q A A A A A C A A A A A A A Q Z g A A A A E A A C A A A A C 2 7 J Z 5 o A Q A l b / b 7 8 r t u I y u F T 9 O l Y 4 g D 1 v S H X c 8 x p c 1 y A A A A A A O g A A A A A I A A C A A A A C x k 4 + b 6 H c I t I e T Z y I k M z H y F Y q P g m z h y X v 1 h f Y L r M t J L V A A A A A d J 6 2 A h z x X 0 I s b I l 4 v a O r S J L p 0 m R I 6 4 x 5 W f Y t u R 3 p T x X S 6 K p B m o u p K S d 9 s t B Y P x n g Y L + i c Z q k m w Q N z a 5 d 5 C w O Y E d q X j i T b J G Z h c / V 7 Y y b G 3 E A A A A B x 4 V Z I f 0 A w j H j F i m 3 G 2 t X T a i K P T J b Y u V Q / 6 L X D I e n r g Q K t 2 / 0 Z / E 5 o J j e L + 7 I i D u 5 d G 7 6 n P G J S Q q O E r u S M i Y Q + < / D a t a M a s h u p > 
</file>

<file path=customXml/itemProps1.xml><?xml version="1.0" encoding="utf-8"?>
<ds:datastoreItem xmlns:ds="http://schemas.openxmlformats.org/officeDocument/2006/customXml" ds:itemID="{8FCCCF47-040B-4E97-9B1D-BD63A1136F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2015-06-05T18:19:34Z</dcterms:created>
  <dcterms:modified xsi:type="dcterms:W3CDTF">2022-06-09T14:17:49Z</dcterms:modified>
</cp:coreProperties>
</file>