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 - Grupo" sheetId="1" r:id="rId4"/>
    <sheet state="visible" name="Reuniones" sheetId="2" r:id="rId5"/>
    <sheet state="visible" name="Antonio" sheetId="3" r:id="rId6"/>
    <sheet state="visible" name="Victor" sheetId="4" r:id="rId7"/>
    <sheet state="visible" name="Eduardo" sheetId="5" r:id="rId8"/>
    <sheet state="visible" name="Maximiliano" sheetId="6" r:id="rId9"/>
    <sheet state="visible" name="Fernando" sheetId="7" r:id="rId10"/>
  </sheets>
  <definedNames/>
  <calcPr/>
  <extLst>
    <ext uri="GoogleSheetsCustomDataVersion1">
      <go:sheetsCustomData xmlns:go="http://customooxmlschemas.google.com/" r:id="rId11" roundtripDataSignature="AMtx7mhjzqV0nO85QdaIOlYoWqygxq17aQ=="/>
    </ext>
  </extLst>
</workbook>
</file>

<file path=xl/sharedStrings.xml><?xml version="1.0" encoding="utf-8"?>
<sst xmlns="http://schemas.openxmlformats.org/spreadsheetml/2006/main" count="308" uniqueCount="78">
  <si>
    <t>Elemento</t>
  </si>
  <si>
    <t>Semana</t>
  </si>
  <si>
    <t>Reunión Con Cuarto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</si>
  <si>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</si>
  <si>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</si>
  <si>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</si>
  <si>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</si>
  <si>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</si>
  <si>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</si>
  <si>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</si>
  <si>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</si>
  <si>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¿Que se realizó?</t>
  </si>
  <si>
    <t>Trabajos
Designados</t>
  </si>
  <si>
    <t xml:space="preserve">Se presento lo realizado para el sprint 1, también se converso acerca de los objetivos para la semana
</t>
  </si>
  <si>
    <t>Horas Totales
Asignadas por Tarea</t>
  </si>
  <si>
    <t>Reunión Segundo Año</t>
  </si>
  <si>
    <t>Horas Trabajadas en Reunion</t>
  </si>
  <si>
    <t>Horas Autónomas</t>
  </si>
  <si>
    <t>Justifique las horas autónomas</t>
  </si>
  <si>
    <t>Horas Totales</t>
  </si>
  <si>
    <t>Reunion Semanal de trabajo</t>
  </si>
  <si>
    <t>Primera</t>
  </si>
  <si>
    <t>Se decidieron los objetivos y se trabajó en los mismos</t>
  </si>
  <si>
    <t>Trabajo de PHP y HTML</t>
  </si>
  <si>
    <t>Reunión Con Cuarto Año, despues de las 2 solo los de segundo</t>
  </si>
  <si>
    <t>05:00 p. m.</t>
  </si>
  <si>
    <t>Se decidio que se abarcaria el login y se empezo a trabajar en lo mismo</t>
  </si>
  <si>
    <t>Se trato de dejar el logeo completo(es decir, que fuera un componente y que hiciera todo lo que debia)</t>
  </si>
  <si>
    <t>Estudio General</t>
  </si>
  <si>
    <t>Todos menos Fernando Torres(por problemas de salud*justificado*)</t>
  </si>
  <si>
    <t>Se propuso cambiar el entonorno grafico y se acordo implementar vuex</t>
  </si>
  <si>
    <t>Se trato de solucionar todos los problemas que se venian arrastrando desde hace un tiempo</t>
  </si>
  <si>
    <t>Segunda</t>
  </si>
  <si>
    <t>Creación de PHP con JS</t>
  </si>
  <si>
    <t>Tercera</t>
  </si>
  <si>
    <t>Modificación del entorno gráfico</t>
  </si>
  <si>
    <t>Mostrar archivos JSON en un HTML</t>
  </si>
  <si>
    <t>Cuarta</t>
  </si>
  <si>
    <t>Mostrar formateado los JSON en HTML</t>
  </si>
  <si>
    <t>Corrección de Interfaz de la página</t>
  </si>
  <si>
    <t>Terminar el Login (HTML)</t>
  </si>
  <si>
    <t>Reestructuración de bootstrap</t>
  </si>
  <si>
    <t>Modificación de los estilos</t>
  </si>
  <si>
    <t>Terminar el Login (PHP)</t>
  </si>
  <si>
    <t>Horas Antonio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</si>
  <si>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</si>
  <si>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</si>
  <si>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</si>
  <si>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</si>
  <si>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</si>
  <si>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</si>
  <si>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</si>
  <si>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</si>
  <si>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</si>
  <si>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</si>
  <si>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</si>
  <si>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</si>
  <si>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</si>
  <si>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</si>
  <si>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</si>
  <si>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</si>
  <si>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Si</t>
  </si>
  <si>
    <t>Hora Real</t>
  </si>
  <si>
    <t>Hora Ideal</t>
  </si>
  <si>
    <t>Horas Victor</t>
  </si>
  <si>
    <t>Victor</t>
  </si>
  <si>
    <t>Horas Eduardo</t>
  </si>
  <si>
    <t>Eduardo</t>
  </si>
  <si>
    <t>Corrección de la interfaz de la página</t>
  </si>
  <si>
    <t>Horas Maximiliano</t>
  </si>
  <si>
    <t>Maximiliano</t>
  </si>
  <si>
    <t>Paso de login como componente de Vue</t>
  </si>
  <si>
    <t>No</t>
  </si>
  <si>
    <t>Corrección de componentes de Vue</t>
  </si>
  <si>
    <t>Corregir Finalmente los componentes de Login en Vue</t>
  </si>
  <si>
    <t>Horas Fernado</t>
  </si>
  <si>
    <t>Fernando</t>
  </si>
  <si>
    <t>Mostrar formateados los JSON en 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</si>
</sst>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\ dd&quot; de &quot;mmmm&quot; de &quot;yyyy"/>
    <numFmt numFmtId="165" formatCode="hh\:mm\ AM/PM"/>
    <numFmt numFmtId="166" formatCode="dd/mm"/>
    <numFmt numFmtId="167" formatCode="dd/mm/yyyy"/>
  </numFmts>
  <fonts count="15">
    <font>
      <sz val="11.0"/>
      <color rgb="FF000000"/>
      <name val="Arial"/>
    </font>
    <font>
      <sz val="10.0"/>
      <color rgb="FF333333"/>
      <name val="Arial"/>
    </font>
    <font>
      <sz val="11.0"/>
      <color rgb="FFFFFFFF"/>
      <name val="Ubuntu"/>
    </font>
    <font>
      <sz val="11.0"/>
      <color rgb="FF000000"/>
      <name val="Ubuntu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3F3F76"/>
      <name val="Calibri"/>
    </font>
    <font>
      <sz val="11.0"/>
      <color rgb="FFFFFFFF"/>
      <name val="Calibri"/>
    </font>
    <font>
      <b/>
      <sz val="10.0"/>
      <color rgb="FFFFFFFF"/>
      <name val="Arial"/>
    </font>
    <font>
      <u/>
      <sz val="11.0"/>
      <color rgb="FF000000"/>
      <name val="Arial"/>
    </font>
    <font>
      <color theme="1"/>
      <name val="Calibri"/>
    </font>
    <font>
      <sz val="10.0"/>
      <color rgb="FF996600"/>
      <name val="Arial"/>
    </font>
    <font>
      <sz val="10.0"/>
      <color rgb="FFCC0000"/>
      <name val="Arial"/>
    </font>
    <font>
      <sz val="11.0"/>
      <color rgb="FF006100"/>
      <name val="Calibri"/>
    </font>
    <font>
      <u/>
      <sz val="11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5B9BD5"/>
      </top>
      <bottom style="double">
        <color rgb="FF5B9BD5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rgb="FF808080"/>
      </right>
      <top/>
      <bottom/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7F7F7F"/>
      </left>
      <right style="thin">
        <color rgb="FF7F7F7F"/>
      </right>
      <top style="thin">
        <color rgb="FF7F7F7F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Border="1" applyFill="1" applyFont="1"/>
    <xf borderId="2" fillId="3" fontId="2" numFmtId="0" xfId="0" applyBorder="1" applyFill="1" applyFont="1"/>
    <xf borderId="1" fillId="4" fontId="3" numFmtId="0" xfId="0" applyBorder="1" applyFill="1" applyFont="1"/>
    <xf borderId="2" fillId="5" fontId="2" numFmtId="0" xfId="0" applyBorder="1" applyFill="1" applyFont="1"/>
    <xf borderId="1" fillId="6" fontId="3" numFmtId="164" xfId="0" applyAlignment="1" applyBorder="1" applyFill="1" applyFont="1" applyNumberFormat="1">
      <alignment readingOrder="0"/>
    </xf>
    <xf borderId="2" fillId="7" fontId="2" numFmtId="0" xfId="0" applyBorder="1" applyFill="1" applyFont="1"/>
    <xf borderId="1" fillId="8" fontId="3" numFmtId="165" xfId="0" applyAlignment="1" applyBorder="1" applyFill="1" applyFont="1" applyNumberFormat="1">
      <alignment readingOrder="0"/>
    </xf>
    <xf borderId="2" fillId="9" fontId="2" numFmtId="0" xfId="0" applyBorder="1" applyFill="1" applyFont="1"/>
    <xf borderId="1" fillId="10" fontId="3" numFmtId="0" xfId="0" applyBorder="1" applyFill="1" applyFont="1"/>
    <xf borderId="2" fillId="11" fontId="2" numFmtId="0" xfId="0" applyBorder="1" applyFill="1" applyFont="1"/>
    <xf borderId="1" fillId="12" fontId="3" numFmtId="0" xfId="0" applyBorder="1" applyFill="1" applyFont="1"/>
    <xf borderId="3" fillId="2" fontId="4" numFmtId="0" xfId="0" applyBorder="1" applyFont="1"/>
    <xf borderId="4" fillId="13" fontId="2" numFmtId="0" xfId="0" applyBorder="1" applyFill="1" applyFont="1"/>
    <xf borderId="3" fillId="2" fontId="4" numFmtId="0" xfId="0" applyAlignment="1" applyBorder="1" applyFont="1">
      <alignment shrinkToFit="0" wrapText="1"/>
    </xf>
    <xf borderId="1" fillId="14" fontId="3" numFmtId="0" xfId="0" applyAlignment="1" applyBorder="1" applyFill="1" applyFont="1">
      <alignment readingOrder="0" shrinkToFit="0" wrapText="1"/>
    </xf>
    <xf borderId="3" fillId="15" fontId="5" numFmtId="0" xfId="0" applyAlignment="1" applyBorder="1" applyFill="1" applyFont="1">
      <alignment shrinkToFit="0" wrapText="1"/>
    </xf>
    <xf borderId="1" fillId="4" fontId="3" numFmtId="0" xfId="0" applyAlignment="1" applyBorder="1" applyFont="1">
      <alignment readingOrder="0"/>
    </xf>
    <xf borderId="5" fillId="14" fontId="6" numFmtId="0" xfId="0" applyAlignment="1" applyBorder="1" applyFont="1">
      <alignment shrinkToFit="0" wrapText="1"/>
    </xf>
    <xf borderId="3" fillId="16" fontId="7" numFmtId="0" xfId="0" applyAlignment="1" applyBorder="1" applyFill="1" applyFont="1">
      <alignment shrinkToFit="0" wrapText="1"/>
    </xf>
    <xf borderId="1" fillId="10" fontId="3" numFmtId="0" xfId="0" applyAlignment="1" applyBorder="1" applyFont="1">
      <alignment readingOrder="0"/>
    </xf>
    <xf borderId="6" fillId="17" fontId="8" numFmtId="0" xfId="0" applyBorder="1" applyFill="1" applyFont="1"/>
    <xf borderId="1" fillId="12" fontId="3" numFmtId="0" xfId="0" applyAlignment="1" applyBorder="1" applyFont="1">
      <alignment readingOrder="0"/>
    </xf>
    <xf borderId="7" fillId="2" fontId="1" numFmtId="0" xfId="0" applyBorder="1" applyFont="1"/>
    <xf borderId="8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8" fillId="15" fontId="5" numFmtId="0" xfId="0" applyAlignment="1" applyBorder="1" applyFont="1">
      <alignment readingOrder="0"/>
    </xf>
    <xf borderId="5" fillId="14" fontId="6" numFmtId="0" xfId="0" applyAlignment="1" applyBorder="1" applyFont="1">
      <alignment readingOrder="0"/>
    </xf>
    <xf borderId="1" fillId="8" fontId="3" numFmtId="0" xfId="0" applyAlignment="1" applyBorder="1" applyFont="1">
      <alignment horizontal="right" readingOrder="0"/>
    </xf>
    <xf borderId="8" fillId="16" fontId="7" numFmtId="0" xfId="0" applyAlignment="1" applyBorder="1" applyFont="1">
      <alignment readingOrder="0"/>
    </xf>
    <xf borderId="7" fillId="2" fontId="1" numFmtId="166" xfId="0" applyAlignment="1" applyBorder="1" applyFont="1" applyNumberFormat="1">
      <alignment readingOrder="0"/>
    </xf>
    <xf borderId="7" fillId="2" fontId="1" numFmtId="0" xfId="0" applyAlignment="1" applyBorder="1" applyFont="1">
      <alignment readingOrder="0"/>
    </xf>
    <xf borderId="7" fillId="15" fontId="5" numFmtId="0" xfId="0" applyAlignment="1" applyBorder="1" applyFont="1">
      <alignment readingOrder="0"/>
    </xf>
    <xf borderId="7" fillId="16" fontId="7" numFmtId="0" xfId="0" applyAlignment="1" applyBorder="1" applyFont="1">
      <alignment readingOrder="0"/>
    </xf>
    <xf borderId="7" fillId="2" fontId="1" numFmtId="167" xfId="0" applyAlignment="1" applyBorder="1" applyFont="1" applyNumberFormat="1">
      <alignment readingOrder="0"/>
    </xf>
    <xf borderId="8" fillId="16" fontId="7" numFmtId="0" xfId="0" applyBorder="1" applyFont="1"/>
    <xf borderId="7" fillId="2" fontId="1" numFmtId="0" xfId="0" applyAlignment="1" applyBorder="1" applyFont="1">
      <alignment readingOrder="0"/>
    </xf>
    <xf borderId="7" fillId="16" fontId="7" numFmtId="0" xfId="0" applyBorder="1" applyFont="1"/>
    <xf borderId="5" fillId="14" fontId="6" numFmtId="0" xfId="0" applyBorder="1" applyFont="1"/>
    <xf borderId="0" fillId="0" fontId="9" numFmtId="0" xfId="0" applyFont="1"/>
    <xf borderId="6" fillId="17" fontId="8" numFmtId="0" xfId="0" applyAlignment="1" applyBorder="1" applyFont="1">
      <alignment readingOrder="0"/>
    </xf>
    <xf borderId="8" fillId="15" fontId="5" numFmtId="0" xfId="0" applyAlignment="1" applyBorder="1" applyFont="1">
      <alignment readingOrder="0"/>
    </xf>
    <xf borderId="7" fillId="15" fontId="5" numFmtId="0" xfId="0" applyBorder="1" applyFont="1"/>
    <xf borderId="7" fillId="15" fontId="5" numFmtId="0" xfId="0" applyAlignment="1" applyBorder="1" applyFont="1">
      <alignment readingOrder="0"/>
    </xf>
    <xf borderId="8" fillId="15" fontId="5" numFmtId="0" xfId="0" applyBorder="1" applyFont="1"/>
    <xf borderId="0" fillId="0" fontId="10" numFmtId="0" xfId="0" applyFont="1"/>
    <xf borderId="9" fillId="2" fontId="1" numFmtId="0" xfId="0" applyBorder="1" applyFont="1"/>
    <xf borderId="10" fillId="2" fontId="1" numFmtId="0" xfId="0" applyBorder="1" applyFont="1"/>
    <xf borderId="10" fillId="2" fontId="1" numFmtId="0" xfId="0" applyAlignment="1" applyBorder="1" applyFont="1">
      <alignment shrinkToFit="0" wrapText="1"/>
    </xf>
    <xf borderId="10" fillId="3" fontId="7" numFmtId="0" xfId="0" applyBorder="1" applyFont="1"/>
    <xf borderId="10" fillId="5" fontId="7" numFmtId="0" xfId="0" applyBorder="1" applyFont="1"/>
    <xf borderId="10" fillId="7" fontId="7" numFmtId="0" xfId="0" applyBorder="1" applyFont="1"/>
    <xf borderId="10" fillId="9" fontId="7" numFmtId="0" xfId="0" applyBorder="1" applyFont="1"/>
    <xf borderId="4" fillId="2" fontId="11" numFmtId="0" xfId="0" applyBorder="1" applyFont="1"/>
    <xf borderId="11" fillId="3" fontId="7" numFmtId="0" xfId="0" applyAlignment="1" applyBorder="1" applyFont="1">
      <alignment readingOrder="0"/>
    </xf>
    <xf borderId="12" fillId="14" fontId="6" numFmtId="0" xfId="0" applyAlignment="1" applyBorder="1" applyFont="1">
      <alignment readingOrder="0"/>
    </xf>
    <xf borderId="11" fillId="3" fontId="7" numFmtId="0" xfId="0" applyBorder="1" applyFont="1"/>
    <xf borderId="11" fillId="18" fontId="7" numFmtId="0" xfId="0" applyBorder="1" applyFill="1" applyFont="1"/>
    <xf borderId="13" fillId="0" fontId="12" numFmtId="0" xfId="0" applyBorder="1" applyFont="1"/>
    <xf borderId="5" fillId="19" fontId="13" numFmtId="0" xfId="0" applyAlignment="1" applyBorder="1" applyFill="1" applyFont="1">
      <alignment readingOrder="0"/>
    </xf>
    <xf borderId="14" fillId="2" fontId="11" numFmtId="0" xfId="0" applyBorder="1" applyFont="1"/>
    <xf borderId="7" fillId="3" fontId="7" numFmtId="0" xfId="0" applyAlignment="1" applyBorder="1" applyFont="1">
      <alignment readingOrder="0"/>
    </xf>
    <xf borderId="7" fillId="3" fontId="7" numFmtId="0" xfId="0" applyBorder="1" applyFont="1"/>
    <xf borderId="7" fillId="18" fontId="7" numFmtId="0" xfId="0" applyBorder="1" applyFont="1"/>
    <xf borderId="0" fillId="0" fontId="12" numFmtId="0" xfId="0" applyFont="1"/>
    <xf borderId="15" fillId="5" fontId="7" numFmtId="0" xfId="0" applyAlignment="1" applyBorder="1" applyFont="1">
      <alignment readingOrder="0"/>
    </xf>
    <xf borderId="15" fillId="18" fontId="7" numFmtId="0" xfId="0" applyBorder="1" applyFont="1"/>
    <xf borderId="7" fillId="7" fontId="7" numFmtId="0" xfId="0" applyAlignment="1" applyBorder="1" applyFont="1">
      <alignment readingOrder="0"/>
    </xf>
    <xf borderId="7" fillId="18" fontId="14" numFmtId="0" xfId="0" applyBorder="1" applyFont="1"/>
    <xf borderId="7" fillId="9" fontId="7" numFmtId="0" xfId="0" applyAlignment="1" applyBorder="1" applyFont="1">
      <alignment readingOrder="0"/>
    </xf>
    <xf borderId="7" fillId="9" fontId="7" numFmtId="0" xfId="0" applyBorder="1" applyFont="1"/>
    <xf borderId="5" fillId="19" fontId="13" numFmtId="0" xfId="0" applyBorder="1" applyFont="1"/>
    <xf borderId="16" fillId="2" fontId="1" numFmtId="0" xfId="0" applyBorder="1" applyFont="1"/>
    <xf borderId="8" fillId="2" fontId="1" numFmtId="0" xfId="0" applyBorder="1" applyFont="1"/>
    <xf borderId="8" fillId="2" fontId="1" numFmtId="0" xfId="0" applyAlignment="1" applyBorder="1" applyFont="1">
      <alignment shrinkToFit="0" wrapText="1"/>
    </xf>
    <xf borderId="8" fillId="3" fontId="7" numFmtId="0" xfId="0" applyBorder="1" applyFont="1"/>
    <xf borderId="8" fillId="5" fontId="7" numFmtId="0" xfId="0" applyBorder="1" applyFont="1"/>
    <xf borderId="8" fillId="7" fontId="7" numFmtId="0" xfId="0" applyBorder="1" applyFont="1"/>
    <xf borderId="8" fillId="9" fontId="7" numFmtId="0" xfId="0" applyBorder="1" applyFont="1"/>
    <xf borderId="17" fillId="2" fontId="1" numFmtId="0" xfId="0" applyAlignment="1" applyBorder="1" applyFont="1">
      <alignment shrinkToFit="0" wrapText="1"/>
    </xf>
    <xf borderId="6" fillId="2" fontId="11" numFmtId="0" xfId="0" applyBorder="1" applyFont="1"/>
    <xf borderId="18" fillId="5" fontId="7" numFmtId="0" xfId="0" applyAlignment="1" applyBorder="1" applyFont="1">
      <alignment readingOrder="0"/>
    </xf>
    <xf borderId="18" fillId="18" fontId="7" numFmtId="0" xfId="0" applyBorder="1" applyFont="1"/>
    <xf borderId="15" fillId="9" fontId="7" numFmtId="0" xfId="0" applyBorder="1" applyFont="1"/>
    <xf borderId="19" fillId="14" fontId="6" numFmtId="0" xfId="0" applyBorder="1" applyFont="1"/>
    <xf borderId="18" fillId="9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Antonio</a:t>
            </a:r>
          </a:p>
        </c:rich>
      </c:tx>
      <c:overlay val="0"/>
    </c:title>
    <c:plotArea>
      <c:layout/>
      <c:lineChart>
        <c:axId val="261164451"/>
        <c:axId val="4310181"/>
      </c:lineChart>
      <c:catAx>
        <c:axId val="261164451"/>
        <c:scaling>
          <c:orientation val="minMax"/>
        </c:scaling>
        <c:delete val="0"/>
        <c:axPos val="b"/>
        <c:crossAx val="4310181"/>
      </c:catAx>
      <c:valAx>
        <c:axId val="431018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26116445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Victor</a:t>
            </a:r>
          </a:p>
        </c:rich>
      </c:tx>
      <c:overlay val="0"/>
    </c:title>
    <c:plotArea>
      <c:layout/>
      <c:lineChart>
        <c:axId val="1113445519"/>
        <c:axId val="848063320"/>
      </c:lineChart>
      <c:catAx>
        <c:axId val="1113445519"/>
        <c:scaling>
          <c:orientation val="minMax"/>
        </c:scaling>
        <c:delete val="0"/>
        <c:axPos val="b"/>
        <c:crossAx val="848063320"/>
      </c:catAx>
      <c:valAx>
        <c:axId val="848063320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11344551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Eduardo</a:t>
            </a:r>
          </a:p>
        </c:rich>
      </c:tx>
      <c:overlay val="0"/>
    </c:title>
    <c:plotArea>
      <c:layout/>
      <c:lineChart>
        <c:axId val="1180772963"/>
        <c:axId val="589758702"/>
      </c:lineChart>
      <c:catAx>
        <c:axId val="1180772963"/>
        <c:scaling>
          <c:orientation val="minMax"/>
        </c:scaling>
        <c:delete val="0"/>
        <c:axPos val="b"/>
        <c:crossAx val="589758702"/>
      </c:catAx>
      <c:valAx>
        <c:axId val="58975870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1807729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Maximiliano</a:t>
            </a:r>
          </a:p>
        </c:rich>
      </c:tx>
      <c:overlay val="0"/>
    </c:title>
    <c:plotArea>
      <c:layout/>
      <c:lineChart>
        <c:axId val="497785502"/>
        <c:axId val="767475954"/>
      </c:lineChart>
      <c:catAx>
        <c:axId val="497785502"/>
        <c:scaling>
          <c:orientation val="minMax"/>
        </c:scaling>
        <c:delete val="0"/>
        <c:axPos val="b"/>
        <c:crossAx val="767475954"/>
      </c:catAx>
      <c:valAx>
        <c:axId val="76747595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4977855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Fernando</a:t>
            </a:r>
          </a:p>
        </c:rich>
      </c:tx>
      <c:overlay val="0"/>
    </c:title>
    <c:plotArea>
      <c:layout/>
      <c:lineChart>
        <c:axId val="1612512502"/>
        <c:axId val="714809937"/>
      </c:lineChart>
      <c:catAx>
        <c:axId val="1612512502"/>
        <c:scaling>
          <c:orientation val="minMax"/>
        </c:scaling>
        <c:delete val="0"/>
        <c:axPos val="b"/>
        <c:crossAx val="714809937"/>
      </c:catAx>
      <c:valAx>
        <c:axId val="71480993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6125125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t>Horas Grupales</a:t>
            </a:r>
          </a:p>
        </c:rich>
      </c:tx>
      <c:overlay val="0"/>
    </c:title>
    <c:plotArea>
      <c:layout/>
      <c:lineChart>
        <c:varyColors val="0"/>
        <c:axId val="1957137397"/>
        <c:axId val="1335744867"/>
      </c:lineChart>
      <c:catAx>
        <c:axId val="1957137397"/>
        <c:scaling>
          <c:orientation val="minMax"/>
        </c:scaling>
        <c:delete val="0"/>
        <c:axPos val="b"/>
        <c:crossAx val="1335744867"/>
      </c:catAx>
      <c:valAx>
        <c:axId val="133574486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95713739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  <c:spPr>
    <a:solidFill>
      <a:srgbClr val="40404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2</xdr:row>
      <xdr:rowOff>0</xdr:rowOff>
    </xdr:from>
    <xdr:ext cx="3505200" cy="1876425"/>
    <xdr:graphicFrame>
      <xdr:nvGraphicFramePr>
        <xdr:cNvPr id="212952168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285750</xdr:colOff>
      <xdr:row>2</xdr:row>
      <xdr:rowOff>9525</xdr:rowOff>
    </xdr:from>
    <xdr:ext cx="3648075" cy="1876425"/>
    <xdr:graphicFrame>
      <xdr:nvGraphicFramePr>
        <xdr:cNvPr id="11291025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514350</xdr:colOff>
      <xdr:row>11</xdr:row>
      <xdr:rowOff>66675</xdr:rowOff>
    </xdr:from>
    <xdr:ext cx="3505200" cy="1781175"/>
    <xdr:graphicFrame>
      <xdr:nvGraphicFramePr>
        <xdr:cNvPr id="6333076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304800</xdr:colOff>
      <xdr:row>11</xdr:row>
      <xdr:rowOff>85725</xdr:rowOff>
    </xdr:from>
    <xdr:ext cx="3638550" cy="1733550"/>
    <xdr:graphicFrame>
      <xdr:nvGraphicFramePr>
        <xdr:cNvPr id="9637010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1504950</xdr:colOff>
      <xdr:row>23</xdr:row>
      <xdr:rowOff>0</xdr:rowOff>
    </xdr:from>
    <xdr:ext cx="3514725" cy="1571625"/>
    <xdr:graphicFrame>
      <xdr:nvGraphicFramePr>
        <xdr:cNvPr id="34421096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85725</xdr:colOff>
      <xdr:row>33</xdr:row>
      <xdr:rowOff>47625</xdr:rowOff>
    </xdr:from>
    <xdr:ext cx="7886700" cy="3533775"/>
    <xdr:graphicFrame>
      <xdr:nvGraphicFramePr>
        <xdr:cNvPr id="60266295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41.3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  <col customWidth="1" min="23" max="26" width="9.0"/>
  </cols>
  <sheetData>
    <row r="1" ht="14.25" customHeight="1">
      <c r="A1" s="40"/>
      <c r="B1" s="1"/>
    </row>
    <row r="2" ht="14.25" customHeight="1">
      <c r="Q2" s="46" t="s">
        <v>44</v>
      </c>
    </row>
    <row r="3" ht="14.25" customHeight="1">
      <c r="A3" s="47" t="s">
        <v>45</v>
      </c>
      <c r="B3" s="48" t="s">
        <v>46</v>
      </c>
      <c r="C3" s="49" t="s">
        <v>47</v>
      </c>
      <c r="D3" s="50" t="s">
        <v>48</v>
      </c>
      <c r="E3" s="51" t="s">
        <v>49</v>
      </c>
      <c r="F3" s="52" t="s">
        <v>50</v>
      </c>
      <c r="G3" s="53" t="s">
        <v>51</v>
      </c>
      <c r="H3" s="48" t="s">
        <v>52</v>
      </c>
      <c r="I3" s="49" t="s">
        <v>53</v>
      </c>
      <c r="Q3" s="1" t="s">
        <v>54</v>
      </c>
      <c r="R3" s="1" t="s">
        <v>55</v>
      </c>
      <c r="S3" s="1" t="s">
        <v>56</v>
      </c>
      <c r="T3" s="1" t="s">
        <v>57</v>
      </c>
      <c r="U3" s="1" t="s">
        <v>58</v>
      </c>
      <c r="V3" s="1" t="s">
        <v>59</v>
      </c>
    </row>
    <row r="4" ht="14.25" customHeight="1">
      <c r="A4" s="54" t="s">
        <v>60</v>
      </c>
      <c r="B4" s="55" t="s">
        <v>23</v>
      </c>
      <c r="C4" s="56">
        <v>3.0</v>
      </c>
      <c r="D4" s="57">
        <f>Antonio!G3</f>
        <v>3</v>
      </c>
      <c r="E4" s="58"/>
      <c r="F4" s="58"/>
      <c r="G4" s="58"/>
      <c r="H4" s="59">
        <f t="shared" ref="H4:H9" si="1">D4+E4+F4+G4</f>
        <v>3</v>
      </c>
      <c r="I4" s="60" t="s">
        <v>61</v>
      </c>
      <c r="Q4" s="46" t="s">
        <v>62</v>
      </c>
      <c r="R4" s="46" t="str">
        <f>'Sprint 2 - Grupo'!$C4++C5+C6+#REF!+C8+C9+#REF!</f>
        <v>#REF!</v>
      </c>
      <c r="S4" s="46" t="str">
        <f>R4-'Sprint 2 - Grupo'!$D4-D5</f>
        <v>#REF!</v>
      </c>
      <c r="T4" s="46" t="str">
        <f>S4-E6-#REF!</f>
        <v>#REF!</v>
      </c>
      <c r="U4" s="46" t="str">
        <f>T4-F8</f>
        <v>#REF!</v>
      </c>
      <c r="V4" s="46" t="str">
        <f>U4-G9-#REF!</f>
        <v>#REF!</v>
      </c>
    </row>
    <row r="5" ht="14.25" customHeight="1">
      <c r="A5" s="61"/>
      <c r="B5" s="62" t="s">
        <v>28</v>
      </c>
      <c r="C5" s="28">
        <v>2.0</v>
      </c>
      <c r="D5" s="63">
        <f>Antonio!G4</f>
        <v>0.5</v>
      </c>
      <c r="E5" s="64"/>
      <c r="F5" s="64"/>
      <c r="G5" s="64"/>
      <c r="H5" s="65">
        <f t="shared" si="1"/>
        <v>0.5</v>
      </c>
      <c r="I5" s="60" t="s">
        <v>61</v>
      </c>
      <c r="Q5" s="46" t="s">
        <v>63</v>
      </c>
      <c r="R5" s="46" t="str">
        <f>R4</f>
        <v>#REF!</v>
      </c>
      <c r="S5" s="46" t="str">
        <f>'Sprint 2 - Grupo'!$R5-('Sprint 2 - Grupo'!$R5/4)</f>
        <v>#REF!</v>
      </c>
      <c r="T5" s="46" t="str">
        <f>'Sprint 2 - Grupo'!$S5-('Sprint 2 - Grupo'!$R5/4)</f>
        <v>#REF!</v>
      </c>
      <c r="U5" s="46" t="str">
        <f>'Sprint 2 - Grupo'!$T5-('Sprint 2 - Grupo'!$R5/4)</f>
        <v>#REF!</v>
      </c>
      <c r="V5" s="46" t="str">
        <f>'Sprint 2 - Grupo'!$U5-('Sprint 2 - Grupo'!$R5/4)</f>
        <v>#REF!</v>
      </c>
    </row>
    <row r="6" ht="14.25" customHeight="1">
      <c r="A6" s="61"/>
      <c r="B6" s="66" t="s">
        <v>33</v>
      </c>
      <c r="C6" s="28">
        <v>5.0</v>
      </c>
      <c r="D6" s="67"/>
      <c r="E6" s="66">
        <f>Antonio!G5</f>
        <v>4</v>
      </c>
      <c r="F6" s="67"/>
      <c r="G6" s="67"/>
      <c r="H6" s="65">
        <f t="shared" si="1"/>
        <v>4</v>
      </c>
      <c r="I6" s="60" t="s">
        <v>61</v>
      </c>
    </row>
    <row r="7" ht="14.25" customHeight="1">
      <c r="A7" s="61"/>
      <c r="B7" s="68" t="s">
        <v>35</v>
      </c>
      <c r="C7" s="28">
        <v>2.0</v>
      </c>
      <c r="D7" s="64"/>
      <c r="E7" s="69"/>
      <c r="F7" s="68">
        <f>Antonio!G6</f>
        <v>1</v>
      </c>
      <c r="G7" s="64"/>
      <c r="H7" s="65">
        <f t="shared" si="1"/>
        <v>1</v>
      </c>
      <c r="I7" s="60" t="s">
        <v>61</v>
      </c>
    </row>
    <row r="8" ht="14.25" customHeight="1">
      <c r="A8" s="61"/>
      <c r="B8" s="68" t="s">
        <v>36</v>
      </c>
      <c r="C8" s="28">
        <v>3.0</v>
      </c>
      <c r="D8" s="64"/>
      <c r="E8" s="69"/>
      <c r="F8" s="68">
        <f>Antonio!G7</f>
        <v>2</v>
      </c>
      <c r="G8" s="64"/>
      <c r="H8" s="65">
        <f t="shared" si="1"/>
        <v>2</v>
      </c>
      <c r="I8" s="60" t="s">
        <v>61</v>
      </c>
    </row>
    <row r="9" ht="14.25" customHeight="1">
      <c r="A9" s="61"/>
      <c r="B9" s="70" t="s">
        <v>38</v>
      </c>
      <c r="C9" s="28">
        <v>5.0</v>
      </c>
      <c r="D9" s="64"/>
      <c r="E9" s="64"/>
      <c r="F9" s="64"/>
      <c r="G9" s="71"/>
      <c r="H9" s="65">
        <f t="shared" si="1"/>
        <v>0</v>
      </c>
      <c r="I9" s="72"/>
      <c r="J9" s="40"/>
    </row>
    <row r="10" ht="14.25" customHeight="1"/>
    <row r="11" ht="14.25" customHeight="1">
      <c r="Q11" s="46" t="s">
        <v>64</v>
      </c>
    </row>
    <row r="12" ht="14.25" customHeight="1">
      <c r="A12" s="73" t="s">
        <v>45</v>
      </c>
      <c r="B12" s="74" t="s">
        <v>46</v>
      </c>
      <c r="C12" s="75" t="s">
        <v>47</v>
      </c>
      <c r="D12" s="76" t="s">
        <v>48</v>
      </c>
      <c r="E12" s="77" t="s">
        <v>49</v>
      </c>
      <c r="F12" s="78" t="s">
        <v>50</v>
      </c>
      <c r="G12" s="79" t="s">
        <v>51</v>
      </c>
      <c r="H12" s="74" t="s">
        <v>52</v>
      </c>
      <c r="I12" s="80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" t="s">
        <v>58</v>
      </c>
      <c r="V12" s="1" t="s">
        <v>59</v>
      </c>
    </row>
    <row r="13" ht="14.25" customHeight="1">
      <c r="A13" s="81" t="s">
        <v>65</v>
      </c>
      <c r="B13" s="55" t="s">
        <v>23</v>
      </c>
      <c r="C13" s="56">
        <v>3.0</v>
      </c>
      <c r="D13" s="63">
        <f>Victor!G3</f>
        <v>3</v>
      </c>
      <c r="E13" s="64"/>
      <c r="F13" s="64"/>
      <c r="G13" s="64"/>
      <c r="H13" s="65">
        <f t="shared" ref="H13:H15" si="2">D13+E13+F13+G13</f>
        <v>3</v>
      </c>
      <c r="I13" s="60" t="s">
        <v>61</v>
      </c>
      <c r="Q13" s="46" t="s">
        <v>62</v>
      </c>
      <c r="R13" s="46" t="str">
        <f>'Sprint 2 - Grupo'!$C13++C14+#REF!+C15+#REF!+C17+C19+C20+C21+#REF!</f>
        <v>#REF!</v>
      </c>
      <c r="S13" s="46" t="str">
        <f>R13--'Sprint 2 - Grupo'!$D13-D14-#REF!</f>
        <v>#REF!</v>
      </c>
      <c r="T13" s="46" t="str">
        <f>S13-E15-#REF!</f>
        <v>#REF!</v>
      </c>
      <c r="U13" s="46" t="str">
        <f>T13-F19-F17</f>
        <v>#REF!</v>
      </c>
      <c r="V13" s="46" t="str">
        <f>U13-#REF!-G20-G21</f>
        <v>#REF!</v>
      </c>
    </row>
    <row r="14" ht="14.25" customHeight="1">
      <c r="A14" s="81"/>
      <c r="B14" s="62" t="s">
        <v>28</v>
      </c>
      <c r="C14" s="28">
        <v>2.0</v>
      </c>
      <c r="D14" s="63">
        <f>Victor!G4</f>
        <v>0.5</v>
      </c>
      <c r="E14" s="64"/>
      <c r="F14" s="64"/>
      <c r="G14" s="64"/>
      <c r="H14" s="65">
        <f t="shared" si="2"/>
        <v>0.5</v>
      </c>
      <c r="I14" s="60" t="s">
        <v>61</v>
      </c>
      <c r="Q14" s="46" t="s">
        <v>63</v>
      </c>
      <c r="R14" s="46" t="str">
        <f>R13</f>
        <v>#REF!</v>
      </c>
      <c r="S14" s="46" t="str">
        <f>'Sprint 2 - Grupo'!$R14-('Sprint 2 - Grupo'!$R14/4)</f>
        <v>#REF!</v>
      </c>
      <c r="T14" s="46" t="str">
        <f>'Sprint 2 - Grupo'!$S14-('Sprint 2 - Grupo'!$R14/4)</f>
        <v>#REF!</v>
      </c>
      <c r="U14" s="46" t="str">
        <f>'Sprint 2 - Grupo'!$T14-('Sprint 2 - Grupo'!$R14/4)</f>
        <v>#REF!</v>
      </c>
      <c r="V14" s="46" t="str">
        <f>'Sprint 2 - Grupo'!$U14-('Sprint 2 - Grupo'!$R14/4)</f>
        <v>#REF!</v>
      </c>
    </row>
    <row r="15" ht="14.25" customHeight="1">
      <c r="A15" s="81"/>
      <c r="B15" s="66" t="s">
        <v>39</v>
      </c>
      <c r="C15" s="28">
        <v>2.0</v>
      </c>
      <c r="D15" s="67"/>
      <c r="E15" s="66">
        <v>2.0</v>
      </c>
      <c r="F15" s="67"/>
      <c r="G15" s="67"/>
      <c r="H15" s="65">
        <f t="shared" si="2"/>
        <v>2</v>
      </c>
      <c r="I15" s="60" t="s">
        <v>61</v>
      </c>
    </row>
    <row r="16" ht="14.25" customHeight="1">
      <c r="A16" s="81"/>
      <c r="B16" s="82" t="s">
        <v>41</v>
      </c>
      <c r="C16" s="28">
        <v>3.0</v>
      </c>
      <c r="D16" s="83"/>
      <c r="E16" s="82">
        <v>2.0</v>
      </c>
      <c r="F16" s="83"/>
      <c r="G16" s="83"/>
      <c r="H16" s="65"/>
      <c r="I16" s="60" t="s">
        <v>61</v>
      </c>
    </row>
    <row r="17" ht="14.25" customHeight="1">
      <c r="A17" s="81"/>
      <c r="B17" s="68" t="s">
        <v>35</v>
      </c>
      <c r="C17" s="28">
        <v>2.0</v>
      </c>
      <c r="D17" s="64"/>
      <c r="E17" s="64"/>
      <c r="F17" s="68">
        <v>1.0</v>
      </c>
      <c r="G17" s="64"/>
      <c r="H17" s="65">
        <f>D17+E17+F17+G17</f>
        <v>1</v>
      </c>
      <c r="I17" s="60" t="s">
        <v>61</v>
      </c>
    </row>
    <row r="18" ht="14.25" customHeight="1">
      <c r="A18" s="81"/>
      <c r="B18" s="68" t="s">
        <v>36</v>
      </c>
      <c r="C18" s="28">
        <v>2.0</v>
      </c>
      <c r="D18" s="64"/>
      <c r="E18" s="64"/>
      <c r="F18" s="68">
        <v>1.0</v>
      </c>
      <c r="G18" s="64"/>
      <c r="H18" s="65"/>
      <c r="I18" s="60" t="s">
        <v>61</v>
      </c>
    </row>
    <row r="19" ht="14.25" customHeight="1">
      <c r="A19" s="81"/>
      <c r="B19" s="68" t="s">
        <v>42</v>
      </c>
      <c r="C19" s="28">
        <v>1.0</v>
      </c>
      <c r="D19" s="64"/>
      <c r="E19" s="64"/>
      <c r="F19" s="68">
        <v>1.0</v>
      </c>
      <c r="G19" s="64"/>
      <c r="H19" s="65">
        <f t="shared" ref="H19:H20" si="3">D19+E19+F19+G19</f>
        <v>1</v>
      </c>
      <c r="I19" s="60" t="s">
        <v>61</v>
      </c>
    </row>
    <row r="20" ht="14.25" customHeight="1">
      <c r="A20" s="81"/>
      <c r="B20" s="70" t="s">
        <v>38</v>
      </c>
      <c r="C20" s="28">
        <v>5.0</v>
      </c>
      <c r="D20" s="64"/>
      <c r="E20" s="64"/>
      <c r="F20" s="64"/>
      <c r="G20" s="71"/>
      <c r="H20" s="65">
        <f t="shared" si="3"/>
        <v>0</v>
      </c>
      <c r="I20" s="72"/>
    </row>
    <row r="21" ht="14.25" customHeight="1">
      <c r="A21" s="81"/>
      <c r="B21" s="84"/>
      <c r="C21" s="85"/>
      <c r="D21" s="83"/>
      <c r="E21" s="83"/>
      <c r="F21" s="83"/>
      <c r="G21" s="86"/>
      <c r="H21" s="65">
        <f>G21+F21+E21+D21</f>
        <v>0</v>
      </c>
      <c r="I21" s="72"/>
    </row>
    <row r="22" ht="14.25" customHeight="1"/>
    <row r="23" ht="14.25" customHeight="1">
      <c r="Q23" s="46" t="s">
        <v>66</v>
      </c>
    </row>
    <row r="24" ht="14.25" customHeight="1">
      <c r="A24" s="73" t="s">
        <v>45</v>
      </c>
      <c r="B24" s="74" t="s">
        <v>46</v>
      </c>
      <c r="C24" s="75" t="s">
        <v>47</v>
      </c>
      <c r="D24" s="76" t="s">
        <v>48</v>
      </c>
      <c r="E24" s="77" t="s">
        <v>49</v>
      </c>
      <c r="F24" s="78" t="s">
        <v>50</v>
      </c>
      <c r="G24" s="79" t="s">
        <v>51</v>
      </c>
      <c r="H24" s="74" t="s">
        <v>52</v>
      </c>
      <c r="I24" s="80" t="s">
        <v>53</v>
      </c>
      <c r="Q24" s="1" t="s">
        <v>54</v>
      </c>
      <c r="R24" s="1" t="s">
        <v>55</v>
      </c>
      <c r="S24" s="1" t="s">
        <v>56</v>
      </c>
      <c r="T24" s="1" t="s">
        <v>57</v>
      </c>
      <c r="U24" s="1" t="s">
        <v>58</v>
      </c>
      <c r="V24" s="1" t="s">
        <v>59</v>
      </c>
    </row>
    <row r="25" ht="14.25" customHeight="1">
      <c r="A25" s="81" t="s">
        <v>67</v>
      </c>
      <c r="B25" s="55" t="s">
        <v>23</v>
      </c>
      <c r="C25" s="28">
        <v>2.0</v>
      </c>
      <c r="D25" s="63">
        <f>Eduardo!G3</f>
        <v>2</v>
      </c>
      <c r="E25" s="69"/>
      <c r="F25" s="64"/>
      <c r="G25" s="64"/>
      <c r="H25" s="65">
        <f t="shared" ref="H25:H27" si="4">D25+E25+F25+G25</f>
        <v>2</v>
      </c>
      <c r="I25" s="72"/>
      <c r="Q25" s="46" t="s">
        <v>62</v>
      </c>
      <c r="R25" s="46" t="str">
        <f>'Sprint 2 - Grupo'!$C25+C26+C27+#REF!+C29+C31+C32+#REF!+#REF!</f>
        <v>#REF!</v>
      </c>
      <c r="S25" s="46" t="str">
        <f>R25-'Sprint 2 - Grupo'!$D25-D26</f>
        <v>#REF!</v>
      </c>
      <c r="T25" s="46" t="str">
        <f>S25-E27-#REF!</f>
        <v>#REF!</v>
      </c>
      <c r="U25" s="46" t="str">
        <f>T25-F29-F31</f>
        <v>#REF!</v>
      </c>
      <c r="V25" s="46" t="str">
        <f>U25-G32-#REF!-#REF!</f>
        <v>#REF!</v>
      </c>
    </row>
    <row r="26" ht="14.25" customHeight="1">
      <c r="A26" s="81"/>
      <c r="B26" s="62" t="s">
        <v>28</v>
      </c>
      <c r="C26" s="28">
        <v>3.0</v>
      </c>
      <c r="D26" s="63">
        <f>Eduardo!G4</f>
        <v>1</v>
      </c>
      <c r="E26" s="69"/>
      <c r="F26" s="64"/>
      <c r="G26" s="64"/>
      <c r="H26" s="65">
        <f t="shared" si="4"/>
        <v>1</v>
      </c>
      <c r="I26" s="72"/>
      <c r="Q26" s="46" t="s">
        <v>63</v>
      </c>
      <c r="R26" s="46" t="str">
        <f>R25</f>
        <v>#REF!</v>
      </c>
      <c r="S26" s="46" t="str">
        <f>'Sprint 2 - Grupo'!$R26-('Sprint 2 - Grupo'!$R26/4)</f>
        <v>#REF!</v>
      </c>
      <c r="T26" s="46" t="str">
        <f>'Sprint 2 - Grupo'!$S26-('Sprint 2 - Grupo'!$R26/4)</f>
        <v>#REF!</v>
      </c>
      <c r="U26" s="46" t="str">
        <f>'Sprint 2 - Grupo'!$T26-('Sprint 2 - Grupo'!$R26/4)</f>
        <v>#REF!</v>
      </c>
      <c r="V26" s="46" t="str">
        <f>'Sprint 2 - Grupo'!$U26-('Sprint 2 - Grupo'!$R26/4)</f>
        <v>#REF!</v>
      </c>
    </row>
    <row r="27" ht="14.25" customHeight="1">
      <c r="A27" s="81"/>
      <c r="B27" s="66" t="s">
        <v>68</v>
      </c>
      <c r="C27" s="28">
        <v>2.0</v>
      </c>
      <c r="D27" s="67"/>
      <c r="E27" s="66">
        <v>2.0</v>
      </c>
      <c r="F27" s="67"/>
      <c r="G27" s="67"/>
      <c r="H27" s="65">
        <f t="shared" si="4"/>
        <v>2</v>
      </c>
      <c r="I27" s="72"/>
    </row>
    <row r="28" ht="14.25" customHeight="1">
      <c r="A28" s="81"/>
      <c r="B28" s="82" t="s">
        <v>41</v>
      </c>
      <c r="C28" s="28">
        <v>3.0</v>
      </c>
      <c r="D28" s="83"/>
      <c r="E28" s="82">
        <v>2.0</v>
      </c>
      <c r="F28" s="83"/>
      <c r="G28" s="83"/>
      <c r="H28" s="65"/>
      <c r="I28" s="72"/>
    </row>
    <row r="29" ht="14.25" customHeight="1">
      <c r="A29" s="81"/>
      <c r="B29" s="68" t="s">
        <v>35</v>
      </c>
      <c r="C29" s="28">
        <v>2.0</v>
      </c>
      <c r="D29" s="64"/>
      <c r="E29" s="69"/>
      <c r="F29" s="68">
        <v>1.0</v>
      </c>
      <c r="G29" s="64"/>
      <c r="H29" s="65">
        <f>D29+E29+F29+G29</f>
        <v>1</v>
      </c>
      <c r="I29" s="72"/>
    </row>
    <row r="30" ht="14.25" customHeight="1">
      <c r="A30" s="81"/>
      <c r="B30" s="68" t="s">
        <v>36</v>
      </c>
      <c r="C30" s="28">
        <v>2.0</v>
      </c>
      <c r="D30" s="64"/>
      <c r="E30" s="69"/>
      <c r="F30" s="68">
        <v>1.0</v>
      </c>
      <c r="G30" s="64"/>
      <c r="H30" s="65"/>
      <c r="I30" s="72"/>
    </row>
    <row r="31" ht="14.25" customHeight="1">
      <c r="A31" s="81"/>
      <c r="B31" s="68" t="s">
        <v>42</v>
      </c>
      <c r="C31" s="28">
        <v>1.0</v>
      </c>
      <c r="D31" s="64"/>
      <c r="E31" s="69"/>
      <c r="F31" s="68">
        <v>1.0</v>
      </c>
      <c r="G31" s="64"/>
      <c r="H31" s="65">
        <f t="shared" ref="H31:H32" si="5">D31+E31+F31+G31</f>
        <v>1</v>
      </c>
      <c r="I31" s="72"/>
    </row>
    <row r="32" ht="14.25" customHeight="1">
      <c r="A32" s="81"/>
      <c r="B32" s="70" t="s">
        <v>38</v>
      </c>
      <c r="C32" s="28">
        <v>5.0</v>
      </c>
      <c r="D32" s="64"/>
      <c r="E32" s="64"/>
      <c r="F32" s="64"/>
      <c r="G32" s="71"/>
      <c r="H32" s="65">
        <f t="shared" si="5"/>
        <v>0</v>
      </c>
      <c r="I32" s="72"/>
    </row>
    <row r="33" ht="14.25" customHeight="1"/>
    <row r="34" ht="14.25" customHeight="1">
      <c r="Q34" s="46" t="s">
        <v>69</v>
      </c>
    </row>
    <row r="35" ht="14.25" customHeight="1">
      <c r="A35" s="73" t="s">
        <v>45</v>
      </c>
      <c r="B35" s="74" t="s">
        <v>46</v>
      </c>
      <c r="C35" s="75" t="s">
        <v>47</v>
      </c>
      <c r="D35" s="76" t="s">
        <v>48</v>
      </c>
      <c r="E35" s="77" t="s">
        <v>49</v>
      </c>
      <c r="F35" s="78" t="s">
        <v>50</v>
      </c>
      <c r="G35" s="79" t="s">
        <v>51</v>
      </c>
      <c r="H35" s="74" t="s">
        <v>52</v>
      </c>
      <c r="I35" s="80" t="s">
        <v>53</v>
      </c>
      <c r="Q35" s="1" t="s">
        <v>54</v>
      </c>
      <c r="R35" s="1" t="s">
        <v>55</v>
      </c>
      <c r="S35" s="1" t="s">
        <v>56</v>
      </c>
      <c r="T35" s="1" t="s">
        <v>57</v>
      </c>
      <c r="U35" s="1" t="s">
        <v>58</v>
      </c>
      <c r="V35" s="1" t="s">
        <v>59</v>
      </c>
    </row>
    <row r="36" ht="14.25" customHeight="1">
      <c r="A36" s="81" t="s">
        <v>70</v>
      </c>
      <c r="B36" s="55" t="s">
        <v>23</v>
      </c>
      <c r="C36" s="28">
        <v>2.0</v>
      </c>
      <c r="D36" s="63">
        <f>Maximiliano!G3</f>
        <v>1</v>
      </c>
      <c r="E36" s="64"/>
      <c r="F36" s="64"/>
      <c r="G36" s="64"/>
      <c r="H36" s="65"/>
      <c r="I36" s="60" t="s">
        <v>61</v>
      </c>
      <c r="Q36" s="46" t="s">
        <v>62</v>
      </c>
      <c r="R36" s="46" t="str">
        <f>'Sprint 2 - Grupo'!$C36+C37+C38+#REF!+C39+#REF!+C40+#REF!</f>
        <v>#REF!</v>
      </c>
      <c r="S36" s="46" t="str">
        <f>R36-'Sprint 2 - Grupo'!$D36-D37</f>
        <v>#REF!</v>
      </c>
      <c r="T36" s="46" t="str">
        <f>S36-#REF!</f>
        <v>#REF!</v>
      </c>
      <c r="U36" s="46" t="str">
        <f>T36-F39</f>
        <v>#REF!</v>
      </c>
      <c r="V36" s="46" t="str">
        <f>U36-G40-#REF!</f>
        <v>#REF!</v>
      </c>
    </row>
    <row r="37" ht="14.25" customHeight="1">
      <c r="A37" s="81"/>
      <c r="B37" s="62" t="s">
        <v>28</v>
      </c>
      <c r="C37" s="28">
        <v>3.0</v>
      </c>
      <c r="D37" s="63">
        <f>Maximiliano!G4</f>
        <v>0.8</v>
      </c>
      <c r="E37" s="64"/>
      <c r="F37" s="64"/>
      <c r="G37" s="64"/>
      <c r="H37" s="65"/>
      <c r="I37" s="60" t="s">
        <v>61</v>
      </c>
      <c r="Q37" s="46" t="s">
        <v>63</v>
      </c>
      <c r="R37" s="46" t="str">
        <f>R36</f>
        <v>#REF!</v>
      </c>
      <c r="S37" s="46" t="str">
        <f>'Sprint 2 - Grupo'!$R37-('Sprint 2 - Grupo'!$R37/4)</f>
        <v>#REF!</v>
      </c>
      <c r="T37" s="46" t="str">
        <f>'Sprint 2 - Grupo'!$S37-('Sprint 2 - Grupo'!$R37/4)</f>
        <v>#REF!</v>
      </c>
      <c r="U37" s="46" t="str">
        <f>'Sprint 2 - Grupo'!$T37-('Sprint 2 - Grupo'!$R37/4)</f>
        <v>#REF!</v>
      </c>
      <c r="V37" s="46" t="str">
        <f>'Sprint 2 - Grupo'!$U37-('Sprint 2 - Grupo'!$R37/4)</f>
        <v>#REF!</v>
      </c>
    </row>
    <row r="38" ht="14.25" customHeight="1">
      <c r="A38" s="81"/>
      <c r="B38" s="66" t="s">
        <v>71</v>
      </c>
      <c r="C38" s="28">
        <v>5.0</v>
      </c>
      <c r="D38" s="83"/>
      <c r="E38" s="82">
        <v>4.0</v>
      </c>
      <c r="F38" s="83"/>
      <c r="G38" s="83"/>
      <c r="H38" s="65"/>
      <c r="I38" s="60" t="s">
        <v>72</v>
      </c>
    </row>
    <row r="39" ht="14.25" customHeight="1">
      <c r="A39" s="81"/>
      <c r="B39" s="68" t="s">
        <v>73</v>
      </c>
      <c r="C39" s="28">
        <v>5.0</v>
      </c>
      <c r="D39" s="64"/>
      <c r="E39" s="64"/>
      <c r="F39" s="68">
        <v>4.0</v>
      </c>
      <c r="G39" s="64"/>
      <c r="H39" s="65"/>
      <c r="I39" s="60" t="s">
        <v>72</v>
      </c>
    </row>
    <row r="40" ht="14.25" customHeight="1">
      <c r="A40" s="81"/>
      <c r="B40" s="70" t="s">
        <v>74</v>
      </c>
      <c r="C40" s="28">
        <v>5.0</v>
      </c>
      <c r="D40" s="64"/>
      <c r="E40" s="64"/>
      <c r="F40" s="64"/>
      <c r="G40" s="71"/>
      <c r="H40" s="65"/>
      <c r="I40" s="72"/>
    </row>
    <row r="41" ht="14.25" customHeight="1"/>
    <row r="42" ht="14.25" customHeight="1"/>
    <row r="43" ht="14.25" customHeight="1">
      <c r="A43" s="73" t="s">
        <v>45</v>
      </c>
      <c r="B43" s="74" t="s">
        <v>46</v>
      </c>
      <c r="C43" s="75" t="s">
        <v>47</v>
      </c>
      <c r="D43" s="76" t="s">
        <v>48</v>
      </c>
      <c r="E43" s="77" t="s">
        <v>49</v>
      </c>
      <c r="F43" s="78" t="s">
        <v>50</v>
      </c>
      <c r="G43" s="79" t="s">
        <v>51</v>
      </c>
      <c r="H43" s="74" t="s">
        <v>52</v>
      </c>
      <c r="I43" s="80" t="s">
        <v>53</v>
      </c>
      <c r="Q43" s="46" t="s">
        <v>75</v>
      </c>
    </row>
    <row r="44" ht="14.25" customHeight="1">
      <c r="A44" s="81" t="s">
        <v>76</v>
      </c>
      <c r="B44" s="55" t="s">
        <v>23</v>
      </c>
      <c r="C44" s="56">
        <v>3.0</v>
      </c>
      <c r="D44" s="63">
        <f>Fernando!G3</f>
        <v>3</v>
      </c>
      <c r="E44" s="64"/>
      <c r="F44" s="64"/>
      <c r="G44" s="64"/>
      <c r="H44" s="65"/>
      <c r="I44" s="60" t="s">
        <v>61</v>
      </c>
      <c r="Q44" s="1" t="s">
        <v>54</v>
      </c>
      <c r="R44" s="1" t="s">
        <v>55</v>
      </c>
      <c r="S44" s="1" t="s">
        <v>56</v>
      </c>
      <c r="T44" s="1" t="s">
        <v>57</v>
      </c>
      <c r="U44" s="1" t="s">
        <v>58</v>
      </c>
      <c r="V44" s="1" t="s">
        <v>59</v>
      </c>
    </row>
    <row r="45" ht="14.25" customHeight="1">
      <c r="A45" s="81"/>
      <c r="B45" s="62" t="s">
        <v>28</v>
      </c>
      <c r="C45" s="28">
        <v>2.0</v>
      </c>
      <c r="D45" s="63">
        <f>Fernando!G4</f>
        <v>0.5</v>
      </c>
      <c r="E45" s="64"/>
      <c r="F45" s="64"/>
      <c r="G45" s="64"/>
      <c r="H45" s="65"/>
      <c r="I45" s="60" t="s">
        <v>61</v>
      </c>
      <c r="Q45" s="46" t="s">
        <v>62</v>
      </c>
      <c r="R45" s="46" t="str">
        <f>'Sprint 2 - Grupo'!$C45+C44+C46+#REF!+#REF!+C47+C48+#REF!</f>
        <v>#REF!</v>
      </c>
      <c r="S45" s="46" t="str">
        <f>R45-'Sprint 2 - Grupo'!$D45-D45</f>
        <v>#REF!</v>
      </c>
      <c r="T45" s="46" t="str">
        <f>S45-E46-#REF!</f>
        <v>#REF!</v>
      </c>
      <c r="U45" s="46" t="str">
        <f>T45-#REF!-F47</f>
        <v>#REF!</v>
      </c>
      <c r="V45" s="46" t="str">
        <f>U45-G48-#REF!</f>
        <v>#REF!</v>
      </c>
    </row>
    <row r="46" ht="14.25" customHeight="1">
      <c r="A46" s="81"/>
      <c r="B46" s="66" t="s">
        <v>33</v>
      </c>
      <c r="C46" s="28">
        <v>5.0</v>
      </c>
      <c r="D46" s="67"/>
      <c r="E46" s="66">
        <v>4.0</v>
      </c>
      <c r="F46" s="67"/>
      <c r="G46" s="67"/>
      <c r="H46" s="65"/>
      <c r="I46" s="60" t="s">
        <v>61</v>
      </c>
      <c r="Q46" s="46" t="s">
        <v>63</v>
      </c>
      <c r="R46" s="46" t="str">
        <f>R45</f>
        <v>#REF!</v>
      </c>
      <c r="S46" s="46" t="str">
        <f>'Sprint 2 - Grupo'!$R46-('Sprint 2 - Grupo'!$R46/4)</f>
        <v>#REF!</v>
      </c>
      <c r="T46" s="46" t="str">
        <f>'Sprint 2 - Grupo'!$S46-('Sprint 2 - Grupo'!$R46/4)</f>
        <v>#REF!</v>
      </c>
      <c r="U46" s="46" t="str">
        <f>'Sprint 2 - Grupo'!$T46-('Sprint 2 - Grupo'!$R46/4)</f>
        <v>#REF!</v>
      </c>
      <c r="V46" s="46" t="str">
        <f>'Sprint 2 - Grupo'!$U46-('Sprint 2 - Grupo'!$R46/4)</f>
        <v>#REF!</v>
      </c>
    </row>
    <row r="47" ht="14.25" customHeight="1">
      <c r="A47" s="81"/>
      <c r="B47" s="68" t="s">
        <v>36</v>
      </c>
      <c r="C47" s="28">
        <v>5.0</v>
      </c>
      <c r="D47" s="64"/>
      <c r="E47" s="64"/>
      <c r="F47" s="68">
        <v>2.0</v>
      </c>
      <c r="G47" s="64"/>
      <c r="H47" s="65"/>
      <c r="I47" s="60" t="s">
        <v>61</v>
      </c>
      <c r="Q47" s="1" t="s">
        <v>54</v>
      </c>
      <c r="R47" s="1" t="s">
        <v>55</v>
      </c>
      <c r="S47" s="1" t="s">
        <v>56</v>
      </c>
      <c r="T47" s="1" t="s">
        <v>57</v>
      </c>
      <c r="U47" s="1" t="s">
        <v>58</v>
      </c>
      <c r="V47" s="1" t="s">
        <v>59</v>
      </c>
    </row>
    <row r="48" ht="14.25" customHeight="1">
      <c r="A48" s="81"/>
      <c r="B48" s="70" t="s">
        <v>77</v>
      </c>
      <c r="C48" s="28">
        <v>5.0</v>
      </c>
      <c r="D48" s="64"/>
      <c r="E48" s="64"/>
      <c r="F48" s="64"/>
      <c r="G48" s="71"/>
      <c r="H48" s="65"/>
      <c r="I48" s="72"/>
      <c r="Q48" s="46" t="s">
        <v>62</v>
      </c>
      <c r="R48" s="46" t="str">
        <f t="shared" ref="R48:V48" si="6">R45+R36+R25+R13+R4</f>
        <v>#REF!</v>
      </c>
      <c r="S48" s="46" t="str">
        <f t="shared" si="6"/>
        <v>#REF!</v>
      </c>
      <c r="T48" s="46" t="str">
        <f t="shared" si="6"/>
        <v>#REF!</v>
      </c>
      <c r="U48" s="46" t="str">
        <f t="shared" si="6"/>
        <v>#REF!</v>
      </c>
      <c r="V48" s="46" t="str">
        <f t="shared" si="6"/>
        <v>#REF!</v>
      </c>
    </row>
    <row r="49" ht="14.25" customHeight="1"/>
    <row r="50" ht="14.25" customHeight="1"/>
    <row r="51" ht="14.25" customHeight="1">
      <c r="S51" s="40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87.63"/>
    <col customWidth="1" min="3" max="3" width="42.13"/>
    <col customWidth="1" min="4" max="4" width="28.75"/>
    <col customWidth="1" min="5" max="6" width="10.63"/>
    <col customWidth="1" min="7" max="26" width="9.0"/>
  </cols>
  <sheetData>
    <row r="1" ht="14.25" customHeight="1">
      <c r="A1" s="1" t="s">
        <v>0</v>
      </c>
      <c r="B1" s="2" t="s">
        <v>2</v>
      </c>
    </row>
    <row r="2" ht="14.25" customHeight="1">
      <c r="A2" s="3" t="s">
        <v>3</v>
      </c>
      <c r="B2" s="4">
        <v>1.0</v>
      </c>
    </row>
    <row r="3" ht="14.25" customHeight="1">
      <c r="A3" s="5" t="s">
        <v>4</v>
      </c>
      <c r="B3" s="6">
        <v>43735.0</v>
      </c>
    </row>
    <row r="4" ht="14.25" customHeight="1">
      <c r="A4" s="7" t="s">
        <v>5</v>
      </c>
      <c r="B4" s="8">
        <v>0.5625</v>
      </c>
    </row>
    <row r="5" ht="14.25" customHeight="1">
      <c r="A5" s="7" t="s">
        <v>6</v>
      </c>
      <c r="B5" s="8">
        <v>0.59375</v>
      </c>
    </row>
    <row r="6" ht="14.25" customHeight="1">
      <c r="A6" s="9" t="s">
        <v>7</v>
      </c>
      <c r="B6" s="10" t="s">
        <v>8</v>
      </c>
    </row>
    <row r="7" ht="14.25" customHeight="1">
      <c r="A7" s="11" t="s">
        <v>9</v>
      </c>
      <c r="B7" s="12" t="s">
        <v>10</v>
      </c>
    </row>
    <row r="8" ht="14.25" customHeight="1">
      <c r="A8" s="14" t="s">
        <v>11</v>
      </c>
      <c r="B8" s="16" t="s">
        <v>13</v>
      </c>
    </row>
    <row r="9" ht="14.25" customHeight="1"/>
    <row r="10" ht="14.25" customHeight="1">
      <c r="A10" s="1" t="s">
        <v>0</v>
      </c>
      <c r="B10" s="2" t="s">
        <v>15</v>
      </c>
    </row>
    <row r="11" ht="14.25" customHeight="1">
      <c r="A11" s="3" t="s">
        <v>3</v>
      </c>
      <c r="B11" s="18">
        <v>2.0</v>
      </c>
    </row>
    <row r="12" ht="14.25" customHeight="1">
      <c r="A12" s="5" t="s">
        <v>4</v>
      </c>
      <c r="B12" s="6">
        <v>43739.0</v>
      </c>
    </row>
    <row r="13" ht="14.25" customHeight="1">
      <c r="A13" s="7" t="s">
        <v>5</v>
      </c>
      <c r="B13" s="8">
        <v>0.625</v>
      </c>
    </row>
    <row r="14" ht="14.25" customHeight="1">
      <c r="A14" s="7" t="s">
        <v>6</v>
      </c>
      <c r="B14" s="8">
        <v>0.7083333333333334</v>
      </c>
    </row>
    <row r="15" ht="14.25" customHeight="1">
      <c r="A15" s="9" t="s">
        <v>7</v>
      </c>
      <c r="B15" s="21" t="s">
        <v>8</v>
      </c>
    </row>
    <row r="16" ht="14.25" customHeight="1">
      <c r="A16" s="11" t="s">
        <v>9</v>
      </c>
      <c r="B16" s="23" t="s">
        <v>20</v>
      </c>
    </row>
    <row r="17" ht="14.25" customHeight="1">
      <c r="A17" s="14" t="s">
        <v>11</v>
      </c>
      <c r="B17" s="16" t="s">
        <v>22</v>
      </c>
    </row>
    <row r="18" ht="14.25" customHeight="1"/>
    <row r="19" ht="14.25" customHeight="1">
      <c r="A19" s="1" t="s">
        <v>0</v>
      </c>
      <c r="B19" s="26" t="s">
        <v>24</v>
      </c>
    </row>
    <row r="20" ht="14.25" customHeight="1">
      <c r="A20" s="3" t="s">
        <v>3</v>
      </c>
      <c r="B20" s="18">
        <v>3.0</v>
      </c>
    </row>
    <row r="21" ht="14.25" customHeight="1">
      <c r="A21" s="5" t="s">
        <v>4</v>
      </c>
      <c r="B21" s="6">
        <v>43742.0</v>
      </c>
    </row>
    <row r="22" ht="14.25" customHeight="1">
      <c r="A22" s="7" t="s">
        <v>5</v>
      </c>
      <c r="B22" s="8">
        <v>0.5625</v>
      </c>
    </row>
    <row r="23" ht="14.25" customHeight="1">
      <c r="A23" s="7" t="s">
        <v>6</v>
      </c>
      <c r="B23" s="29" t="s">
        <v>25</v>
      </c>
    </row>
    <row r="24" ht="14.25" customHeight="1">
      <c r="A24" s="9" t="s">
        <v>7</v>
      </c>
      <c r="B24" s="21" t="s">
        <v>8</v>
      </c>
    </row>
    <row r="25" ht="14.25" customHeight="1">
      <c r="A25" s="11" t="s">
        <v>9</v>
      </c>
      <c r="B25" s="23" t="s">
        <v>20</v>
      </c>
    </row>
    <row r="26" ht="14.25" customHeight="1">
      <c r="A26" s="14" t="s">
        <v>11</v>
      </c>
      <c r="B26" s="16" t="s">
        <v>26</v>
      </c>
    </row>
    <row r="27" ht="14.25" customHeight="1"/>
    <row r="28" ht="14.25" customHeight="1">
      <c r="A28" s="1" t="s">
        <v>0</v>
      </c>
      <c r="B28" s="26" t="s">
        <v>15</v>
      </c>
    </row>
    <row r="29" ht="14.25" customHeight="1">
      <c r="A29" s="3" t="s">
        <v>3</v>
      </c>
      <c r="B29" s="18">
        <v>4.0</v>
      </c>
    </row>
    <row r="30" ht="14.25" customHeight="1">
      <c r="A30" s="5" t="s">
        <v>4</v>
      </c>
      <c r="B30" s="6">
        <v>43746.0</v>
      </c>
    </row>
    <row r="31" ht="14.25" customHeight="1">
      <c r="A31" s="7" t="s">
        <v>5</v>
      </c>
      <c r="B31" s="8">
        <v>0.625</v>
      </c>
    </row>
    <row r="32" ht="14.25" customHeight="1">
      <c r="A32" s="7" t="s">
        <v>6</v>
      </c>
      <c r="B32" s="29" t="s">
        <v>25</v>
      </c>
    </row>
    <row r="33" ht="14.25" customHeight="1">
      <c r="A33" s="9" t="s">
        <v>7</v>
      </c>
      <c r="B33" s="21" t="s">
        <v>8</v>
      </c>
    </row>
    <row r="34" ht="14.25" customHeight="1">
      <c r="A34" s="11" t="s">
        <v>9</v>
      </c>
      <c r="B34" s="23" t="s">
        <v>20</v>
      </c>
    </row>
    <row r="35" ht="14.25" customHeight="1">
      <c r="A35" s="14" t="s">
        <v>11</v>
      </c>
      <c r="B35" s="16" t="s">
        <v>27</v>
      </c>
    </row>
    <row r="36" ht="14.25" customHeight="1"/>
    <row r="37" ht="14.25" customHeight="1">
      <c r="A37" s="1" t="s">
        <v>0</v>
      </c>
      <c r="B37" s="26" t="s">
        <v>24</v>
      </c>
    </row>
    <row r="38" ht="14.25" customHeight="1">
      <c r="A38" s="3" t="s">
        <v>3</v>
      </c>
      <c r="B38" s="18">
        <v>5.0</v>
      </c>
    </row>
    <row r="39" ht="14.25" customHeight="1">
      <c r="A39" s="5" t="s">
        <v>4</v>
      </c>
      <c r="B39" s="6">
        <v>43749.0</v>
      </c>
    </row>
    <row r="40" ht="14.25" customHeight="1">
      <c r="A40" s="7" t="s">
        <v>5</v>
      </c>
      <c r="B40" s="8">
        <v>0.5625</v>
      </c>
    </row>
    <row r="41" ht="14.25" customHeight="1">
      <c r="A41" s="7" t="s">
        <v>6</v>
      </c>
      <c r="B41" s="29" t="s">
        <v>25</v>
      </c>
    </row>
    <row r="42" ht="14.25" customHeight="1">
      <c r="A42" s="9" t="s">
        <v>7</v>
      </c>
      <c r="B42" s="21" t="s">
        <v>29</v>
      </c>
    </row>
    <row r="43" ht="14.25" customHeight="1">
      <c r="A43" s="11" t="s">
        <v>9</v>
      </c>
      <c r="B43" s="23" t="s">
        <v>20</v>
      </c>
    </row>
    <row r="44" ht="14.25" customHeight="1">
      <c r="A44" s="14" t="s">
        <v>11</v>
      </c>
      <c r="B44" s="16" t="s">
        <v>30</v>
      </c>
    </row>
    <row r="45" ht="14.25" customHeight="1"/>
    <row r="46" ht="14.25" customHeight="1">
      <c r="A46" s="1" t="s">
        <v>0</v>
      </c>
      <c r="B46" s="26" t="s">
        <v>15</v>
      </c>
    </row>
    <row r="47" ht="14.25" customHeight="1">
      <c r="A47" s="3" t="s">
        <v>3</v>
      </c>
      <c r="B47" s="18">
        <v>6.0</v>
      </c>
    </row>
    <row r="48" ht="14.25" customHeight="1">
      <c r="A48" s="5" t="s">
        <v>4</v>
      </c>
      <c r="B48" s="6">
        <v>43753.0</v>
      </c>
    </row>
    <row r="49" ht="14.25" customHeight="1">
      <c r="A49" s="7" t="s">
        <v>5</v>
      </c>
      <c r="B49" s="8">
        <v>0.6041666666666666</v>
      </c>
    </row>
    <row r="50" ht="14.25" customHeight="1">
      <c r="A50" s="7" t="s">
        <v>6</v>
      </c>
      <c r="B50" s="29" t="s">
        <v>25</v>
      </c>
    </row>
    <row r="51" ht="14.25" customHeight="1">
      <c r="A51" s="9" t="s">
        <v>7</v>
      </c>
      <c r="B51" s="21" t="s">
        <v>8</v>
      </c>
    </row>
    <row r="52" ht="14.25" customHeight="1">
      <c r="A52" s="11" t="s">
        <v>9</v>
      </c>
      <c r="B52" s="23" t="s">
        <v>20</v>
      </c>
    </row>
    <row r="53" ht="14.25" customHeight="1">
      <c r="A53" s="14" t="s">
        <v>11</v>
      </c>
      <c r="B53" s="16" t="s">
        <v>31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  <col customWidth="1" min="9" max="26" width="9.0"/>
  </cols>
  <sheetData>
    <row r="1" ht="14.25" customHeight="1"/>
    <row r="2" ht="48.0" customHeight="1">
      <c r="A2" s="13" t="s">
        <v>1</v>
      </c>
      <c r="B2" s="15" t="s">
        <v>12</v>
      </c>
      <c r="C2" s="17" t="s">
        <v>14</v>
      </c>
      <c r="D2" s="19" t="s">
        <v>16</v>
      </c>
      <c r="E2" s="20" t="s">
        <v>17</v>
      </c>
      <c r="F2" s="15" t="s">
        <v>18</v>
      </c>
      <c r="G2" s="22" t="s">
        <v>19</v>
      </c>
    </row>
    <row r="3" ht="14.25" customHeight="1">
      <c r="A3" s="24" t="s">
        <v>21</v>
      </c>
      <c r="B3" s="25" t="s">
        <v>23</v>
      </c>
      <c r="C3" s="27">
        <v>3.0</v>
      </c>
      <c r="D3" s="28">
        <v>3.0</v>
      </c>
      <c r="E3" s="30"/>
      <c r="F3" s="31">
        <v>43735.0</v>
      </c>
      <c r="G3" s="22">
        <f>Antonio!$D3+Antonio!$E3</f>
        <v>3</v>
      </c>
    </row>
    <row r="4" ht="14.25" customHeight="1">
      <c r="A4" s="24"/>
      <c r="B4" s="32" t="s">
        <v>28</v>
      </c>
      <c r="C4" s="33">
        <v>2.0</v>
      </c>
      <c r="D4" s="28"/>
      <c r="E4" s="34">
        <v>0.5</v>
      </c>
      <c r="F4" s="35">
        <v>43739.0</v>
      </c>
      <c r="G4" s="22">
        <f>Antonio!$D4+Antonio!$E4</f>
        <v>0.5</v>
      </c>
    </row>
    <row r="5" ht="14.25" customHeight="1">
      <c r="A5" s="24" t="s">
        <v>32</v>
      </c>
      <c r="B5" s="32" t="s">
        <v>33</v>
      </c>
      <c r="C5" s="27">
        <v>5.0</v>
      </c>
      <c r="D5" s="28">
        <v>4.0</v>
      </c>
      <c r="E5" s="36"/>
      <c r="F5" s="24"/>
      <c r="G5" s="22">
        <f t="shared" ref="G5:G8" si="1">D5+E5</f>
        <v>4</v>
      </c>
    </row>
    <row r="6" ht="14.25" customHeight="1">
      <c r="A6" s="32" t="s">
        <v>34</v>
      </c>
      <c r="B6" s="37" t="s">
        <v>35</v>
      </c>
      <c r="C6" s="33">
        <v>2.0</v>
      </c>
      <c r="D6" s="28">
        <v>1.0</v>
      </c>
      <c r="E6" s="38"/>
      <c r="F6" s="24"/>
      <c r="G6" s="22">
        <f t="shared" si="1"/>
        <v>1</v>
      </c>
    </row>
    <row r="7" ht="14.25" customHeight="1">
      <c r="A7" s="24"/>
      <c r="B7" s="37" t="s">
        <v>36</v>
      </c>
      <c r="C7" s="33">
        <v>3.0</v>
      </c>
      <c r="D7" s="28">
        <v>2.0</v>
      </c>
      <c r="E7" s="38"/>
      <c r="F7" s="24"/>
      <c r="G7" s="22">
        <f t="shared" si="1"/>
        <v>2</v>
      </c>
    </row>
    <row r="8" ht="14.25" customHeight="1">
      <c r="A8" s="32" t="s">
        <v>37</v>
      </c>
      <c r="B8" s="37" t="s">
        <v>38</v>
      </c>
      <c r="C8" s="33">
        <v>5.0</v>
      </c>
      <c r="D8" s="39"/>
      <c r="E8" s="38"/>
      <c r="F8" s="24"/>
      <c r="G8" s="22">
        <f t="shared" si="1"/>
        <v>0</v>
      </c>
    </row>
    <row r="9" ht="14.25" customHeight="1">
      <c r="F9" s="40"/>
    </row>
    <row r="10" ht="14.25" customHeight="1"/>
    <row r="11" ht="14.25" customHeight="1"/>
    <row r="12" ht="14.25" customHeight="1">
      <c r="F12" s="4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3.6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  <col customWidth="1" min="9" max="26" width="9.0"/>
  </cols>
  <sheetData>
    <row r="1" ht="14.25" customHeight="1"/>
    <row r="2" ht="48.0" customHeight="1">
      <c r="A2" s="13" t="s">
        <v>1</v>
      </c>
      <c r="B2" s="15" t="s">
        <v>12</v>
      </c>
      <c r="C2" s="17" t="s">
        <v>14</v>
      </c>
      <c r="D2" s="19" t="s">
        <v>16</v>
      </c>
      <c r="E2" s="20" t="s">
        <v>17</v>
      </c>
      <c r="F2" s="15" t="s">
        <v>18</v>
      </c>
      <c r="G2" s="22" t="s">
        <v>19</v>
      </c>
    </row>
    <row r="3" ht="14.25" customHeight="1">
      <c r="A3" s="24" t="s">
        <v>21</v>
      </c>
      <c r="B3" s="25" t="s">
        <v>23</v>
      </c>
      <c r="C3" s="27">
        <v>3.0</v>
      </c>
      <c r="D3" s="28">
        <v>3.0</v>
      </c>
      <c r="E3" s="30"/>
      <c r="F3" s="31">
        <v>43735.0</v>
      </c>
      <c r="G3" s="22">
        <f t="shared" ref="G3:G4" si="1">E3+D3</f>
        <v>3</v>
      </c>
    </row>
    <row r="4" ht="14.25" customHeight="1">
      <c r="A4" s="24"/>
      <c r="B4" s="32" t="s">
        <v>28</v>
      </c>
      <c r="C4" s="33">
        <v>2.0</v>
      </c>
      <c r="D4" s="28"/>
      <c r="E4" s="34">
        <v>0.5</v>
      </c>
      <c r="F4" s="35">
        <v>43738.0</v>
      </c>
      <c r="G4" s="41">
        <f t="shared" si="1"/>
        <v>0.5</v>
      </c>
    </row>
    <row r="5" ht="14.25" customHeight="1">
      <c r="A5" s="24" t="s">
        <v>32</v>
      </c>
      <c r="B5" s="32" t="s">
        <v>39</v>
      </c>
      <c r="C5" s="42">
        <v>2.0</v>
      </c>
      <c r="D5" s="28">
        <v>2.0</v>
      </c>
      <c r="E5" s="36"/>
      <c r="F5" s="24"/>
      <c r="G5" s="22">
        <f t="shared" ref="G5:G10" si="2">D5+E5</f>
        <v>2</v>
      </c>
    </row>
    <row r="6" ht="14.25" customHeight="1">
      <c r="A6" s="24"/>
      <c r="B6" s="37" t="s">
        <v>41</v>
      </c>
      <c r="C6" s="44">
        <v>3.0</v>
      </c>
      <c r="D6" s="28">
        <v>2.0</v>
      </c>
      <c r="E6" s="38"/>
      <c r="F6" s="24"/>
      <c r="G6" s="22">
        <f t="shared" si="2"/>
        <v>2</v>
      </c>
    </row>
    <row r="7" ht="14.25" customHeight="1">
      <c r="A7" s="32" t="s">
        <v>34</v>
      </c>
      <c r="B7" s="37" t="s">
        <v>35</v>
      </c>
      <c r="C7" s="44">
        <v>2.0</v>
      </c>
      <c r="D7" s="28">
        <v>2.0</v>
      </c>
      <c r="E7" s="38"/>
      <c r="F7" s="24"/>
      <c r="G7" s="22">
        <f t="shared" si="2"/>
        <v>2</v>
      </c>
    </row>
    <row r="8" ht="14.25" customHeight="1">
      <c r="A8" s="24"/>
      <c r="B8" s="37" t="s">
        <v>36</v>
      </c>
      <c r="C8" s="44">
        <v>2.0</v>
      </c>
      <c r="D8" s="28">
        <v>1.0</v>
      </c>
      <c r="E8" s="38"/>
      <c r="F8" s="24"/>
      <c r="G8" s="22">
        <f t="shared" si="2"/>
        <v>1</v>
      </c>
    </row>
    <row r="9" ht="14.25" customHeight="1">
      <c r="A9" s="24"/>
      <c r="B9" s="37" t="s">
        <v>42</v>
      </c>
      <c r="C9" s="44">
        <v>1.0</v>
      </c>
      <c r="D9" s="28">
        <v>1.0</v>
      </c>
      <c r="E9" s="38"/>
      <c r="F9" s="24"/>
      <c r="G9" s="22">
        <f t="shared" si="2"/>
        <v>1</v>
      </c>
    </row>
    <row r="10" ht="14.25" customHeight="1">
      <c r="A10" s="32" t="s">
        <v>37</v>
      </c>
      <c r="B10" s="37" t="s">
        <v>38</v>
      </c>
      <c r="C10" s="42">
        <v>5.0</v>
      </c>
      <c r="D10" s="39"/>
      <c r="E10" s="36"/>
      <c r="F10" s="24"/>
      <c r="G10" s="22">
        <f t="shared" si="2"/>
        <v>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  <col customWidth="1" min="9" max="26" width="9.0"/>
  </cols>
  <sheetData>
    <row r="1" ht="14.25" customHeight="1"/>
    <row r="2" ht="48.0" customHeight="1">
      <c r="A2" s="13" t="s">
        <v>1</v>
      </c>
      <c r="B2" s="15" t="s">
        <v>12</v>
      </c>
      <c r="C2" s="17" t="s">
        <v>14</v>
      </c>
      <c r="D2" s="19" t="s">
        <v>16</v>
      </c>
      <c r="E2" s="20" t="s">
        <v>17</v>
      </c>
      <c r="F2" s="15" t="s">
        <v>18</v>
      </c>
      <c r="G2" s="22" t="s">
        <v>19</v>
      </c>
    </row>
    <row r="3" ht="14.25" customHeight="1">
      <c r="A3" s="24" t="s">
        <v>21</v>
      </c>
      <c r="B3" s="25" t="s">
        <v>23</v>
      </c>
      <c r="C3" s="27">
        <v>3.0</v>
      </c>
      <c r="D3" s="28">
        <v>2.0</v>
      </c>
      <c r="E3" s="36"/>
      <c r="F3" s="31">
        <v>43735.0</v>
      </c>
      <c r="G3" s="22">
        <f>E3+D3</f>
        <v>2</v>
      </c>
    </row>
    <row r="4" ht="14.25" customHeight="1">
      <c r="A4" s="24"/>
      <c r="B4" s="32" t="s">
        <v>28</v>
      </c>
      <c r="C4" s="33">
        <v>2.0</v>
      </c>
      <c r="D4" s="39"/>
      <c r="E4" s="34">
        <v>1.0</v>
      </c>
      <c r="F4" s="35">
        <v>43737.0</v>
      </c>
      <c r="G4" s="22">
        <f t="shared" ref="G4:G10" si="1">D4+E4</f>
        <v>1</v>
      </c>
    </row>
    <row r="5" ht="14.25" customHeight="1">
      <c r="A5" s="24" t="s">
        <v>32</v>
      </c>
      <c r="B5" s="32" t="s">
        <v>40</v>
      </c>
      <c r="C5" s="27">
        <v>5.0</v>
      </c>
      <c r="D5" s="39"/>
      <c r="E5" s="36"/>
      <c r="F5" s="24"/>
      <c r="G5" s="22">
        <f t="shared" si="1"/>
        <v>0</v>
      </c>
    </row>
    <row r="6" ht="14.25" customHeight="1">
      <c r="A6" s="24"/>
      <c r="B6" s="24"/>
      <c r="C6" s="43"/>
      <c r="D6" s="39"/>
      <c r="E6" s="38"/>
      <c r="F6" s="24"/>
      <c r="G6" s="41">
        <f t="shared" si="1"/>
        <v>0</v>
      </c>
    </row>
    <row r="7" ht="14.25" customHeight="1">
      <c r="A7" s="24" t="s">
        <v>34</v>
      </c>
      <c r="B7" s="24"/>
      <c r="C7" s="43"/>
      <c r="D7" s="39"/>
      <c r="E7" s="38"/>
      <c r="F7" s="24"/>
      <c r="G7" s="22">
        <f t="shared" si="1"/>
        <v>0</v>
      </c>
    </row>
    <row r="8" ht="14.25" customHeight="1">
      <c r="A8" s="24"/>
      <c r="B8" s="24"/>
      <c r="C8" s="43"/>
      <c r="D8" s="39"/>
      <c r="E8" s="38"/>
      <c r="F8" s="24"/>
      <c r="G8" s="22">
        <f t="shared" si="1"/>
        <v>0</v>
      </c>
    </row>
    <row r="9" ht="14.25" customHeight="1">
      <c r="A9" s="24" t="s">
        <v>37</v>
      </c>
      <c r="B9" s="24"/>
      <c r="C9" s="43"/>
      <c r="D9" s="39"/>
      <c r="E9" s="38"/>
      <c r="F9" s="24"/>
      <c r="G9" s="22">
        <f t="shared" si="1"/>
        <v>0</v>
      </c>
    </row>
    <row r="10" ht="14.25" customHeight="1">
      <c r="A10" s="24"/>
      <c r="B10" s="24"/>
      <c r="C10" s="45"/>
      <c r="D10" s="39"/>
      <c r="E10" s="36"/>
      <c r="F10" s="24"/>
      <c r="G10" s="22">
        <f t="shared" si="1"/>
        <v>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  <col customWidth="1" min="9" max="26" width="9.0"/>
  </cols>
  <sheetData>
    <row r="1" ht="14.25" customHeight="1"/>
    <row r="2" ht="48.0" customHeight="1">
      <c r="A2" s="13" t="s">
        <v>1</v>
      </c>
      <c r="B2" s="15" t="s">
        <v>12</v>
      </c>
      <c r="C2" s="17" t="s">
        <v>14</v>
      </c>
      <c r="D2" s="19" t="s">
        <v>16</v>
      </c>
      <c r="E2" s="20" t="s">
        <v>17</v>
      </c>
      <c r="F2" s="15" t="s">
        <v>18</v>
      </c>
      <c r="G2" s="22" t="s">
        <v>19</v>
      </c>
    </row>
    <row r="3" ht="14.25" customHeight="1">
      <c r="A3" s="24" t="s">
        <v>21</v>
      </c>
      <c r="B3" s="25" t="s">
        <v>23</v>
      </c>
      <c r="C3" s="27">
        <v>3.0</v>
      </c>
      <c r="D3" s="28">
        <v>1.0</v>
      </c>
      <c r="E3" s="36"/>
      <c r="F3" s="31">
        <v>43735.0</v>
      </c>
      <c r="G3" s="22">
        <f t="shared" ref="G3:G10" si="1">D3+E3</f>
        <v>1</v>
      </c>
    </row>
    <row r="4" ht="14.25" customHeight="1">
      <c r="A4" s="24"/>
      <c r="B4" s="32" t="s">
        <v>28</v>
      </c>
      <c r="C4" s="33">
        <v>2.0</v>
      </c>
      <c r="D4" s="39"/>
      <c r="E4" s="34">
        <v>0.8</v>
      </c>
      <c r="F4" s="35">
        <v>43735.0</v>
      </c>
      <c r="G4" s="22">
        <f t="shared" si="1"/>
        <v>0.8</v>
      </c>
    </row>
    <row r="5" ht="14.25" customHeight="1">
      <c r="A5" s="24" t="s">
        <v>32</v>
      </c>
      <c r="B5" s="32" t="s">
        <v>43</v>
      </c>
      <c r="C5" s="27">
        <v>5.0</v>
      </c>
      <c r="D5" s="39"/>
      <c r="E5" s="36"/>
      <c r="F5" s="24"/>
      <c r="G5" s="22">
        <f t="shared" si="1"/>
        <v>0</v>
      </c>
    </row>
    <row r="6" ht="14.25" customHeight="1">
      <c r="A6" s="24"/>
      <c r="B6" s="24"/>
      <c r="C6" s="43"/>
      <c r="D6" s="39"/>
      <c r="E6" s="38"/>
      <c r="F6" s="24"/>
      <c r="G6" s="22">
        <f t="shared" si="1"/>
        <v>0</v>
      </c>
    </row>
    <row r="7" ht="14.25" customHeight="1">
      <c r="A7" s="24" t="s">
        <v>34</v>
      </c>
      <c r="B7" s="24"/>
      <c r="C7" s="43"/>
      <c r="D7" s="39"/>
      <c r="E7" s="38"/>
      <c r="F7" s="24"/>
      <c r="G7" s="22">
        <f t="shared" si="1"/>
        <v>0</v>
      </c>
    </row>
    <row r="8" ht="14.25" customHeight="1">
      <c r="A8" s="24"/>
      <c r="B8" s="24"/>
      <c r="C8" s="43"/>
      <c r="D8" s="39"/>
      <c r="E8" s="38"/>
      <c r="F8" s="24"/>
      <c r="G8" s="22">
        <f t="shared" si="1"/>
        <v>0</v>
      </c>
    </row>
    <row r="9" ht="14.25" customHeight="1">
      <c r="A9" s="24" t="s">
        <v>37</v>
      </c>
      <c r="B9" s="24"/>
      <c r="C9" s="43"/>
      <c r="D9" s="39"/>
      <c r="E9" s="38"/>
      <c r="F9" s="24"/>
      <c r="G9" s="22">
        <f t="shared" si="1"/>
        <v>0</v>
      </c>
    </row>
    <row r="10" ht="14.25" customHeight="1">
      <c r="A10" s="24"/>
      <c r="B10" s="24"/>
      <c r="C10" s="45"/>
      <c r="D10" s="39"/>
      <c r="E10" s="36"/>
      <c r="F10" s="24"/>
      <c r="G10" s="22">
        <f t="shared" si="1"/>
        <v>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  <col customWidth="1" min="9" max="26" width="9.0"/>
  </cols>
  <sheetData>
    <row r="1" ht="14.25" customHeight="1"/>
    <row r="2" ht="48.0" customHeight="1">
      <c r="A2" s="13" t="s">
        <v>1</v>
      </c>
      <c r="B2" s="15" t="s">
        <v>12</v>
      </c>
      <c r="C2" s="17" t="s">
        <v>14</v>
      </c>
      <c r="D2" s="19" t="s">
        <v>16</v>
      </c>
      <c r="E2" s="20" t="s">
        <v>17</v>
      </c>
      <c r="F2" s="15" t="s">
        <v>18</v>
      </c>
      <c r="G2" s="22" t="s">
        <v>19</v>
      </c>
    </row>
    <row r="3" ht="14.25" customHeight="1">
      <c r="A3" s="24" t="s">
        <v>21</v>
      </c>
      <c r="B3" s="25" t="s">
        <v>23</v>
      </c>
      <c r="C3" s="27">
        <v>3.0</v>
      </c>
      <c r="D3" s="28">
        <v>3.0</v>
      </c>
      <c r="E3" s="30"/>
      <c r="F3" s="31">
        <v>43735.0</v>
      </c>
      <c r="G3" s="22">
        <f>E3+D3</f>
        <v>3</v>
      </c>
    </row>
    <row r="4" ht="14.25" customHeight="1">
      <c r="A4" s="24"/>
      <c r="B4" s="32" t="s">
        <v>28</v>
      </c>
      <c r="C4" s="33">
        <v>2.0</v>
      </c>
      <c r="D4" s="28"/>
      <c r="E4" s="34">
        <v>0.5</v>
      </c>
      <c r="F4" s="35">
        <v>43738.0</v>
      </c>
      <c r="G4" s="22">
        <f t="shared" ref="G4:G7" si="1">D4+E4</f>
        <v>0.5</v>
      </c>
    </row>
    <row r="5" ht="14.25" customHeight="1">
      <c r="A5" s="24" t="s">
        <v>32</v>
      </c>
      <c r="B5" s="32" t="s">
        <v>43</v>
      </c>
      <c r="C5" s="27">
        <v>5.0</v>
      </c>
      <c r="D5" s="39"/>
      <c r="E5" s="36"/>
      <c r="F5" s="24"/>
      <c r="G5" s="22">
        <f t="shared" si="1"/>
        <v>0</v>
      </c>
    </row>
    <row r="6" ht="14.25" customHeight="1">
      <c r="A6" s="24"/>
      <c r="B6" s="24"/>
      <c r="C6" s="43"/>
      <c r="D6" s="39"/>
      <c r="E6" s="38"/>
      <c r="F6" s="24"/>
      <c r="G6" s="22">
        <f t="shared" si="1"/>
        <v>0</v>
      </c>
    </row>
    <row r="7" ht="14.25" customHeight="1">
      <c r="A7" s="24" t="s">
        <v>34</v>
      </c>
      <c r="B7" s="24"/>
      <c r="C7" s="43"/>
      <c r="D7" s="39"/>
      <c r="E7" s="38"/>
      <c r="F7" s="24"/>
      <c r="G7" s="22">
        <f t="shared" si="1"/>
        <v>0</v>
      </c>
    </row>
    <row r="8" ht="14.25" customHeight="1">
      <c r="A8" s="24"/>
      <c r="B8" s="24"/>
      <c r="C8" s="43"/>
      <c r="D8" s="39"/>
      <c r="E8" s="38"/>
      <c r="F8" s="24"/>
      <c r="G8" s="22">
        <f t="shared" ref="G8:G10" si="2">E8+D8</f>
        <v>0</v>
      </c>
    </row>
    <row r="9" ht="14.25" customHeight="1">
      <c r="A9" s="24" t="s">
        <v>37</v>
      </c>
      <c r="B9" s="24"/>
      <c r="C9" s="43"/>
      <c r="D9" s="39"/>
      <c r="E9" s="38"/>
      <c r="F9" s="24"/>
      <c r="G9" s="22">
        <f t="shared" si="2"/>
        <v>0</v>
      </c>
    </row>
    <row r="10" ht="14.25" customHeight="1">
      <c r="A10" s="24"/>
      <c r="B10" s="24"/>
      <c r="C10" s="45"/>
      <c r="D10" s="39"/>
      <c r="E10" s="36"/>
      <c r="F10" s="24"/>
      <c r="G10" s="22">
        <f t="shared" si="2"/>
        <v>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