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- Grupo" sheetId="1" r:id="rId4"/>
    <sheet state="visible" name="Reuniones" sheetId="2" r:id="rId5"/>
    <sheet state="visible" name="Antonio" sheetId="3" r:id="rId6"/>
    <sheet state="visible" name="Victor" sheetId="4" r:id="rId7"/>
    <sheet state="visible" name="Eduardo" sheetId="5" r:id="rId8"/>
    <sheet state="visible" name="Maximiliano" sheetId="6" r:id="rId9"/>
    <sheet state="visible" name="Fernando" sheetId="7" r:id="rId10"/>
  </sheets>
  <definedNames/>
  <calcPr/>
  <extLst>
    <ext uri="GoogleSheetsCustomDataVersion1">
      <go:sheetsCustomData xmlns:go="http://customooxmlschemas.google.com/" r:id="rId11" roundtripDataSignature="AMtx7miu7vIpyTK4yanMs7j/W3zM0dDgLQ=="/>
    </ext>
  </extLst>
</workbook>
</file>

<file path=xl/sharedStrings.xml><?xml version="1.0" encoding="utf-8"?>
<sst xmlns="http://schemas.openxmlformats.org/spreadsheetml/2006/main" count="440" uniqueCount="122">
  <si>
    <t>Elemento</t>
  </si>
  <si>
    <t>Reunión Con Cuarto Año</t>
  </si>
  <si>
    <t>Reunión Segundo Año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</si>
  <si>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</si>
  <si>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</si>
  <si>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</si>
  <si>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</si>
  <si>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</si>
  <si>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</si>
  <si>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</si>
  <si>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Reunión Semanal</t>
  </si>
  <si>
    <t>Reunión Semanal de Trabajo</t>
  </si>
  <si>
    <t>¿Que se realizó?</t>
  </si>
  <si>
    <t xml:space="preserve">Se discutieron algunos aspectos del proyecto, aclarando algunas dudas sobre las decisiones a tomar en las siguientes semanas. </t>
  </si>
  <si>
    <t>Cada uno se dedicó a realizar la tarea asignada para ellos</t>
  </si>
  <si>
    <t>Semana</t>
  </si>
  <si>
    <t>Reunión Semanal para mostrar progreso y decidir objetivos</t>
  </si>
  <si>
    <t>Se decidieron los objetivos para la siguiente semana, se mostró el progreso semanal, y se avanzó en el esqueleto HTML</t>
  </si>
  <si>
    <t>Reunion Semanal para decidir Objetivos</t>
  </si>
  <si>
    <t>Se discutieron los objetivos a seguir para la otra semana, se trabajará durante la semana</t>
  </si>
  <si>
    <t>Todos menos Maximiliano y Matías</t>
  </si>
  <si>
    <t>Reunión semanal para mostrar progreso y decidir objetivos</t>
  </si>
  <si>
    <t>Se mostro el progreso del HTML y la base de datos MongoDB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</si>
  <si>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</si>
  <si>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</si>
  <si>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</si>
  <si>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</si>
  <si>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</si>
  <si>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</si>
  <si>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¿Completó el
Objetivo?</t>
  </si>
  <si>
    <t>Primera</t>
  </si>
  <si>
    <t>Assets</t>
  </si>
  <si>
    <t>Si</t>
  </si>
  <si>
    <t>Estudio general</t>
  </si>
  <si>
    <t>31/08 y 01/08</t>
  </si>
  <si>
    <t>No, continua en Sprint</t>
  </si>
  <si>
    <t>Segunda</t>
  </si>
  <si>
    <t>Conexión BD a HTML</t>
  </si>
  <si>
    <t>07/09 y 08/09</t>
  </si>
  <si>
    <t>08/09 y 09/09</t>
  </si>
  <si>
    <t>Tercera</t>
  </si>
  <si>
    <t>Terminar la conexión PHP</t>
  </si>
  <si>
    <t>13/09, 14/09 y 15/09</t>
  </si>
  <si>
    <t>Cuarta</t>
  </si>
  <si>
    <t>Crear consultas PHP</t>
  </si>
  <si>
    <t>18/09, 19/09 y 22/09</t>
  </si>
  <si>
    <t>18/09 y 19/09</t>
  </si>
  <si>
    <t>Horas Antonio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</si>
  <si>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</si>
  <si>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</si>
  <si>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</si>
  <si>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</si>
  <si>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</si>
  <si>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</si>
  <si>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</si>
  <si>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</si>
  <si>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Tipo</t>
  </si>
  <si>
    <t>Horas Iniciales</t>
  </si>
  <si>
    <t>Semana 1</t>
  </si>
  <si>
    <t>Semana 2</t>
  </si>
  <si>
    <t>Semana 3</t>
  </si>
  <si>
    <t>Semana 4</t>
  </si>
  <si>
    <t>Antonio</t>
  </si>
  <si>
    <t>Hora Real</t>
  </si>
  <si>
    <t>No</t>
  </si>
  <si>
    <t>Hora Ideal</t>
  </si>
  <si>
    <t>Conexión de BD a HTML</t>
  </si>
  <si>
    <t>Crear Consultas PHP</t>
  </si>
  <si>
    <t>Horas Victor</t>
  </si>
  <si>
    <t>Victor</t>
  </si>
  <si>
    <t>Implementación Bootstrap</t>
  </si>
  <si>
    <t>Ayuda con Maqueteo</t>
  </si>
  <si>
    <t>Terminar HTML/Bootstrap</t>
  </si>
  <si>
    <t>Arreglar el maqueteo</t>
  </si>
  <si>
    <t>Estudio de MongoDB</t>
  </si>
  <si>
    <t>Comentar codigo HTML</t>
  </si>
  <si>
    <t>Trabajo en HTML</t>
  </si>
  <si>
    <t>Horas Eduardo</t>
  </si>
  <si>
    <t>Eduardo</t>
  </si>
  <si>
    <t>Maqueteo HTML</t>
  </si>
  <si>
    <t>No, Continua en Sprint</t>
  </si>
  <si>
    <t>Estudio General</t>
  </si>
  <si>
    <t>30/08 y 01/09</t>
  </si>
  <si>
    <t>03/09 y 10/09</t>
  </si>
  <si>
    <t>Horas Maximiliano</t>
  </si>
  <si>
    <t>03/09  </t>
  </si>
  <si>
    <t>Maximiliano</t>
  </si>
  <si>
    <t>Implementación Vue</t>
  </si>
  <si>
    <t>No completamente</t>
  </si>
  <si>
    <t>Arreglar el Maqueteo</t>
  </si>
  <si>
    <t>10/09 </t>
  </si>
  <si>
    <t>Investigar sobre modo escritorio</t>
  </si>
  <si>
    <t>Objetivo asignado a todo el grupo</t>
  </si>
  <si>
    <t>Comentar código html</t>
  </si>
  <si>
    <t xml:space="preserve">18/09 y 22/09 </t>
  </si>
  <si>
    <t>Terminar la implementación de Vue</t>
  </si>
  <si>
    <t>Estudio de Vue</t>
  </si>
  <si>
    <t>Implementación Vue (Finalmente)</t>
  </si>
  <si>
    <t>Comentar Codigo</t>
  </si>
  <si>
    <t>Horas Fernado</t>
  </si>
  <si>
    <t>Fernando</t>
  </si>
  <si>
    <t>Creación DB</t>
  </si>
  <si>
    <t>30/08 y 31/08</t>
  </si>
  <si>
    <t>08/9 </t>
  </si>
  <si>
    <t>No, se complementara durante el sprint</t>
  </si>
  <si>
    <t>Comentar código</t>
  </si>
  <si>
    <t>21 / 09</t>
  </si>
  <si>
    <t>19/09 y 20/09</t>
  </si>
  <si>
    <t>31/08 </t>
  </si>
  <si>
    <t>29/08 y 30/08</t>
  </si>
  <si>
    <t>06/09, 08/09 y 09/09</t>
  </si>
  <si>
    <t>17/09 </t>
  </si>
  <si>
    <t>Comentar Código</t>
  </si>
  <si>
    <t>01/09 </t>
  </si>
  <si>
    <t>21/09 </t>
  </si>
  <si>
    <t>01/09 y 02/09</t>
  </si>
  <si>
    <t>20/09, 21/09, 22/09</t>
  </si>
  <si>
    <t>22/09 </t>
  </si>
  <si>
    <t>03/09 y 08/09</t>
  </si>
  <si>
    <t>03/09 </t>
  </si>
  <si>
    <t>12/09 y 14/09</t>
  </si>
  <si>
    <t>19/09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</si>
</sst>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\ dd&quot; de &quot;mmmm&quot; de &quot;yyyy"/>
    <numFmt numFmtId="165" formatCode="hh\:mm\ AM/PM"/>
    <numFmt numFmtId="166" formatCode="dd/mm"/>
  </numFmts>
  <fonts count="21">
    <font>
      <sz val="11.0"/>
      <color rgb="FF000000"/>
      <name val="Arial"/>
    </font>
    <font>
      <sz val="10.0"/>
      <color rgb="FF333333"/>
      <name val="Arial"/>
    </font>
    <font>
      <sz val="11.0"/>
      <color rgb="FFFFFFFF"/>
      <name val="Ubuntu"/>
    </font>
    <font>
      <sz val="11.0"/>
      <color rgb="FF000000"/>
      <name val="Ubuntu"/>
    </font>
    <font>
      <u/>
      <sz val="11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3F3F76"/>
      <name val="Calibri"/>
    </font>
    <font>
      <sz val="11.0"/>
      <color rgb="FFFFFFFF"/>
      <name val="Calibri"/>
    </font>
    <font>
      <b/>
      <sz val="10.0"/>
      <color rgb="FFFFFFFF"/>
      <name val="Arial"/>
    </font>
    <font>
      <color theme="1"/>
      <name val="Calibri"/>
    </font>
    <font>
      <sz val="10.0"/>
      <color rgb="FF996600"/>
      <name val="Arial"/>
    </font>
    <font>
      <sz val="10.0"/>
      <color rgb="FFCC0000"/>
      <name val="Arial"/>
    </font>
    <font>
      <sz val="11.0"/>
      <color rgb="FF006100"/>
      <name val="Calibri"/>
    </font>
    <font>
      <u/>
      <sz val="11.0"/>
      <color rgb="FFFFFFFF"/>
      <name val="Calibri"/>
    </font>
    <font>
      <b/>
      <i/>
      <sz val="11.0"/>
      <color rgb="FFFFFFFF"/>
      <name val="Calibri"/>
    </font>
    <font>
      <b/>
      <i/>
      <sz val="11.0"/>
      <color rgb="FF7030A0"/>
      <name val="Calibri"/>
    </font>
    <font>
      <u/>
      <sz val="11.0"/>
      <color rgb="FFFFFFFF"/>
      <name val="Calibri"/>
    </font>
    <font>
      <b/>
      <sz val="11.0"/>
      <color rgb="FFFA7D00"/>
      <name val="Calibri"/>
    </font>
    <font>
      <u/>
      <sz val="11.0"/>
      <color rgb="FFFFFFFF"/>
      <name val="Calibri"/>
    </font>
    <font>
      <sz val="10.0"/>
      <color rgb="FFFFFFFF"/>
      <name val="Arial"/>
    </font>
  </fonts>
  <fills count="2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7D31"/>
        <bgColor rgb="FFED7D31"/>
      </patternFill>
    </fill>
    <fill>
      <patternFill patternType="solid">
        <fgColor rgb="FFFCE4D6"/>
        <bgColor rgb="FFFCE4D6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FFCC99"/>
        <bgColor rgb="FFFFCC99"/>
      </patternFill>
    </fill>
    <fill>
      <patternFill patternType="solid">
        <fgColor rgb="FFDEEBF7"/>
        <bgColor rgb="FFDEEBF7"/>
      </patternFill>
    </fill>
    <fill>
      <patternFill patternType="solid">
        <fgColor rgb="FFA9D18E"/>
        <bgColor rgb="FFA9D18E"/>
      </patternFill>
    </fill>
    <fill>
      <patternFill patternType="solid">
        <fgColor rgb="FFCC0000"/>
        <bgColor rgb="FFCC0000"/>
      </patternFill>
    </fill>
    <fill>
      <patternFill patternType="solid">
        <fgColor rgb="FF0D0D0D"/>
        <bgColor rgb="FF0D0D0D"/>
      </patternFill>
    </fill>
    <fill>
      <patternFill patternType="solid">
        <fgColor rgb="FFA5A5A5"/>
        <bgColor rgb="FFA5A5A5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000000"/>
        <bgColor rgb="FF000000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5B9BD5"/>
      </top>
      <bottom style="double">
        <color rgb="FF5B9BD5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/>
      <right style="thin">
        <color rgb="FF808080"/>
      </right>
      <top/>
      <bottom/>
    </border>
    <border>
      <left style="thin">
        <color rgb="FF808080"/>
      </left>
      <right style="thin">
        <color rgb="FF808080"/>
      </right>
      <top/>
      <bottom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7F7F7F"/>
      </left>
      <right style="thin">
        <color rgb="FF7F7F7F"/>
      </right>
      <top style="thin">
        <color rgb="FF000000"/>
      </top>
      <bottom style="thin">
        <color rgb="FF7F7F7F"/>
      </bottom>
    </border>
    <border>
      <top style="thin">
        <color rgb="FF000000"/>
      </top>
    </border>
    <border>
      <left style="thin">
        <color rgb="FF000000"/>
      </left>
      <right/>
      <top/>
      <bottom/>
    </border>
    <border>
      <left style="thin">
        <color rgb="FF808080"/>
      </left>
      <right style="thin">
        <color rgb="FF808080"/>
      </right>
      <top style="thin">
        <color rgb="FF808080"/>
      </top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  <border>
      <bottom style="thin">
        <color rgb="FF000000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7F7F7F"/>
      </left>
      <right style="thin">
        <color rgb="FF7F7F7F"/>
      </right>
      <top style="thin">
        <color rgb="FF7F7F7F"/>
      </top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Border="1" applyFill="1" applyFont="1"/>
    <xf borderId="2" fillId="3" fontId="2" numFmtId="0" xfId="0" applyBorder="1" applyFill="1" applyFont="1"/>
    <xf borderId="1" fillId="4" fontId="3" numFmtId="0" xfId="0" applyBorder="1" applyFill="1" applyFont="1"/>
    <xf borderId="2" fillId="5" fontId="2" numFmtId="0" xfId="0" applyBorder="1" applyFill="1" applyFont="1"/>
    <xf borderId="1" fillId="6" fontId="3" numFmtId="164" xfId="0" applyBorder="1" applyFill="1" applyFont="1" applyNumberFormat="1"/>
    <xf borderId="2" fillId="7" fontId="2" numFmtId="0" xfId="0" applyBorder="1" applyFill="1" applyFont="1"/>
    <xf borderId="1" fillId="8" fontId="3" numFmtId="165" xfId="0" applyBorder="1" applyFill="1" applyFont="1" applyNumberFormat="1"/>
    <xf borderId="2" fillId="9" fontId="2" numFmtId="0" xfId="0" applyBorder="1" applyFill="1" applyFont="1"/>
    <xf borderId="1" fillId="10" fontId="3" numFmtId="0" xfId="0" applyBorder="1" applyFill="1" applyFont="1"/>
    <xf borderId="2" fillId="11" fontId="2" numFmtId="0" xfId="0" applyBorder="1" applyFill="1" applyFont="1"/>
    <xf borderId="1" fillId="12" fontId="3" numFmtId="0" xfId="0" applyBorder="1" applyFill="1" applyFont="1"/>
    <xf borderId="3" fillId="13" fontId="2" numFmtId="0" xfId="0" applyBorder="1" applyFill="1" applyFont="1"/>
    <xf borderId="1" fillId="14" fontId="3" numFmtId="0" xfId="0" applyAlignment="1" applyBorder="1" applyFill="1" applyFont="1">
      <alignment shrinkToFit="0" wrapText="1"/>
    </xf>
    <xf borderId="0" fillId="0" fontId="0" numFmtId="0" xfId="0" applyFont="1"/>
    <xf borderId="4" fillId="2" fontId="1" numFmtId="0" xfId="0" applyBorder="1" applyFont="1"/>
    <xf borderId="1" fillId="3" fontId="2" numFmtId="0" xfId="0" applyBorder="1" applyFont="1"/>
    <xf borderId="1" fillId="4" fontId="3" numFmtId="0" xfId="0" applyBorder="1" applyFont="1"/>
    <xf borderId="1" fillId="5" fontId="2" numFmtId="0" xfId="0" applyBorder="1" applyFont="1"/>
    <xf borderId="1" fillId="6" fontId="3" numFmtId="164" xfId="0" applyBorder="1" applyFont="1" applyNumberFormat="1"/>
    <xf borderId="1" fillId="7" fontId="2" numFmtId="0" xfId="0" applyBorder="1" applyFont="1"/>
    <xf borderId="1" fillId="8" fontId="3" numFmtId="165" xfId="0" applyBorder="1" applyFont="1" applyNumberFormat="1"/>
    <xf borderId="1" fillId="9" fontId="2" numFmtId="0" xfId="0" applyBorder="1" applyFont="1"/>
    <xf borderId="1" fillId="10" fontId="3" numFmtId="0" xfId="0" applyBorder="1" applyFont="1"/>
    <xf borderId="0" fillId="0" fontId="4" numFmtId="0" xfId="0" applyFont="1"/>
    <xf borderId="1" fillId="11" fontId="2" numFmtId="0" xfId="0" applyBorder="1" applyFont="1"/>
    <xf borderId="1" fillId="12" fontId="3" numFmtId="0" xfId="0" applyBorder="1" applyFont="1"/>
    <xf borderId="5" fillId="13" fontId="2" numFmtId="0" xfId="0" applyBorder="1" applyFont="1"/>
    <xf borderId="5" fillId="14" fontId="3" numFmtId="0" xfId="0" applyAlignment="1" applyBorder="1" applyFont="1">
      <alignment shrinkToFit="0" wrapText="1"/>
    </xf>
    <xf borderId="4" fillId="2" fontId="1" numFmtId="0" xfId="0" applyBorder="1" applyFont="1"/>
    <xf borderId="1" fillId="3" fontId="2" numFmtId="0" xfId="0" applyBorder="1" applyFont="1"/>
    <xf borderId="1" fillId="5" fontId="2" numFmtId="0" xfId="0" applyBorder="1" applyFont="1"/>
    <xf borderId="1" fillId="7" fontId="2" numFmtId="0" xfId="0" applyBorder="1" applyFont="1"/>
    <xf borderId="1" fillId="9" fontId="2" numFmtId="0" xfId="0" applyBorder="1" applyFont="1"/>
    <xf borderId="1" fillId="11" fontId="2" numFmtId="0" xfId="0" applyBorder="1" applyFont="1"/>
    <xf borderId="5" fillId="13" fontId="2" numFmtId="0" xfId="0" applyBorder="1" applyFont="1"/>
    <xf borderId="5" fillId="14" fontId="3" numFmtId="0" xfId="0" applyAlignment="1" applyBorder="1" applyFont="1">
      <alignment shrinkToFit="0" wrapText="1"/>
    </xf>
    <xf borderId="6" fillId="2" fontId="5" numFmtId="0" xfId="0" applyBorder="1" applyFont="1"/>
    <xf borderId="6" fillId="2" fontId="5" numFmtId="0" xfId="0" applyAlignment="1" applyBorder="1" applyFont="1">
      <alignment shrinkToFit="0" wrapText="1"/>
    </xf>
    <xf borderId="6" fillId="15" fontId="6" numFmtId="0" xfId="0" applyAlignment="1" applyBorder="1" applyFill="1" applyFont="1">
      <alignment shrinkToFit="0" wrapText="1"/>
    </xf>
    <xf borderId="7" fillId="14" fontId="7" numFmtId="0" xfId="0" applyAlignment="1" applyBorder="1" applyFont="1">
      <alignment shrinkToFit="0" wrapText="1"/>
    </xf>
    <xf borderId="6" fillId="16" fontId="8" numFmtId="0" xfId="0" applyAlignment="1" applyBorder="1" applyFill="1" applyFont="1">
      <alignment shrinkToFit="0" wrapText="1"/>
    </xf>
    <xf borderId="8" fillId="17" fontId="9" numFmtId="0" xfId="0" applyBorder="1" applyFill="1" applyFont="1"/>
    <xf borderId="9" fillId="2" fontId="1" numFmtId="0" xfId="0" applyBorder="1" applyFont="1"/>
    <xf borderId="9" fillId="15" fontId="6" numFmtId="0" xfId="0" applyBorder="1" applyFont="1"/>
    <xf borderId="7" fillId="14" fontId="7" numFmtId="0" xfId="0" applyBorder="1" applyFont="1"/>
    <xf borderId="9" fillId="16" fontId="8" numFmtId="0" xfId="0" applyBorder="1" applyFont="1"/>
    <xf borderId="9" fillId="18" fontId="1" numFmtId="0" xfId="0" applyBorder="1" applyFill="1" applyFont="1"/>
    <xf borderId="4" fillId="15" fontId="6" numFmtId="0" xfId="0" applyBorder="1" applyFont="1"/>
    <xf borderId="4" fillId="16" fontId="8" numFmtId="0" xfId="0" applyBorder="1" applyFont="1"/>
    <xf borderId="4" fillId="2" fontId="1" numFmtId="0" xfId="0" applyAlignment="1" applyBorder="1" applyFont="1">
      <alignment readingOrder="0"/>
    </xf>
    <xf borderId="7" fillId="14" fontId="7" numFmtId="0" xfId="0" applyAlignment="1" applyBorder="1" applyFont="1">
      <alignment readingOrder="0"/>
    </xf>
    <xf borderId="4" fillId="16" fontId="8" numFmtId="0" xfId="0" applyAlignment="1" applyBorder="1" applyFont="1">
      <alignment readingOrder="0"/>
    </xf>
    <xf borderId="9" fillId="16" fontId="8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10" fillId="2" fontId="1" numFmtId="0" xfId="0" applyBorder="1" applyFont="1"/>
    <xf borderId="11" fillId="2" fontId="1" numFmtId="0" xfId="0" applyBorder="1" applyFont="1"/>
    <xf borderId="11" fillId="2" fontId="1" numFmtId="0" xfId="0" applyAlignment="1" applyBorder="1" applyFont="1">
      <alignment shrinkToFit="0" wrapText="1"/>
    </xf>
    <xf borderId="11" fillId="3" fontId="8" numFmtId="0" xfId="0" applyBorder="1" applyFont="1"/>
    <xf borderId="11" fillId="5" fontId="8" numFmtId="0" xfId="0" applyBorder="1" applyFont="1"/>
    <xf borderId="11" fillId="7" fontId="8" numFmtId="0" xfId="0" applyBorder="1" applyFont="1"/>
    <xf borderId="11" fillId="9" fontId="8" numFmtId="0" xfId="0" applyBorder="1" applyFont="1"/>
    <xf borderId="3" fillId="2" fontId="11" numFmtId="0" xfId="0" applyBorder="1" applyFont="1"/>
    <xf borderId="12" fillId="3" fontId="8" numFmtId="0" xfId="0" applyBorder="1" applyFont="1"/>
    <xf borderId="13" fillId="14" fontId="7" numFmtId="0" xfId="0" applyBorder="1" applyFont="1"/>
    <xf borderId="12" fillId="19" fontId="8" numFmtId="0" xfId="0" applyBorder="1" applyFill="1" applyFont="1"/>
    <xf borderId="14" fillId="0" fontId="12" numFmtId="0" xfId="0" applyBorder="1" applyFont="1"/>
    <xf borderId="8" fillId="20" fontId="13" numFmtId="0" xfId="0" applyBorder="1" applyFill="1" applyFont="1"/>
    <xf borderId="0" fillId="0" fontId="10" numFmtId="0" xfId="0" applyFont="1"/>
    <xf borderId="15" fillId="2" fontId="11" numFmtId="0" xfId="0" applyBorder="1" applyFont="1"/>
    <xf borderId="4" fillId="3" fontId="8" numFmtId="0" xfId="0" applyBorder="1" applyFont="1"/>
    <xf borderId="4" fillId="19" fontId="8" numFmtId="0" xfId="0" applyBorder="1" applyFont="1"/>
    <xf borderId="0" fillId="0" fontId="12" numFmtId="0" xfId="0" applyFont="1"/>
    <xf borderId="16" fillId="5" fontId="8" numFmtId="0" xfId="0" applyBorder="1" applyFont="1"/>
    <xf borderId="16" fillId="19" fontId="8" numFmtId="0" xfId="0" applyBorder="1" applyFont="1"/>
    <xf borderId="4" fillId="5" fontId="8" numFmtId="0" xfId="0" applyBorder="1" applyFont="1"/>
    <xf borderId="4" fillId="7" fontId="8" numFmtId="0" xfId="0" applyAlignment="1" applyBorder="1" applyFont="1">
      <alignment readingOrder="0"/>
    </xf>
    <xf borderId="4" fillId="19" fontId="14" numFmtId="0" xfId="0" applyBorder="1" applyFont="1"/>
    <xf borderId="4" fillId="7" fontId="8" numFmtId="0" xfId="0" applyBorder="1" applyFont="1"/>
    <xf borderId="4" fillId="9" fontId="8" numFmtId="0" xfId="0" applyAlignment="1" applyBorder="1" applyFont="1">
      <alignment readingOrder="0"/>
    </xf>
    <xf borderId="4" fillId="9" fontId="8" numFmtId="0" xfId="0" applyBorder="1" applyFont="1"/>
    <xf borderId="17" fillId="2" fontId="11" numFmtId="0" xfId="0" applyBorder="1" applyFont="1"/>
    <xf borderId="18" fillId="9" fontId="8" numFmtId="0" xfId="0" applyAlignment="1" applyBorder="1" applyFont="1">
      <alignment readingOrder="0"/>
    </xf>
    <xf borderId="19" fillId="14" fontId="7" numFmtId="0" xfId="0" applyAlignment="1" applyBorder="1" applyFont="1">
      <alignment readingOrder="0"/>
    </xf>
    <xf borderId="18" fillId="19" fontId="8" numFmtId="0" xfId="0" applyBorder="1" applyFont="1"/>
    <xf borderId="18" fillId="9" fontId="8" numFmtId="0" xfId="0" applyBorder="1" applyFont="1"/>
    <xf borderId="20" fillId="0" fontId="12" numFmtId="0" xfId="0" applyBorder="1" applyFont="1"/>
    <xf borderId="21" fillId="2" fontId="1" numFmtId="0" xfId="0" applyBorder="1" applyFont="1"/>
    <xf borderId="9" fillId="2" fontId="1" numFmtId="0" xfId="0" applyAlignment="1" applyBorder="1" applyFont="1">
      <alignment shrinkToFit="0" wrapText="1"/>
    </xf>
    <xf borderId="9" fillId="3" fontId="8" numFmtId="0" xfId="0" applyBorder="1" applyFont="1"/>
    <xf borderId="9" fillId="5" fontId="8" numFmtId="0" xfId="0" applyBorder="1" applyFont="1"/>
    <xf borderId="9" fillId="7" fontId="8" numFmtId="0" xfId="0" applyBorder="1" applyFont="1"/>
    <xf borderId="9" fillId="9" fontId="8" numFmtId="0" xfId="0" applyBorder="1" applyFont="1"/>
    <xf borderId="22" fillId="2" fontId="1" numFmtId="0" xfId="0" applyAlignment="1" applyBorder="1" applyFont="1">
      <alignment shrinkToFit="0" wrapText="1"/>
    </xf>
    <xf borderId="8" fillId="2" fontId="11" numFmtId="0" xfId="0" applyBorder="1" applyFont="1"/>
    <xf borderId="4" fillId="3" fontId="15" numFmtId="0" xfId="0" applyBorder="1" applyFont="1"/>
    <xf borderId="16" fillId="19" fontId="16" numFmtId="0" xfId="0" applyBorder="1" applyFont="1"/>
    <xf borderId="23" fillId="20" fontId="13" numFmtId="0" xfId="0" applyBorder="1" applyFont="1"/>
    <xf borderId="16" fillId="9" fontId="8" numFmtId="0" xfId="0" applyAlignment="1" applyBorder="1" applyFont="1">
      <alignment readingOrder="0"/>
    </xf>
    <xf borderId="24" fillId="14" fontId="7" numFmtId="0" xfId="0" applyAlignment="1" applyBorder="1" applyFont="1">
      <alignment readingOrder="0"/>
    </xf>
    <xf borderId="25" fillId="19" fontId="8" numFmtId="0" xfId="0" applyBorder="1" applyFont="1"/>
    <xf borderId="25" fillId="9" fontId="8" numFmtId="0" xfId="0" applyBorder="1" applyFont="1"/>
    <xf borderId="26" fillId="14" fontId="7" numFmtId="0" xfId="0" applyAlignment="1" applyBorder="1" applyFont="1">
      <alignment readingOrder="0"/>
    </xf>
    <xf borderId="16" fillId="9" fontId="8" numFmtId="0" xfId="0" applyBorder="1" applyFont="1"/>
    <xf borderId="7" fillId="20" fontId="13" numFmtId="0" xfId="0" applyBorder="1" applyFont="1"/>
    <xf borderId="25" fillId="9" fontId="8" numFmtId="0" xfId="0" applyAlignment="1" applyBorder="1" applyFont="1">
      <alignment readingOrder="0"/>
    </xf>
    <xf borderId="25" fillId="19" fontId="17" numFmtId="0" xfId="0" applyBorder="1" applyFont="1"/>
    <xf borderId="7" fillId="21" fontId="18" numFmtId="0" xfId="0" applyBorder="1" applyFill="1" applyFont="1"/>
    <xf borderId="7" fillId="18" fontId="18" numFmtId="0" xfId="0" applyBorder="1" applyFont="1"/>
    <xf borderId="16" fillId="19" fontId="19" numFmtId="0" xfId="0" applyBorder="1" applyFont="1"/>
    <xf borderId="4" fillId="2" fontId="1" numFmtId="16" xfId="0" applyBorder="1" applyFont="1" applyNumberFormat="1"/>
    <xf borderId="7" fillId="21" fontId="18" numFmtId="0" xfId="0" applyAlignment="1" applyBorder="1" applyFont="1">
      <alignment readingOrder="0"/>
    </xf>
    <xf borderId="8" fillId="22" fontId="20" numFmtId="0" xfId="0" applyBorder="1" applyFill="1" applyFont="1"/>
    <xf borderId="8" fillId="22" fontId="20" numFmtId="0" xfId="0" applyAlignment="1" applyBorder="1" applyFont="1">
      <alignment readingOrder="0"/>
    </xf>
    <xf borderId="8" fillId="22" fontId="20" numFmtId="166" xfId="0" applyAlignment="1" applyBorder="1" applyFont="1" applyNumberFormat="1">
      <alignment horizontal="left" readingOrder="0"/>
    </xf>
    <xf borderId="4" fillId="2" fontId="1" numFmtId="166" xfId="0" applyAlignment="1" applyBorder="1" applyFont="1" applyNumberFormat="1">
      <alignment horizontal="left" readingOrder="0"/>
    </xf>
    <xf borderId="8" fillId="17" fontId="9" numFmtId="0" xfId="0" applyAlignment="1" applyBorder="1" applyFont="1">
      <alignment readingOrder="0"/>
    </xf>
    <xf borderId="4" fillId="2" fontId="1" numFmtId="0" xfId="0" applyAlignment="1" applyBorder="1" applyFont="1">
      <alignment horizontal="left" readingOrder="0"/>
    </xf>
    <xf borderId="9" fillId="2" fontId="1" numFmtId="0" xfId="0" applyAlignment="1" applyBorder="1" applyFont="1">
      <alignment readingOrder="0"/>
    </xf>
    <xf borderId="16" fillId="2" fontId="1" numFmtId="0" xfId="0" applyBorder="1" applyFont="1"/>
    <xf borderId="16" fillId="15" fontId="6" numFmtId="0" xfId="0" applyBorder="1" applyFont="1"/>
    <xf borderId="25" fillId="5" fontId="8" numFmtId="0" xfId="0" applyBorder="1" applyFont="1"/>
    <xf borderId="16" fillId="16" fontId="8" numFmtId="0" xfId="0" applyAlignment="1" applyBorder="1" applyFont="1">
      <alignment readingOrder="0"/>
    </xf>
    <xf borderId="16" fillId="2" fontId="1" numFmtId="166" xfId="0" applyAlignment="1" applyBorder="1" applyFont="1" applyNumberFormat="1">
      <alignment horizontal="left" readingOrder="0"/>
    </xf>
    <xf borderId="16" fillId="2" fontId="1" numFmtId="0" xfId="0" applyAlignment="1" applyBorder="1" applyFont="1">
      <alignment readingOrder="0"/>
    </xf>
    <xf borderId="16" fillId="5" fontId="8" numFmtId="0" xfId="0" applyAlignment="1" applyBorder="1" applyFont="1">
      <alignment readingOrder="0"/>
    </xf>
    <xf borderId="26" fillId="14" fontId="7" numFmtId="0" xfId="0" applyBorder="1" applyFont="1"/>
    <xf borderId="11" fillId="15" fontId="6" numFmtId="0" xfId="0" applyBorder="1" applyFont="1"/>
    <xf borderId="16" fillId="16" fontId="8" numFmtId="0" xfId="0" applyBorder="1" applyFont="1"/>
    <xf borderId="4" fillId="15" fontId="6" numFmtId="0" xfId="0" applyAlignment="1" applyBorder="1" applyFont="1">
      <alignment readingOrder="0"/>
    </xf>
    <xf borderId="7" fillId="21" fontId="18" numFmtId="0" xfId="0" applyAlignment="1" applyBorder="1" applyFon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Reuniones-style">
      <tableStyleElement dxfId="1" type="headerRow"/>
      <tableStyleElement dxfId="2" type="firstRowStripe"/>
      <tableStyleElement dxfId="2" type="secondRowStripe"/>
    </tableStyle>
    <tableStyle count="3" pivot="0" name="Reuniones-style 2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Antonio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1 - Grupo'!$Q$4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Grupo'!$R$4:$V$4</c:f>
            </c:numRef>
          </c:val>
          <c:smooth val="0"/>
        </c:ser>
        <c:ser>
          <c:idx val="1"/>
          <c:order val="1"/>
          <c:tx>
            <c:strRef>
              <c:f>'Sprint 1 - Grupo'!$Q$5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Grupo'!$R$5:$V$5</c:f>
            </c:numRef>
          </c:val>
          <c:smooth val="0"/>
        </c:ser>
        <c:axId val="407349599"/>
        <c:axId val="1110537762"/>
      </c:lineChart>
      <c:catAx>
        <c:axId val="40734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1110537762"/>
      </c:catAx>
      <c:valAx>
        <c:axId val="1110537762"/>
        <c:scaling>
          <c:orientation val="minMax"/>
        </c:scaling>
        <c:delete val="0"/>
        <c:axPos val="l"/>
        <c:majorGridlines>
          <c:spPr>
            <a:ln>
              <a:solidFill>
                <a:srgbClr val="-40404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4073495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Victor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1 - Grupo'!$Q$14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Grupo'!$R$13:$V$13</c:f>
            </c:strRef>
          </c:cat>
          <c:val>
            <c:numRef>
              <c:f>'Sprint 1 - Grupo'!$R$14:$V$14</c:f>
            </c:numRef>
          </c:val>
          <c:smooth val="0"/>
        </c:ser>
        <c:ser>
          <c:idx val="1"/>
          <c:order val="1"/>
          <c:tx>
            <c:strRef>
              <c:f>'Sprint 1 - Grupo'!$Q$15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Grupo'!$R$13:$V$13</c:f>
            </c:strRef>
          </c:cat>
          <c:val>
            <c:numRef>
              <c:f>'Sprint 1 - Grupo'!$R$15:$V$15</c:f>
            </c:numRef>
          </c:val>
          <c:smooth val="0"/>
        </c:ser>
        <c:axId val="1822255256"/>
        <c:axId val="294142053"/>
      </c:lineChart>
      <c:catAx>
        <c:axId val="182225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294142053"/>
      </c:catAx>
      <c:valAx>
        <c:axId val="294142053"/>
        <c:scaling>
          <c:orientation val="minMax"/>
        </c:scaling>
        <c:delete val="0"/>
        <c:axPos val="l"/>
        <c:majorGridlines>
          <c:spPr>
            <a:ln>
              <a:solidFill>
                <a:srgbClr val="-40404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8222552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Eduardo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1 - Grupo'!$Q$27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Grupo'!$R$26:$V$26</c:f>
            </c:strRef>
          </c:cat>
          <c:val>
            <c:numRef>
              <c:f>'Sprint 1 - Grupo'!$R$27:$V$27</c:f>
            </c:numRef>
          </c:val>
          <c:smooth val="0"/>
        </c:ser>
        <c:ser>
          <c:idx val="1"/>
          <c:order val="1"/>
          <c:tx>
            <c:strRef>
              <c:f>'Sprint 1 - Grupo'!$Q$28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Grupo'!$R$26:$V$26</c:f>
            </c:strRef>
          </c:cat>
          <c:val>
            <c:numRef>
              <c:f>'Sprint 1 - Grupo'!$R$28:$V$28</c:f>
            </c:numRef>
          </c:val>
          <c:smooth val="0"/>
        </c:ser>
        <c:axId val="966643271"/>
        <c:axId val="1427030569"/>
      </c:lineChart>
      <c:catAx>
        <c:axId val="966643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1427030569"/>
      </c:catAx>
      <c:valAx>
        <c:axId val="1427030569"/>
        <c:scaling>
          <c:orientation val="minMax"/>
        </c:scaling>
        <c:delete val="0"/>
        <c:axPos val="l"/>
        <c:majorGridlines>
          <c:spPr>
            <a:ln>
              <a:solidFill>
                <a:srgbClr val="-40404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96664327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Maximiliano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1 - Grupo'!$Q$39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Grupo'!$R$38:$V$38</c:f>
            </c:strRef>
          </c:cat>
          <c:val>
            <c:numRef>
              <c:f>'Sprint 1 - Grupo'!$R$39:$V$39</c:f>
            </c:numRef>
          </c:val>
          <c:smooth val="0"/>
        </c:ser>
        <c:ser>
          <c:idx val="1"/>
          <c:order val="1"/>
          <c:tx>
            <c:strRef>
              <c:f>'Sprint 1 - Grupo'!$Q$40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Grupo'!$R$38:$V$38</c:f>
            </c:strRef>
          </c:cat>
          <c:val>
            <c:numRef>
              <c:f>'Sprint 1 - Grupo'!$R$40:$V$40</c:f>
            </c:numRef>
          </c:val>
          <c:smooth val="0"/>
        </c:ser>
        <c:axId val="1986571216"/>
        <c:axId val="1877644618"/>
      </c:lineChart>
      <c:catAx>
        <c:axId val="198657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1877644618"/>
      </c:catAx>
      <c:valAx>
        <c:axId val="1877644618"/>
        <c:scaling>
          <c:orientation val="minMax"/>
        </c:scaling>
        <c:delete val="0"/>
        <c:axPos val="l"/>
        <c:majorGridlines>
          <c:spPr>
            <a:ln>
              <a:solidFill>
                <a:srgbClr val="-40404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9865712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t>Fernando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1 - Grupo'!$Q$51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Grupo'!$R$50:$V$50</c:f>
            </c:strRef>
          </c:cat>
          <c:val>
            <c:numRef>
              <c:f>'Sprint 1 - Grupo'!$R$51:$V$51</c:f>
            </c:numRef>
          </c:val>
          <c:smooth val="0"/>
        </c:ser>
        <c:ser>
          <c:idx val="1"/>
          <c:order val="1"/>
          <c:tx>
            <c:strRef>
              <c:f>'Sprint 1 - Grupo'!$Q$52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1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dLbls>
            <c:txPr>
              <a:bodyPr/>
              <a:lstStyle/>
              <a:p>
                <a:pPr lvl="0">
                  <a:defRPr b="1" i="0" sz="900">
                    <a:solidFill>
                      <a:srgbClr val="0000-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Grupo'!$R$50:$V$50</c:f>
            </c:strRef>
          </c:cat>
          <c:val>
            <c:numRef>
              <c:f>'Sprint 1 - Grupo'!$R$52:$V$52</c:f>
            </c:numRef>
          </c:val>
          <c:smooth val="0"/>
        </c:ser>
        <c:axId val="1893831052"/>
        <c:axId val="2014776173"/>
      </c:lineChart>
      <c:catAx>
        <c:axId val="1893831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404040"/>
                </a:solidFill>
                <a:latin typeface="Calibri"/>
              </a:defRPr>
            </a:pPr>
          </a:p>
        </c:txPr>
        <c:crossAx val="2014776173"/>
      </c:catAx>
      <c:valAx>
        <c:axId val="2014776173"/>
        <c:scaling>
          <c:orientation val="minMax"/>
        </c:scaling>
        <c:delete val="0"/>
        <c:axPos val="l"/>
        <c:majorGridlines>
          <c:spPr>
            <a:ln>
              <a:solidFill>
                <a:srgbClr val="-404041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8938310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40404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D9D9D9"/>
                </a:solidFill>
                <a:latin typeface="Calibri"/>
              </a:defRPr>
            </a:pPr>
            <a:r>
              <a:t>Horas Grupales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'Sprint 1 - Grupo'!$Q$56</c:f>
            </c:strRef>
          </c:tx>
          <c:spPr>
            <a:ln cmpd="sng" w="19050">
              <a:solidFill>
                <a:srgbClr val="5B9BD5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40404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Grupo'!$R$55:$V$55</c:f>
            </c:strRef>
          </c:cat>
          <c:val>
            <c:numRef>
              <c:f>'Sprint 1 - Grupo'!$R$56:$V$56</c:f>
            </c:numRef>
          </c:val>
          <c:smooth val="0"/>
        </c:ser>
        <c:ser>
          <c:idx val="1"/>
          <c:order val="1"/>
          <c:tx>
            <c:strRef>
              <c:f>'Sprint 1 - Grupo'!$Q$57</c:f>
            </c:strRef>
          </c:tx>
          <c:spPr>
            <a:ln cmpd="sng" w="19050">
              <a:solidFill>
                <a:srgbClr val="ED7D31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-404041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Grupo'!$R$55:$V$55</c:f>
            </c:strRef>
          </c:cat>
          <c:val>
            <c:numRef>
              <c:f>'Sprint 1 - Grupo'!$R$57:$V$57</c:f>
            </c:numRef>
          </c:val>
          <c:smooth val="0"/>
        </c:ser>
        <c:axId val="1146380827"/>
        <c:axId val="1401247567"/>
      </c:lineChart>
      <c:catAx>
        <c:axId val="1146380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401247567"/>
      </c:catAx>
      <c:valAx>
        <c:axId val="1401247567"/>
        <c:scaling>
          <c:orientation val="minMax"/>
        </c:scaling>
        <c:delete val="0"/>
        <c:axPos val="l"/>
        <c:majorGridlines>
          <c:spPr>
            <a:ln>
              <a:solidFill>
                <a:srgbClr val="-A6A6A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BFBFBF"/>
                </a:solidFill>
                <a:latin typeface="Calibri"/>
              </a:defRPr>
            </a:pPr>
          </a:p>
        </c:txPr>
        <c:crossAx val="1146380827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BFBFBF"/>
              </a:solidFill>
              <a:latin typeface="Calibri"/>
            </a:defRPr>
          </a:pPr>
        </a:p>
      </c:txPr>
    </c:legend>
    <c:plotVisOnly val="1"/>
  </c:chart>
  <c:spPr>
    <a:solidFill>
      <a:srgbClr val="404040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495300</xdr:colOff>
      <xdr:row>2</xdr:row>
      <xdr:rowOff>0</xdr:rowOff>
    </xdr:from>
    <xdr:ext cx="3505200" cy="1876425"/>
    <xdr:graphicFrame>
      <xdr:nvGraphicFramePr>
        <xdr:cNvPr id="212952168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285750</xdr:colOff>
      <xdr:row>2</xdr:row>
      <xdr:rowOff>9525</xdr:rowOff>
    </xdr:from>
    <xdr:ext cx="3648075" cy="1876425"/>
    <xdr:graphicFrame>
      <xdr:nvGraphicFramePr>
        <xdr:cNvPr id="112910254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514350</xdr:colOff>
      <xdr:row>12</xdr:row>
      <xdr:rowOff>66675</xdr:rowOff>
    </xdr:from>
    <xdr:ext cx="3505200" cy="1781175"/>
    <xdr:graphicFrame>
      <xdr:nvGraphicFramePr>
        <xdr:cNvPr id="63330769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304800</xdr:colOff>
      <xdr:row>12</xdr:row>
      <xdr:rowOff>85725</xdr:rowOff>
    </xdr:from>
    <xdr:ext cx="3638550" cy="1733550"/>
    <xdr:graphicFrame>
      <xdr:nvGraphicFramePr>
        <xdr:cNvPr id="96370103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1504950</xdr:colOff>
      <xdr:row>25</xdr:row>
      <xdr:rowOff>0</xdr:rowOff>
    </xdr:from>
    <xdr:ext cx="3514725" cy="1571625"/>
    <xdr:graphicFrame>
      <xdr:nvGraphicFramePr>
        <xdr:cNvPr id="344210968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85725</xdr:colOff>
      <xdr:row>36</xdr:row>
      <xdr:rowOff>47625</xdr:rowOff>
    </xdr:from>
    <xdr:ext cx="7886700" cy="3533775"/>
    <xdr:graphicFrame>
      <xdr:nvGraphicFramePr>
        <xdr:cNvPr id="602662952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9:B26" displayName="Table_1" id="1">
  <tableColumns count="2">
    <tableColumn name="Elemento" id="1"/>
    <tableColumn name="Reunión Con Cuarto Año" id="2"/>
  </tableColumns>
  <tableStyleInfo name="Reuniones-style" showColumnStripes="0" showFirstColumn="1" showLastColumn="1" showRowStripes="1"/>
</table>
</file>

<file path=xl/tables/table2.xml><?xml version="1.0" encoding="utf-8"?>
<table xmlns="http://schemas.openxmlformats.org/spreadsheetml/2006/main" ref="A10:B17" displayName="Table_2" id="2">
  <tableColumns count="2">
    <tableColumn name="Elemento" id="1"/>
    <tableColumn name="Reunión Segundo Año" id="2"/>
  </tableColumns>
  <tableStyleInfo name="Reunione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33.88"/>
    <col customWidth="1" min="3" max="3" width="21.5"/>
    <col customWidth="1" min="4" max="4" width="18.75"/>
    <col customWidth="1" min="5" max="5" width="16.0"/>
    <col customWidth="1" min="6" max="6" width="16.25"/>
    <col customWidth="1" min="7" max="7" width="16.0"/>
    <col customWidth="1" min="8" max="8" width="22.25"/>
    <col customWidth="1" min="9" max="9" width="13.13"/>
    <col customWidth="1" min="10" max="10" width="10.88"/>
    <col customWidth="1" min="11" max="11" width="21.0"/>
    <col customWidth="1" min="12" max="12" width="22.0"/>
    <col customWidth="1" min="13" max="13" width="16.0"/>
    <col customWidth="1" min="14" max="14" width="15.13"/>
    <col customWidth="1" min="15" max="15" width="16.38"/>
    <col customWidth="1" min="16" max="16" width="16.88"/>
    <col customWidth="1" min="17" max="22" width="10.63"/>
    <col customWidth="1" min="23" max="26" width="9.0"/>
  </cols>
  <sheetData>
    <row r="1" ht="14.25" customHeight="1">
      <c r="A1" s="25"/>
      <c r="B1" s="1"/>
    </row>
    <row r="2" ht="14.25" customHeight="1">
      <c r="Q2" s="55" t="s">
        <v>47</v>
      </c>
    </row>
    <row r="3" ht="14.25" customHeight="1">
      <c r="A3" s="56" t="s">
        <v>48</v>
      </c>
      <c r="B3" s="57" t="s">
        <v>49</v>
      </c>
      <c r="C3" s="58" t="s">
        <v>50</v>
      </c>
      <c r="D3" s="59" t="s">
        <v>51</v>
      </c>
      <c r="E3" s="60" t="s">
        <v>52</v>
      </c>
      <c r="F3" s="61" t="s">
        <v>53</v>
      </c>
      <c r="G3" s="62" t="s">
        <v>54</v>
      </c>
      <c r="H3" s="57" t="s">
        <v>55</v>
      </c>
      <c r="I3" s="58" t="s">
        <v>29</v>
      </c>
      <c r="Q3" s="1" t="s">
        <v>56</v>
      </c>
      <c r="R3" s="1" t="s">
        <v>57</v>
      </c>
      <c r="S3" s="1" t="s">
        <v>58</v>
      </c>
      <c r="T3" s="1" t="s">
        <v>59</v>
      </c>
      <c r="U3" s="1" t="s">
        <v>60</v>
      </c>
      <c r="V3" s="1" t="s">
        <v>61</v>
      </c>
    </row>
    <row r="4" ht="14.25" customHeight="1">
      <c r="A4" s="63" t="s">
        <v>62</v>
      </c>
      <c r="B4" s="64" t="s">
        <v>31</v>
      </c>
      <c r="C4" s="65">
        <v>2.0</v>
      </c>
      <c r="D4" s="64">
        <f>Antonio!G3</f>
        <v>1.25</v>
      </c>
      <c r="E4" s="66"/>
      <c r="F4" s="66"/>
      <c r="G4" s="66"/>
      <c r="H4" s="67">
        <f t="shared" ref="H4:H10" si="1">D4+E4+F4+G4</f>
        <v>1.25</v>
      </c>
      <c r="I4" s="68" t="s">
        <v>32</v>
      </c>
      <c r="Q4" s="69" t="s">
        <v>63</v>
      </c>
      <c r="R4" s="69">
        <f>'Sprint 1 - Grupo'!$C4++C5+C6+C7+C8+C9+C10</f>
        <v>20</v>
      </c>
      <c r="S4" s="69">
        <f>R4-'Sprint 1 - Grupo'!$D4-D5</f>
        <v>16.25</v>
      </c>
      <c r="T4" s="69">
        <f>S4-E6-E7</f>
        <v>10.75</v>
      </c>
      <c r="U4" s="69">
        <f>T4-F8</f>
        <v>7.95</v>
      </c>
      <c r="V4" s="69">
        <f>U4-G9-G10</f>
        <v>3.65</v>
      </c>
    </row>
    <row r="5" ht="14.25" customHeight="1">
      <c r="A5" s="70"/>
      <c r="B5" s="71" t="s">
        <v>33</v>
      </c>
      <c r="C5" s="46">
        <v>3.0</v>
      </c>
      <c r="D5" s="71">
        <f>Antonio!G4</f>
        <v>2.5</v>
      </c>
      <c r="E5" s="72"/>
      <c r="F5" s="72"/>
      <c r="G5" s="72"/>
      <c r="H5" s="73">
        <f t="shared" si="1"/>
        <v>2.5</v>
      </c>
      <c r="I5" s="52" t="s">
        <v>64</v>
      </c>
      <c r="Q5" s="69" t="s">
        <v>65</v>
      </c>
      <c r="R5" s="69">
        <f>R4</f>
        <v>20</v>
      </c>
      <c r="S5" s="69">
        <f>'Sprint 1 - Grupo'!$R5-('Sprint 1 - Grupo'!$R5/4)</f>
        <v>15</v>
      </c>
      <c r="T5" s="69">
        <f>'Sprint 1 - Grupo'!$S5-('Sprint 1 - Grupo'!$R5/4)</f>
        <v>10</v>
      </c>
      <c r="U5" s="69">
        <f>'Sprint 1 - Grupo'!$T5-('Sprint 1 - Grupo'!$R5/4)</f>
        <v>5</v>
      </c>
      <c r="V5" s="69">
        <f>'Sprint 1 - Grupo'!$U5-('Sprint 1 - Grupo'!$R5/4)</f>
        <v>0</v>
      </c>
    </row>
    <row r="6" ht="14.25" customHeight="1">
      <c r="A6" s="70"/>
      <c r="B6" s="74" t="s">
        <v>66</v>
      </c>
      <c r="C6" s="52">
        <v>2.0</v>
      </c>
      <c r="D6" s="75"/>
      <c r="E6" s="74">
        <f>Antonio!G5</f>
        <v>3.5</v>
      </c>
      <c r="F6" s="75"/>
      <c r="G6" s="75"/>
      <c r="H6" s="73">
        <f t="shared" si="1"/>
        <v>3.5</v>
      </c>
      <c r="I6" s="52" t="s">
        <v>64</v>
      </c>
    </row>
    <row r="7" ht="14.25" customHeight="1">
      <c r="A7" s="70"/>
      <c r="B7" s="76" t="s">
        <v>33</v>
      </c>
      <c r="C7" s="52">
        <v>3.0</v>
      </c>
      <c r="D7" s="72"/>
      <c r="E7" s="76">
        <f>Antonio!G6</f>
        <v>2</v>
      </c>
      <c r="F7" s="72"/>
      <c r="G7" s="72"/>
      <c r="H7" s="73">
        <f t="shared" si="1"/>
        <v>2</v>
      </c>
      <c r="I7" s="68" t="s">
        <v>32</v>
      </c>
    </row>
    <row r="8" ht="14.25" customHeight="1">
      <c r="A8" s="70"/>
      <c r="B8" s="77" t="s">
        <v>41</v>
      </c>
      <c r="C8" s="52">
        <v>5.0</v>
      </c>
      <c r="D8" s="72"/>
      <c r="E8" s="78"/>
      <c r="F8" s="79">
        <f>Antonio!G7</f>
        <v>2.8</v>
      </c>
      <c r="G8" s="72"/>
      <c r="H8" s="73">
        <f t="shared" si="1"/>
        <v>2.8</v>
      </c>
      <c r="I8" s="68" t="s">
        <v>32</v>
      </c>
    </row>
    <row r="9" ht="14.25" customHeight="1">
      <c r="A9" s="70"/>
      <c r="B9" s="80" t="s">
        <v>67</v>
      </c>
      <c r="C9" s="52">
        <v>3.0</v>
      </c>
      <c r="D9" s="72"/>
      <c r="E9" s="72"/>
      <c r="F9" s="72"/>
      <c r="G9" s="81">
        <f>Antonio!G8</f>
        <v>2.1</v>
      </c>
      <c r="H9" s="73">
        <f t="shared" si="1"/>
        <v>2.1</v>
      </c>
      <c r="I9" s="68" t="s">
        <v>32</v>
      </c>
      <c r="J9" s="25"/>
    </row>
    <row r="10" ht="14.25" customHeight="1">
      <c r="A10" s="82"/>
      <c r="B10" s="83" t="s">
        <v>33</v>
      </c>
      <c r="C10" s="84">
        <v>2.0</v>
      </c>
      <c r="D10" s="85"/>
      <c r="E10" s="85"/>
      <c r="F10" s="85"/>
      <c r="G10" s="86">
        <f>Antonio!G9</f>
        <v>2.2</v>
      </c>
      <c r="H10" s="87">
        <f t="shared" si="1"/>
        <v>2.2</v>
      </c>
      <c r="I10" s="68" t="s">
        <v>32</v>
      </c>
    </row>
    <row r="11" ht="14.25" customHeight="1"/>
    <row r="12" ht="14.25" customHeight="1">
      <c r="Q12" s="55" t="s">
        <v>68</v>
      </c>
    </row>
    <row r="13" ht="14.25" customHeight="1">
      <c r="A13" s="88" t="s">
        <v>48</v>
      </c>
      <c r="B13" s="44" t="s">
        <v>49</v>
      </c>
      <c r="C13" s="89" t="s">
        <v>50</v>
      </c>
      <c r="D13" s="90" t="s">
        <v>51</v>
      </c>
      <c r="E13" s="91" t="s">
        <v>52</v>
      </c>
      <c r="F13" s="92" t="s">
        <v>53</v>
      </c>
      <c r="G13" s="93" t="s">
        <v>54</v>
      </c>
      <c r="H13" s="44" t="s">
        <v>55</v>
      </c>
      <c r="I13" s="94" t="s">
        <v>29</v>
      </c>
      <c r="Q13" s="1" t="s">
        <v>56</v>
      </c>
      <c r="R13" s="1" t="s">
        <v>57</v>
      </c>
      <c r="S13" s="1" t="s">
        <v>58</v>
      </c>
      <c r="T13" s="1" t="s">
        <v>59</v>
      </c>
      <c r="U13" s="1" t="s">
        <v>60</v>
      </c>
      <c r="V13" s="1" t="s">
        <v>61</v>
      </c>
    </row>
    <row r="14" ht="14.25" customHeight="1">
      <c r="A14" s="95" t="s">
        <v>69</v>
      </c>
      <c r="B14" s="90" t="s">
        <v>70</v>
      </c>
      <c r="C14" s="46">
        <v>2.0</v>
      </c>
      <c r="D14" s="71">
        <f>Victor!G3</f>
        <v>0.5</v>
      </c>
      <c r="E14" s="72"/>
      <c r="F14" s="72"/>
      <c r="G14" s="72"/>
      <c r="H14" s="73">
        <f t="shared" ref="H14:H21" si="2">D14+E14+F14+G14</f>
        <v>0.5</v>
      </c>
      <c r="I14" s="52" t="s">
        <v>64</v>
      </c>
      <c r="Q14" s="69" t="s">
        <v>63</v>
      </c>
      <c r="R14" s="69">
        <f>'Sprint 1 - Grupo'!$C14++C15+C16+C17+C18+C19+C20+C21+C22+C23</f>
        <v>19</v>
      </c>
      <c r="S14" s="69">
        <f>R14--'Sprint 1 - Grupo'!$D14-D15-D16</f>
        <v>16</v>
      </c>
      <c r="T14" s="69">
        <f>S14-E17-E18</f>
        <v>11.3</v>
      </c>
      <c r="U14" s="69">
        <f>T14-F20-F19</f>
        <v>9.3</v>
      </c>
      <c r="V14" s="69">
        <f>U14-G23-G21-G22</f>
        <v>6.8</v>
      </c>
    </row>
    <row r="15" ht="14.25" customHeight="1">
      <c r="A15" s="95"/>
      <c r="B15" s="71" t="s">
        <v>33</v>
      </c>
      <c r="C15" s="46">
        <v>3.0</v>
      </c>
      <c r="D15" s="71">
        <f>Victor!G4</f>
        <v>2</v>
      </c>
      <c r="E15" s="72"/>
      <c r="F15" s="72"/>
      <c r="G15" s="72"/>
      <c r="H15" s="73">
        <f t="shared" si="2"/>
        <v>2</v>
      </c>
      <c r="I15" s="68" t="s">
        <v>32</v>
      </c>
      <c r="Q15" s="69" t="s">
        <v>65</v>
      </c>
      <c r="R15" s="69">
        <f>R14</f>
        <v>19</v>
      </c>
      <c r="S15" s="69">
        <f>'Sprint 1 - Grupo'!$R15-('Sprint 1 - Grupo'!$R15/4)</f>
        <v>14.25</v>
      </c>
      <c r="T15" s="69">
        <f>'Sprint 1 - Grupo'!$S15-('Sprint 1 - Grupo'!$R15/4)</f>
        <v>9.5</v>
      </c>
      <c r="U15" s="69">
        <f>'Sprint 1 - Grupo'!$T15-('Sprint 1 - Grupo'!$R15/4)</f>
        <v>4.75</v>
      </c>
      <c r="V15" s="69">
        <f>'Sprint 1 - Grupo'!$U15-('Sprint 1 - Grupo'!$R15/4)</f>
        <v>0</v>
      </c>
    </row>
    <row r="16" ht="14.25" customHeight="1">
      <c r="A16" s="95"/>
      <c r="B16" s="96" t="s">
        <v>71</v>
      </c>
      <c r="C16" s="52">
        <v>0.0</v>
      </c>
      <c r="D16" s="71">
        <f>Victor!G5</f>
        <v>1.5</v>
      </c>
      <c r="E16" s="97"/>
      <c r="F16" s="97"/>
      <c r="G16" s="97"/>
      <c r="H16" s="73">
        <f t="shared" si="2"/>
        <v>1.5</v>
      </c>
      <c r="I16" s="98" t="s">
        <v>32</v>
      </c>
    </row>
    <row r="17" ht="14.25" customHeight="1">
      <c r="A17" s="95"/>
      <c r="B17" s="74" t="s">
        <v>72</v>
      </c>
      <c r="C17" s="52">
        <v>2.0</v>
      </c>
      <c r="D17" s="75"/>
      <c r="E17" s="74">
        <f>Victor!G6</f>
        <v>3.7</v>
      </c>
      <c r="F17" s="75"/>
      <c r="G17" s="75"/>
      <c r="H17" s="73">
        <f t="shared" si="2"/>
        <v>3.7</v>
      </c>
      <c r="I17" s="98" t="s">
        <v>32</v>
      </c>
    </row>
    <row r="18" ht="14.25" customHeight="1">
      <c r="A18" s="95"/>
      <c r="B18" s="76" t="s">
        <v>33</v>
      </c>
      <c r="C18" s="52">
        <v>3.0</v>
      </c>
      <c r="D18" s="72"/>
      <c r="E18" s="76">
        <f>Victor!G7</f>
        <v>1</v>
      </c>
      <c r="F18" s="72"/>
      <c r="G18" s="72"/>
      <c r="H18" s="73">
        <f t="shared" si="2"/>
        <v>1</v>
      </c>
      <c r="I18" s="52" t="s">
        <v>64</v>
      </c>
    </row>
    <row r="19" ht="14.25" customHeight="1">
      <c r="A19" s="95"/>
      <c r="B19" s="77" t="s">
        <v>73</v>
      </c>
      <c r="C19" s="52">
        <v>2.0</v>
      </c>
      <c r="D19" s="72"/>
      <c r="E19" s="72"/>
      <c r="F19" s="77">
        <f>Victor!G8</f>
        <v>1</v>
      </c>
      <c r="G19" s="72"/>
      <c r="H19" s="73">
        <f t="shared" si="2"/>
        <v>1</v>
      </c>
      <c r="I19" s="98" t="s">
        <v>32</v>
      </c>
    </row>
    <row r="20" ht="14.25" customHeight="1">
      <c r="A20" s="95"/>
      <c r="B20" s="77" t="s">
        <v>74</v>
      </c>
      <c r="C20" s="52">
        <v>3.0</v>
      </c>
      <c r="D20" s="72"/>
      <c r="E20" s="72"/>
      <c r="F20" s="77">
        <f>Victor!G9</f>
        <v>1</v>
      </c>
      <c r="G20" s="72"/>
      <c r="H20" s="73">
        <f t="shared" si="2"/>
        <v>1</v>
      </c>
      <c r="I20" s="98" t="s">
        <v>32</v>
      </c>
    </row>
    <row r="21" ht="14.25" customHeight="1">
      <c r="A21" s="95"/>
      <c r="B21" s="80" t="s">
        <v>75</v>
      </c>
      <c r="C21" s="52">
        <v>1.0</v>
      </c>
      <c r="D21" s="72"/>
      <c r="E21" s="72"/>
      <c r="F21" s="72"/>
      <c r="G21" s="81">
        <f>Victor!G11</f>
        <v>0.5</v>
      </c>
      <c r="H21" s="73">
        <f t="shared" si="2"/>
        <v>0.5</v>
      </c>
      <c r="I21" s="98" t="s">
        <v>32</v>
      </c>
    </row>
    <row r="22" ht="14.25" customHeight="1">
      <c r="A22" s="95"/>
      <c r="B22" s="99" t="s">
        <v>33</v>
      </c>
      <c r="C22" s="100">
        <v>1.0</v>
      </c>
      <c r="D22" s="101"/>
      <c r="E22" s="101"/>
      <c r="F22" s="101"/>
      <c r="G22" s="102">
        <f>Victor!G12</f>
        <v>0.5</v>
      </c>
      <c r="H22" s="73">
        <f>G22+F22+E22+D22</f>
        <v>0.5</v>
      </c>
      <c r="I22" s="98" t="s">
        <v>32</v>
      </c>
    </row>
    <row r="23" ht="14.25" customHeight="1">
      <c r="A23" s="95"/>
      <c r="B23" s="99" t="s">
        <v>76</v>
      </c>
      <c r="C23" s="103">
        <v>2.0</v>
      </c>
      <c r="D23" s="75"/>
      <c r="E23" s="75"/>
      <c r="F23" s="75"/>
      <c r="G23" s="104">
        <f>Victor!G13</f>
        <v>1.5</v>
      </c>
      <c r="H23" s="73">
        <f>D23+E23+F23+G23</f>
        <v>1.5</v>
      </c>
      <c r="I23" s="68" t="s">
        <v>32</v>
      </c>
    </row>
    <row r="24" ht="14.25" customHeight="1"/>
    <row r="25" ht="14.25" customHeight="1">
      <c r="Q25" s="55" t="s">
        <v>77</v>
      </c>
    </row>
    <row r="26" ht="14.25" customHeight="1">
      <c r="A26" s="88" t="s">
        <v>48</v>
      </c>
      <c r="B26" s="44" t="s">
        <v>49</v>
      </c>
      <c r="C26" s="89" t="s">
        <v>50</v>
      </c>
      <c r="D26" s="90" t="s">
        <v>51</v>
      </c>
      <c r="E26" s="91" t="s">
        <v>52</v>
      </c>
      <c r="F26" s="92" t="s">
        <v>53</v>
      </c>
      <c r="G26" s="93" t="s">
        <v>54</v>
      </c>
      <c r="H26" s="44" t="s">
        <v>55</v>
      </c>
      <c r="I26" s="94" t="s">
        <v>29</v>
      </c>
      <c r="Q26" s="1" t="s">
        <v>56</v>
      </c>
      <c r="R26" s="1" t="s">
        <v>57</v>
      </c>
      <c r="S26" s="1" t="s">
        <v>58</v>
      </c>
      <c r="T26" s="1" t="s">
        <v>59</v>
      </c>
      <c r="U26" s="1" t="s">
        <v>60</v>
      </c>
      <c r="V26" s="1" t="s">
        <v>61</v>
      </c>
    </row>
    <row r="27" ht="14.25" customHeight="1">
      <c r="A27" s="95" t="s">
        <v>78</v>
      </c>
      <c r="B27" s="90" t="s">
        <v>79</v>
      </c>
      <c r="C27" s="46">
        <v>2.0</v>
      </c>
      <c r="D27" s="71">
        <f>Eduardo!G3</f>
        <v>1.5</v>
      </c>
      <c r="E27" s="78"/>
      <c r="F27" s="72"/>
      <c r="G27" s="72"/>
      <c r="H27" s="73">
        <f t="shared" ref="H27:H33" si="3">D27+E27+F27+G27</f>
        <v>1.5</v>
      </c>
      <c r="I27" s="98" t="s">
        <v>32</v>
      </c>
      <c r="Q27" s="69" t="s">
        <v>63</v>
      </c>
      <c r="R27" s="69">
        <f>'Sprint 1 - Grupo'!$C27+C28+C29+C30+C31+C32+C33+C34+C35</f>
        <v>20</v>
      </c>
      <c r="S27" s="69">
        <f>R27-'Sprint 1 - Grupo'!$D27-D28</f>
        <v>16.4</v>
      </c>
      <c r="T27" s="69">
        <f>S27-E29-E30</f>
        <v>12.2</v>
      </c>
      <c r="U27" s="69">
        <f>T27-F31-F32</f>
        <v>10.2</v>
      </c>
      <c r="V27" s="55">
        <f>U27-G33-G34-G35</f>
        <v>6.2</v>
      </c>
    </row>
    <row r="28" ht="14.25" customHeight="1">
      <c r="A28" s="95"/>
      <c r="B28" s="71" t="s">
        <v>33</v>
      </c>
      <c r="C28" s="46">
        <v>3.0</v>
      </c>
      <c r="D28" s="71">
        <f>Eduardo!G4</f>
        <v>2.1</v>
      </c>
      <c r="E28" s="78"/>
      <c r="F28" s="72"/>
      <c r="G28" s="72"/>
      <c r="H28" s="73">
        <f t="shared" si="3"/>
        <v>2.1</v>
      </c>
      <c r="I28" s="98" t="s">
        <v>32</v>
      </c>
      <c r="Q28" s="69" t="s">
        <v>65</v>
      </c>
      <c r="R28" s="69">
        <f>R27</f>
        <v>20</v>
      </c>
      <c r="S28" s="69">
        <f>'Sprint 1 - Grupo'!$R28-('Sprint 1 - Grupo'!$R28/4)</f>
        <v>15</v>
      </c>
      <c r="T28" s="69">
        <f>'Sprint 1 - Grupo'!$S28-('Sprint 1 - Grupo'!$R28/4)</f>
        <v>10</v>
      </c>
      <c r="U28" s="69">
        <f>'Sprint 1 - Grupo'!$T28-('Sprint 1 - Grupo'!$R28/4)</f>
        <v>5</v>
      </c>
      <c r="V28" s="69">
        <f>'Sprint 1 - Grupo'!$U28-('Sprint 1 - Grupo'!$R28/4)</f>
        <v>0</v>
      </c>
    </row>
    <row r="29" ht="14.25" customHeight="1">
      <c r="A29" s="95"/>
      <c r="B29" s="74" t="s">
        <v>72</v>
      </c>
      <c r="C29" s="52">
        <v>2.0</v>
      </c>
      <c r="D29" s="75"/>
      <c r="E29" s="74">
        <f>Eduardo!G5</f>
        <v>3.7</v>
      </c>
      <c r="F29" s="75"/>
      <c r="G29" s="75"/>
      <c r="H29" s="73">
        <f t="shared" si="3"/>
        <v>3.7</v>
      </c>
      <c r="I29" s="105" t="s">
        <v>32</v>
      </c>
    </row>
    <row r="30" ht="14.25" customHeight="1">
      <c r="A30" s="95"/>
      <c r="B30" s="76" t="s">
        <v>33</v>
      </c>
      <c r="C30" s="52">
        <v>3.0</v>
      </c>
      <c r="D30" s="72"/>
      <c r="E30" s="74">
        <f>Eduardo!G6</f>
        <v>0.5</v>
      </c>
      <c r="F30" s="72"/>
      <c r="G30" s="72"/>
      <c r="H30" s="73">
        <f t="shared" si="3"/>
        <v>0.5</v>
      </c>
      <c r="I30" s="52" t="s">
        <v>64</v>
      </c>
    </row>
    <row r="31" ht="14.25" customHeight="1">
      <c r="A31" s="95"/>
      <c r="B31" s="77" t="s">
        <v>73</v>
      </c>
      <c r="C31" s="52">
        <v>2.0</v>
      </c>
      <c r="D31" s="72"/>
      <c r="E31" s="78"/>
      <c r="F31" s="79">
        <f>Eduardo!G7</f>
        <v>1</v>
      </c>
      <c r="G31" s="72"/>
      <c r="H31" s="73">
        <f t="shared" si="3"/>
        <v>1</v>
      </c>
      <c r="I31" s="105" t="s">
        <v>32</v>
      </c>
    </row>
    <row r="32" ht="14.25" customHeight="1">
      <c r="A32" s="95"/>
      <c r="B32" s="77" t="s">
        <v>74</v>
      </c>
      <c r="C32" s="52">
        <v>3.0</v>
      </c>
      <c r="D32" s="72"/>
      <c r="E32" s="78"/>
      <c r="F32" s="79">
        <f>Eduardo!G8</f>
        <v>1</v>
      </c>
      <c r="G32" s="72"/>
      <c r="H32" s="73">
        <f t="shared" si="3"/>
        <v>1</v>
      </c>
      <c r="I32" s="105" t="s">
        <v>32</v>
      </c>
    </row>
    <row r="33" ht="14.25" customHeight="1">
      <c r="A33" s="95"/>
      <c r="B33" s="80" t="s">
        <v>75</v>
      </c>
      <c r="C33" s="52">
        <v>1.0</v>
      </c>
      <c r="D33" s="72"/>
      <c r="E33" s="72"/>
      <c r="F33" s="72"/>
      <c r="G33" s="80">
        <v>0.5</v>
      </c>
      <c r="H33" s="73">
        <f t="shared" si="3"/>
        <v>0.5</v>
      </c>
      <c r="I33" s="98" t="s">
        <v>32</v>
      </c>
    </row>
    <row r="34" ht="14.25" customHeight="1">
      <c r="A34" s="95"/>
      <c r="B34" s="106" t="s">
        <v>81</v>
      </c>
      <c r="C34" s="100">
        <v>2.0</v>
      </c>
      <c r="D34" s="101"/>
      <c r="E34" s="107"/>
      <c r="F34" s="101"/>
      <c r="G34" s="106">
        <v>2.0</v>
      </c>
      <c r="H34" s="73">
        <f>G34+F34+E34+D34</f>
        <v>2</v>
      </c>
      <c r="I34" s="98" t="s">
        <v>32</v>
      </c>
    </row>
    <row r="35" ht="14.25" customHeight="1">
      <c r="A35" s="95"/>
      <c r="B35" s="99" t="s">
        <v>76</v>
      </c>
      <c r="C35" s="103">
        <v>2.0</v>
      </c>
      <c r="D35" s="75"/>
      <c r="E35" s="110"/>
      <c r="F35" s="75"/>
      <c r="G35" s="99">
        <v>1.5</v>
      </c>
      <c r="H35" s="73">
        <f>D35+E35+F35+G35</f>
        <v>1.5</v>
      </c>
      <c r="I35" s="98" t="s">
        <v>32</v>
      </c>
    </row>
    <row r="36" ht="14.25" customHeight="1"/>
    <row r="37" ht="14.25" customHeight="1">
      <c r="Q37" s="55" t="s">
        <v>84</v>
      </c>
    </row>
    <row r="38" ht="14.25" customHeight="1">
      <c r="A38" s="88" t="s">
        <v>48</v>
      </c>
      <c r="B38" s="44" t="s">
        <v>49</v>
      </c>
      <c r="C38" s="89" t="s">
        <v>50</v>
      </c>
      <c r="D38" s="90" t="s">
        <v>51</v>
      </c>
      <c r="E38" s="91" t="s">
        <v>52</v>
      </c>
      <c r="F38" s="92" t="s">
        <v>53</v>
      </c>
      <c r="G38" s="93" t="s">
        <v>54</v>
      </c>
      <c r="H38" s="44" t="s">
        <v>55</v>
      </c>
      <c r="I38" s="94" t="s">
        <v>29</v>
      </c>
      <c r="Q38" s="1" t="s">
        <v>56</v>
      </c>
      <c r="R38" s="1" t="s">
        <v>57</v>
      </c>
      <c r="S38" s="1" t="s">
        <v>58</v>
      </c>
      <c r="T38" s="1" t="s">
        <v>59</v>
      </c>
      <c r="U38" s="1" t="s">
        <v>60</v>
      </c>
      <c r="V38" s="1" t="s">
        <v>61</v>
      </c>
    </row>
    <row r="39" ht="14.25" customHeight="1">
      <c r="A39" s="95" t="s">
        <v>86</v>
      </c>
      <c r="B39" s="90" t="s">
        <v>87</v>
      </c>
      <c r="C39" s="46">
        <v>2.0</v>
      </c>
      <c r="D39" s="71">
        <f>Maximiliano!G3</f>
        <v>1.5</v>
      </c>
      <c r="E39" s="72"/>
      <c r="F39" s="72"/>
      <c r="G39" s="72"/>
      <c r="H39" s="73">
        <f t="shared" ref="H39:H40" si="4">D39+E39+F39+G39</f>
        <v>1.5</v>
      </c>
      <c r="I39" s="52" t="s">
        <v>64</v>
      </c>
      <c r="Q39" s="69" t="s">
        <v>63</v>
      </c>
      <c r="R39" s="69">
        <f>'Sprint 1 - Grupo'!$C39+C40+C41+C42+C43+C44+C45+C46</f>
        <v>20</v>
      </c>
      <c r="S39" s="69">
        <f>R39-'Sprint 1 - Grupo'!$D39-D40</f>
        <v>17</v>
      </c>
      <c r="T39" s="69">
        <f>S39-E42</f>
        <v>14</v>
      </c>
      <c r="U39" s="69">
        <f>T39-F43</f>
        <v>10</v>
      </c>
      <c r="V39" s="69">
        <f>U39-G45-G46</f>
        <v>6</v>
      </c>
    </row>
    <row r="40" ht="14.25" customHeight="1">
      <c r="A40" s="95"/>
      <c r="B40" s="71" t="s">
        <v>33</v>
      </c>
      <c r="C40" s="46">
        <v>3.0</v>
      </c>
      <c r="D40" s="71">
        <f>Maximiliano!G4</f>
        <v>1.5</v>
      </c>
      <c r="E40" s="72"/>
      <c r="F40" s="72"/>
      <c r="G40" s="72"/>
      <c r="H40" s="73">
        <f t="shared" si="4"/>
        <v>1.5</v>
      </c>
      <c r="I40" s="105" t="s">
        <v>32</v>
      </c>
      <c r="Q40" s="69" t="s">
        <v>65</v>
      </c>
      <c r="R40" s="69">
        <f>R39</f>
        <v>20</v>
      </c>
      <c r="S40" s="69">
        <f>'Sprint 1 - Grupo'!$R40-('Sprint 1 - Grupo'!$R40/4)</f>
        <v>15</v>
      </c>
      <c r="T40" s="69">
        <f>'Sprint 1 - Grupo'!$S40-('Sprint 1 - Grupo'!$R40/4)</f>
        <v>10</v>
      </c>
      <c r="U40" s="69">
        <f>'Sprint 1 - Grupo'!$T40-('Sprint 1 - Grupo'!$R40/4)</f>
        <v>5</v>
      </c>
      <c r="V40" s="69">
        <f>'Sprint 1 - Grupo'!$U40-('Sprint 1 - Grupo'!$R40/4)</f>
        <v>0</v>
      </c>
    </row>
    <row r="41" ht="14.25" customHeight="1">
      <c r="A41" s="95"/>
      <c r="B41" s="74" t="s">
        <v>95</v>
      </c>
      <c r="C41" s="52">
        <v>2.0</v>
      </c>
      <c r="D41" s="101"/>
      <c r="E41" s="122">
        <f>Maximiliano!G5</f>
        <v>0</v>
      </c>
      <c r="F41" s="101"/>
      <c r="G41" s="101"/>
      <c r="H41" s="73">
        <f>G41+F41+E41+D41</f>
        <v>0</v>
      </c>
      <c r="I41" s="52" t="s">
        <v>64</v>
      </c>
    </row>
    <row r="42" ht="14.25" customHeight="1">
      <c r="A42" s="95"/>
      <c r="B42" s="126" t="s">
        <v>96</v>
      </c>
      <c r="C42" s="52">
        <v>3.0</v>
      </c>
      <c r="D42" s="75"/>
      <c r="E42" s="74">
        <f>Maximiliano!G6</f>
        <v>3</v>
      </c>
      <c r="F42" s="75"/>
      <c r="G42" s="75"/>
      <c r="H42" s="73">
        <f t="shared" ref="H42:H43" si="5">D42+E42+F42+G42</f>
        <v>3</v>
      </c>
      <c r="I42" s="105" t="s">
        <v>32</v>
      </c>
    </row>
    <row r="43" ht="14.25" customHeight="1">
      <c r="A43" s="95"/>
      <c r="B43" s="77" t="s">
        <v>97</v>
      </c>
      <c r="C43" s="52">
        <v>5.0</v>
      </c>
      <c r="D43" s="72"/>
      <c r="E43" s="72"/>
      <c r="F43" s="79">
        <f>Maximiliano!G7</f>
        <v>4</v>
      </c>
      <c r="G43" s="72"/>
      <c r="H43" s="73">
        <f t="shared" si="5"/>
        <v>4</v>
      </c>
      <c r="I43" s="105" t="s">
        <v>32</v>
      </c>
    </row>
    <row r="44" ht="14.25" customHeight="1">
      <c r="A44" s="95"/>
      <c r="B44" s="80" t="s">
        <v>98</v>
      </c>
      <c r="C44" s="52">
        <v>1.0</v>
      </c>
      <c r="D44" s="72"/>
      <c r="E44" s="72"/>
      <c r="F44" s="72"/>
      <c r="G44" s="81">
        <f>Maximiliano!G8</f>
        <v>1</v>
      </c>
      <c r="H44" s="73">
        <f>G44+F44+E44+D44</f>
        <v>1</v>
      </c>
      <c r="I44" s="105" t="s">
        <v>32</v>
      </c>
    </row>
    <row r="45" ht="14.25" customHeight="1">
      <c r="A45" s="95"/>
      <c r="B45" s="80" t="s">
        <v>33</v>
      </c>
      <c r="C45" s="52">
        <v>2.0</v>
      </c>
      <c r="D45" s="72"/>
      <c r="E45" s="72"/>
      <c r="F45" s="72"/>
      <c r="G45" s="81">
        <f>Maximiliano!G9</f>
        <v>3</v>
      </c>
      <c r="H45" s="73">
        <f t="shared" ref="H45:H46" si="6">D45+E45+F45+G45</f>
        <v>3</v>
      </c>
      <c r="I45" s="105" t="s">
        <v>32</v>
      </c>
    </row>
    <row r="46" ht="14.25" customHeight="1">
      <c r="A46" s="95"/>
      <c r="B46" s="99" t="s">
        <v>76</v>
      </c>
      <c r="C46" s="103">
        <v>2.0</v>
      </c>
      <c r="D46" s="75"/>
      <c r="E46" s="75"/>
      <c r="F46" s="75"/>
      <c r="G46" s="104">
        <f>Maximiliano!G10</f>
        <v>1</v>
      </c>
      <c r="H46" s="73">
        <f t="shared" si="6"/>
        <v>1</v>
      </c>
      <c r="I46" s="105" t="s">
        <v>32</v>
      </c>
    </row>
    <row r="47" ht="14.25" customHeight="1"/>
    <row r="48" ht="14.25" customHeight="1"/>
    <row r="49" ht="14.25" customHeight="1">
      <c r="A49" s="88" t="s">
        <v>48</v>
      </c>
      <c r="B49" s="44" t="s">
        <v>49</v>
      </c>
      <c r="C49" s="89" t="s">
        <v>50</v>
      </c>
      <c r="D49" s="90" t="s">
        <v>51</v>
      </c>
      <c r="E49" s="91" t="s">
        <v>52</v>
      </c>
      <c r="F49" s="92" t="s">
        <v>53</v>
      </c>
      <c r="G49" s="93" t="s">
        <v>54</v>
      </c>
      <c r="H49" s="44" t="s">
        <v>55</v>
      </c>
      <c r="I49" s="94" t="s">
        <v>29</v>
      </c>
      <c r="Q49" s="55" t="s">
        <v>99</v>
      </c>
    </row>
    <row r="50" ht="14.25" customHeight="1">
      <c r="A50" s="95" t="s">
        <v>100</v>
      </c>
      <c r="B50" s="90" t="s">
        <v>101</v>
      </c>
      <c r="C50" s="46">
        <v>2.0</v>
      </c>
      <c r="D50" s="71">
        <f>Fernando!G3</f>
        <v>1.75</v>
      </c>
      <c r="E50" s="72"/>
      <c r="F50" s="72"/>
      <c r="G50" s="72"/>
      <c r="H50" s="73">
        <f t="shared" ref="H50:H57" si="7">D50+E50+F50+G50</f>
        <v>1.75</v>
      </c>
      <c r="I50" s="98" t="s">
        <v>32</v>
      </c>
      <c r="Q50" s="1" t="s">
        <v>56</v>
      </c>
      <c r="R50" s="1" t="s">
        <v>57</v>
      </c>
      <c r="S50" s="1" t="s">
        <v>58</v>
      </c>
      <c r="T50" s="1" t="s">
        <v>59</v>
      </c>
      <c r="U50" s="1" t="s">
        <v>60</v>
      </c>
      <c r="V50" s="1" t="s">
        <v>61</v>
      </c>
    </row>
    <row r="51" ht="14.25" customHeight="1">
      <c r="A51" s="95"/>
      <c r="B51" s="71" t="s">
        <v>33</v>
      </c>
      <c r="C51" s="46">
        <v>3.0</v>
      </c>
      <c r="D51" s="71">
        <f>Fernando!G4</f>
        <v>1.25</v>
      </c>
      <c r="E51" s="72"/>
      <c r="F51" s="72"/>
      <c r="G51" s="72"/>
      <c r="H51" s="73">
        <f t="shared" si="7"/>
        <v>1.25</v>
      </c>
      <c r="I51" s="98" t="s">
        <v>32</v>
      </c>
      <c r="Q51" s="69" t="s">
        <v>63</v>
      </c>
      <c r="R51" s="69">
        <f>'Sprint 1 - Grupo'!$C51+C50+C52+C53+C54+C55+C56+C57</f>
        <v>20</v>
      </c>
      <c r="S51" s="69">
        <f>R51-'Sprint 1 - Grupo'!$D51-D51</f>
        <v>17.5</v>
      </c>
      <c r="T51" s="69">
        <f>S51-E52-E53</f>
        <v>14</v>
      </c>
      <c r="U51" s="69">
        <f>T51-F54-F55</f>
        <v>10.5</v>
      </c>
      <c r="V51" s="69">
        <f>U51-G56-G57</f>
        <v>8.5</v>
      </c>
    </row>
    <row r="52" ht="14.25" customHeight="1">
      <c r="A52" s="95"/>
      <c r="B52" s="74" t="s">
        <v>66</v>
      </c>
      <c r="C52" s="52">
        <v>2.0</v>
      </c>
      <c r="D52" s="75"/>
      <c r="E52" s="74">
        <f>Fernando!G5</f>
        <v>3</v>
      </c>
      <c r="F52" s="75"/>
      <c r="G52" s="75"/>
      <c r="H52" s="73">
        <f t="shared" si="7"/>
        <v>3</v>
      </c>
      <c r="I52" s="52" t="s">
        <v>64</v>
      </c>
      <c r="Q52" s="69" t="s">
        <v>65</v>
      </c>
      <c r="R52" s="69">
        <f>R51</f>
        <v>20</v>
      </c>
      <c r="S52" s="69">
        <f>'Sprint 1 - Grupo'!$R52-('Sprint 1 - Grupo'!$R52/4)</f>
        <v>15</v>
      </c>
      <c r="T52" s="69">
        <f>'Sprint 1 - Grupo'!$S52-('Sprint 1 - Grupo'!$R52/4)</f>
        <v>10</v>
      </c>
      <c r="U52" s="69">
        <f>'Sprint 1 - Grupo'!$T52-('Sprint 1 - Grupo'!$R52/4)</f>
        <v>5</v>
      </c>
      <c r="V52" s="69">
        <f>'Sprint 1 - Grupo'!$U52-('Sprint 1 - Grupo'!$R52/4)</f>
        <v>0</v>
      </c>
    </row>
    <row r="53" ht="14.25" customHeight="1">
      <c r="A53" s="95"/>
      <c r="B53" s="76" t="s">
        <v>33</v>
      </c>
      <c r="C53" s="52">
        <v>3.0</v>
      </c>
      <c r="D53" s="72"/>
      <c r="E53" s="76">
        <f>Fernando!G6</f>
        <v>0.5</v>
      </c>
      <c r="F53" s="72"/>
      <c r="G53" s="72"/>
      <c r="H53" s="73">
        <f t="shared" si="7"/>
        <v>0.5</v>
      </c>
      <c r="I53" s="98" t="s">
        <v>32</v>
      </c>
    </row>
    <row r="54" ht="14.25" customHeight="1">
      <c r="A54" s="95"/>
      <c r="B54" s="77" t="s">
        <v>41</v>
      </c>
      <c r="C54" s="52">
        <v>3.0</v>
      </c>
      <c r="D54" s="72"/>
      <c r="E54" s="72"/>
      <c r="F54" s="79">
        <f>Fernando!G7</f>
        <v>2</v>
      </c>
      <c r="G54" s="72"/>
      <c r="H54" s="73">
        <f t="shared" si="7"/>
        <v>2</v>
      </c>
      <c r="I54" s="98" t="s">
        <v>32</v>
      </c>
    </row>
    <row r="55" ht="14.25" customHeight="1">
      <c r="A55" s="95"/>
      <c r="B55" s="77" t="s">
        <v>33</v>
      </c>
      <c r="C55" s="52">
        <v>2.0</v>
      </c>
      <c r="D55" s="72"/>
      <c r="E55" s="72"/>
      <c r="F55" s="79">
        <f>Fernando!G8</f>
        <v>1.5</v>
      </c>
      <c r="G55" s="72"/>
      <c r="H55" s="73">
        <f t="shared" si="7"/>
        <v>1.5</v>
      </c>
      <c r="I55" s="98" t="s">
        <v>32</v>
      </c>
      <c r="Q55" s="1" t="s">
        <v>56</v>
      </c>
      <c r="R55" s="1" t="s">
        <v>57</v>
      </c>
      <c r="S55" s="1" t="s">
        <v>58</v>
      </c>
      <c r="T55" s="1" t="s">
        <v>59</v>
      </c>
      <c r="U55" s="1" t="s">
        <v>60</v>
      </c>
      <c r="V55" s="1" t="s">
        <v>61</v>
      </c>
    </row>
    <row r="56" ht="14.25" customHeight="1">
      <c r="A56" s="95"/>
      <c r="B56" s="80" t="s">
        <v>44</v>
      </c>
      <c r="C56" s="52">
        <v>2.0</v>
      </c>
      <c r="D56" s="72"/>
      <c r="E56" s="72"/>
      <c r="F56" s="72"/>
      <c r="G56" s="81">
        <f>Fernando!G9</f>
        <v>1.5</v>
      </c>
      <c r="H56" s="73">
        <f t="shared" si="7"/>
        <v>1.5</v>
      </c>
      <c r="I56" s="98" t="s">
        <v>32</v>
      </c>
      <c r="Q56" s="69" t="s">
        <v>63</v>
      </c>
      <c r="R56" s="69">
        <f t="shared" ref="R56:V56" si="8">R51+R39+R27+R14+R4</f>
        <v>99</v>
      </c>
      <c r="S56" s="69">
        <f t="shared" si="8"/>
        <v>83.15</v>
      </c>
      <c r="T56" s="69">
        <f t="shared" si="8"/>
        <v>62.25</v>
      </c>
      <c r="U56" s="69">
        <f t="shared" si="8"/>
        <v>47.95</v>
      </c>
      <c r="V56" s="69">
        <f t="shared" si="8"/>
        <v>31.15</v>
      </c>
    </row>
    <row r="57" ht="14.25" customHeight="1">
      <c r="A57" s="95"/>
      <c r="B57" s="99" t="s">
        <v>33</v>
      </c>
      <c r="C57" s="103">
        <v>3.0</v>
      </c>
      <c r="D57" s="75"/>
      <c r="E57" s="75"/>
      <c r="F57" s="75"/>
      <c r="G57" s="104">
        <f>Fernando!G10</f>
        <v>0.5</v>
      </c>
      <c r="H57" s="73">
        <f t="shared" si="7"/>
        <v>0.5</v>
      </c>
      <c r="I57" s="98" t="s">
        <v>32</v>
      </c>
      <c r="Q57" s="69" t="s">
        <v>65</v>
      </c>
      <c r="R57" s="69">
        <f>R56</f>
        <v>99</v>
      </c>
      <c r="S57" s="69">
        <f>'Sprint 1 - Grupo'!$R57-('Sprint 1 - Grupo'!$R57/4)</f>
        <v>74.25</v>
      </c>
      <c r="T57" s="69">
        <f>'Sprint 1 - Grupo'!$S57-('Sprint 1 - Grupo'!$R57/4)</f>
        <v>49.5</v>
      </c>
      <c r="U57" s="69">
        <f>'Sprint 1 - Grupo'!$T57-('Sprint 1 - Grupo'!$R57/4)</f>
        <v>24.75</v>
      </c>
      <c r="V57" s="69">
        <f>'Sprint 1 - Grupo'!$U57-('Sprint 1 - Grupo'!$R57/4)</f>
        <v>0</v>
      </c>
    </row>
    <row r="58" ht="14.25" customHeight="1"/>
    <row r="59" ht="14.25" customHeight="1"/>
    <row r="60" ht="14.25" customHeight="1">
      <c r="S60" s="25"/>
    </row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rintOptions/>
  <pageMargins bottom="0.39375" footer="0.0" header="0.0" left="0.0" right="0.0" top="0.3937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48.88"/>
    <col customWidth="1" min="3" max="3" width="42.13"/>
    <col customWidth="1" min="4" max="4" width="28.75"/>
    <col customWidth="1" min="5" max="6" width="10.63"/>
    <col customWidth="1" min="7" max="26" width="9.0"/>
  </cols>
  <sheetData>
    <row r="1" ht="14.25" customHeight="1">
      <c r="A1" s="1" t="s">
        <v>0</v>
      </c>
      <c r="B1" s="2" t="s">
        <v>1</v>
      </c>
      <c r="C1" s="2" t="s">
        <v>2</v>
      </c>
    </row>
    <row r="2" ht="14.25" customHeight="1">
      <c r="A2" s="3" t="s">
        <v>3</v>
      </c>
      <c r="B2" s="4">
        <v>1.0</v>
      </c>
      <c r="C2" s="4">
        <v>1.0</v>
      </c>
    </row>
    <row r="3" ht="14.25" customHeight="1">
      <c r="A3" s="5" t="s">
        <v>4</v>
      </c>
      <c r="B3" s="6">
        <v>43707.0</v>
      </c>
      <c r="C3" s="6">
        <v>43707.0</v>
      </c>
    </row>
    <row r="4" ht="14.25" customHeight="1">
      <c r="A4" s="7" t="s">
        <v>5</v>
      </c>
      <c r="B4" s="8">
        <v>0.520833333333333</v>
      </c>
      <c r="C4" s="8">
        <v>0.583333333333333</v>
      </c>
    </row>
    <row r="5" ht="14.25" customHeight="1">
      <c r="A5" s="7" t="s">
        <v>6</v>
      </c>
      <c r="B5" s="8">
        <v>0.0694444444444444</v>
      </c>
      <c r="C5" s="8">
        <v>0.666666666666667</v>
      </c>
    </row>
    <row r="6" ht="14.25" customHeight="1">
      <c r="A6" s="9" t="s">
        <v>7</v>
      </c>
      <c r="B6" s="10" t="s">
        <v>8</v>
      </c>
      <c r="C6" s="10" t="s">
        <v>8</v>
      </c>
    </row>
    <row r="7" ht="14.25" customHeight="1">
      <c r="A7" s="11" t="s">
        <v>9</v>
      </c>
      <c r="B7" s="12" t="s">
        <v>10</v>
      </c>
      <c r="C7" s="12" t="s">
        <v>11</v>
      </c>
    </row>
    <row r="8" ht="14.25" customHeight="1">
      <c r="A8" s="13" t="s">
        <v>12</v>
      </c>
      <c r="B8" s="14" t="s">
        <v>13</v>
      </c>
      <c r="C8" s="14" t="s">
        <v>14</v>
      </c>
    </row>
    <row r="9" ht="14.25" customHeight="1"/>
    <row r="10" ht="14.25" customHeight="1">
      <c r="A10" s="15" t="s">
        <v>0</v>
      </c>
      <c r="B10" s="16" t="s">
        <v>2</v>
      </c>
    </row>
    <row r="11" ht="14.25" customHeight="1">
      <c r="A11" s="17" t="s">
        <v>3</v>
      </c>
      <c r="B11" s="18">
        <v>2.0</v>
      </c>
    </row>
    <row r="12" ht="14.25" customHeight="1">
      <c r="A12" s="19" t="s">
        <v>4</v>
      </c>
      <c r="B12" s="20">
        <v>43707.0</v>
      </c>
      <c r="C12" s="1"/>
    </row>
    <row r="13" ht="14.25" customHeight="1">
      <c r="A13" s="21" t="s">
        <v>5</v>
      </c>
      <c r="B13" s="22">
        <v>0.6041666666666666</v>
      </c>
    </row>
    <row r="14" ht="14.25" customHeight="1">
      <c r="A14" s="21" t="s">
        <v>6</v>
      </c>
      <c r="B14" s="22">
        <v>0.75</v>
      </c>
    </row>
    <row r="15" ht="14.25" customHeight="1">
      <c r="A15" s="23" t="s">
        <v>7</v>
      </c>
      <c r="B15" s="24" t="s">
        <v>8</v>
      </c>
      <c r="C15" s="25"/>
    </row>
    <row r="16" ht="14.25" customHeight="1">
      <c r="A16" s="26" t="s">
        <v>9</v>
      </c>
      <c r="B16" s="27" t="s">
        <v>16</v>
      </c>
    </row>
    <row r="17" ht="14.25" customHeight="1">
      <c r="A17" s="28" t="s">
        <v>12</v>
      </c>
      <c r="B17" s="29" t="s">
        <v>17</v>
      </c>
    </row>
    <row r="18" ht="14.25" customHeight="1"/>
    <row r="19" ht="14.25" customHeight="1">
      <c r="A19" s="15" t="s">
        <v>0</v>
      </c>
      <c r="B19" s="16" t="s">
        <v>1</v>
      </c>
    </row>
    <row r="20" ht="14.25" customHeight="1">
      <c r="A20" s="17" t="s">
        <v>3</v>
      </c>
      <c r="B20" s="18">
        <v>3.0</v>
      </c>
    </row>
    <row r="21" ht="14.25" customHeight="1">
      <c r="A21" s="19" t="s">
        <v>4</v>
      </c>
      <c r="B21" s="20">
        <v>43714.0</v>
      </c>
    </row>
    <row r="22" ht="14.25" customHeight="1">
      <c r="A22" s="21" t="s">
        <v>5</v>
      </c>
      <c r="B22" s="22">
        <v>0.625</v>
      </c>
    </row>
    <row r="23" ht="14.25" customHeight="1">
      <c r="A23" s="21" t="s">
        <v>6</v>
      </c>
      <c r="B23" s="22">
        <v>0.6458333333333334</v>
      </c>
    </row>
    <row r="24" ht="14.25" customHeight="1">
      <c r="A24" s="23" t="s">
        <v>7</v>
      </c>
      <c r="B24" s="24" t="s">
        <v>8</v>
      </c>
    </row>
    <row r="25" ht="14.25" customHeight="1">
      <c r="A25" s="26" t="s">
        <v>9</v>
      </c>
      <c r="B25" s="27" t="s">
        <v>18</v>
      </c>
    </row>
    <row r="26" ht="14.25" customHeight="1">
      <c r="A26" s="28" t="s">
        <v>12</v>
      </c>
      <c r="B26" s="29" t="s">
        <v>19</v>
      </c>
    </row>
    <row r="27" ht="14.25" customHeight="1"/>
    <row r="28" ht="14.25" customHeight="1">
      <c r="A28" s="1" t="s">
        <v>0</v>
      </c>
      <c r="B28" s="30" t="s">
        <v>1</v>
      </c>
      <c r="C28" s="30" t="s">
        <v>2</v>
      </c>
    </row>
    <row r="29" ht="14.25" customHeight="1">
      <c r="A29" s="31" t="s">
        <v>3</v>
      </c>
      <c r="B29" s="4">
        <v>4.0</v>
      </c>
      <c r="C29" s="4"/>
    </row>
    <row r="30" ht="14.25" customHeight="1">
      <c r="A30" s="32" t="s">
        <v>4</v>
      </c>
      <c r="B30" s="6">
        <v>43722.0</v>
      </c>
      <c r="C30" s="6"/>
    </row>
    <row r="31" ht="14.25" customHeight="1">
      <c r="A31" s="33" t="s">
        <v>5</v>
      </c>
      <c r="B31" s="8">
        <v>0.6666666666666666</v>
      </c>
      <c r="C31" s="8"/>
    </row>
    <row r="32" ht="14.25" customHeight="1">
      <c r="A32" s="33" t="s">
        <v>6</v>
      </c>
      <c r="B32" s="8">
        <v>0.6875</v>
      </c>
      <c r="C32" s="8"/>
    </row>
    <row r="33" ht="14.25" customHeight="1">
      <c r="A33" s="34" t="s">
        <v>7</v>
      </c>
      <c r="B33" s="10" t="s">
        <v>20</v>
      </c>
      <c r="C33" s="10"/>
    </row>
    <row r="34" ht="14.25" customHeight="1">
      <c r="A34" s="35" t="s">
        <v>9</v>
      </c>
      <c r="B34" s="12" t="s">
        <v>21</v>
      </c>
      <c r="C34" s="12"/>
    </row>
    <row r="35" ht="14.25" customHeight="1">
      <c r="A35" s="36" t="s">
        <v>12</v>
      </c>
      <c r="B35" s="37" t="s">
        <v>22</v>
      </c>
      <c r="C35" s="37"/>
    </row>
    <row r="36" ht="14.25" customHeight="1"/>
    <row r="37" ht="14.25" customHeight="1">
      <c r="A37" s="1" t="s">
        <v>0</v>
      </c>
      <c r="B37" s="30" t="s">
        <v>1</v>
      </c>
      <c r="C37" s="30" t="s">
        <v>2</v>
      </c>
    </row>
    <row r="38" ht="14.25" customHeight="1">
      <c r="A38" s="31" t="s">
        <v>3</v>
      </c>
      <c r="B38" s="4"/>
      <c r="C38" s="4"/>
    </row>
    <row r="39" ht="14.25" customHeight="1">
      <c r="A39" s="32" t="s">
        <v>4</v>
      </c>
      <c r="B39" s="6"/>
      <c r="C39" s="6"/>
    </row>
    <row r="40" ht="14.25" customHeight="1">
      <c r="A40" s="33" t="s">
        <v>5</v>
      </c>
      <c r="B40" s="8"/>
      <c r="C40" s="8"/>
    </row>
    <row r="41" ht="14.25" customHeight="1">
      <c r="A41" s="33" t="s">
        <v>6</v>
      </c>
      <c r="B41" s="8"/>
      <c r="C41" s="8"/>
    </row>
    <row r="42" ht="14.25" customHeight="1">
      <c r="A42" s="34" t="s">
        <v>7</v>
      </c>
      <c r="B42" s="10"/>
      <c r="C42" s="10"/>
    </row>
    <row r="43" ht="14.25" customHeight="1">
      <c r="A43" s="35" t="s">
        <v>9</v>
      </c>
      <c r="B43" s="12"/>
      <c r="C43" s="12"/>
    </row>
    <row r="44" ht="14.25" customHeight="1">
      <c r="A44" s="36" t="s">
        <v>12</v>
      </c>
      <c r="B44" s="37"/>
      <c r="C44" s="37"/>
    </row>
    <row r="45" ht="14.25" customHeight="1"/>
    <row r="46" ht="14.25" customHeight="1">
      <c r="A46" s="1" t="s">
        <v>0</v>
      </c>
      <c r="B46" s="30" t="s">
        <v>1</v>
      </c>
      <c r="C46" s="30" t="s">
        <v>2</v>
      </c>
    </row>
    <row r="47" ht="14.25" customHeight="1">
      <c r="A47" s="31" t="s">
        <v>3</v>
      </c>
      <c r="B47" s="4"/>
      <c r="C47" s="4"/>
    </row>
    <row r="48" ht="14.25" customHeight="1">
      <c r="A48" s="32" t="s">
        <v>4</v>
      </c>
      <c r="B48" s="6"/>
      <c r="C48" s="6"/>
    </row>
    <row r="49" ht="14.25" customHeight="1">
      <c r="A49" s="33" t="s">
        <v>5</v>
      </c>
      <c r="B49" s="8"/>
      <c r="C49" s="8"/>
    </row>
    <row r="50" ht="14.25" customHeight="1">
      <c r="A50" s="33" t="s">
        <v>6</v>
      </c>
      <c r="B50" s="8"/>
      <c r="C50" s="8"/>
    </row>
    <row r="51" ht="14.25" customHeight="1">
      <c r="A51" s="34" t="s">
        <v>7</v>
      </c>
      <c r="B51" s="10"/>
      <c r="C51" s="10"/>
    </row>
    <row r="52" ht="14.25" customHeight="1">
      <c r="A52" s="35" t="s">
        <v>9</v>
      </c>
      <c r="B52" s="12"/>
      <c r="C52" s="12"/>
    </row>
    <row r="53" ht="14.25" customHeight="1">
      <c r="A53" s="36" t="s">
        <v>12</v>
      </c>
      <c r="B53" s="37"/>
      <c r="C53" s="37"/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28.25"/>
    <col customWidth="1" min="7" max="7" width="13.63"/>
    <col customWidth="1" min="8" max="8" width="18.75"/>
    <col customWidth="1" min="9" max="26" width="9.0"/>
  </cols>
  <sheetData>
    <row r="1" ht="14.25" customHeight="1"/>
    <row r="2" ht="48.0" customHeight="1">
      <c r="A2" s="38" t="s">
        <v>15</v>
      </c>
      <c r="B2" s="39" t="s">
        <v>23</v>
      </c>
      <c r="C2" s="40" t="s">
        <v>24</v>
      </c>
      <c r="D2" s="41" t="s">
        <v>25</v>
      </c>
      <c r="E2" s="42" t="s">
        <v>26</v>
      </c>
      <c r="F2" s="39" t="s">
        <v>27</v>
      </c>
      <c r="G2" s="43" t="s">
        <v>28</v>
      </c>
      <c r="H2" s="39" t="s">
        <v>29</v>
      </c>
    </row>
    <row r="3" ht="14.25" customHeight="1">
      <c r="A3" s="30" t="s">
        <v>30</v>
      </c>
      <c r="B3" s="44" t="s">
        <v>31</v>
      </c>
      <c r="C3" s="45">
        <v>2.0</v>
      </c>
      <c r="D3" s="46">
        <v>1.25</v>
      </c>
      <c r="E3" s="47">
        <v>0.0</v>
      </c>
      <c r="F3" s="48"/>
      <c r="G3" s="43">
        <f>Antonio!$D3+Antonio!$E3</f>
        <v>1.25</v>
      </c>
      <c r="H3" s="44" t="s">
        <v>32</v>
      </c>
    </row>
    <row r="4" ht="14.25" customHeight="1">
      <c r="A4" s="30"/>
      <c r="B4" s="30" t="s">
        <v>33</v>
      </c>
      <c r="C4" s="49">
        <v>3.0</v>
      </c>
      <c r="D4" s="46">
        <v>0.0</v>
      </c>
      <c r="E4" s="50">
        <v>2.5</v>
      </c>
      <c r="F4" s="30" t="s">
        <v>34</v>
      </c>
      <c r="G4" s="43">
        <f>Antonio!$D4+Antonio!$E4</f>
        <v>2.5</v>
      </c>
      <c r="H4" s="30" t="s">
        <v>35</v>
      </c>
    </row>
    <row r="5" ht="14.25" customHeight="1">
      <c r="A5" s="30" t="s">
        <v>36</v>
      </c>
      <c r="B5" s="30" t="s">
        <v>37</v>
      </c>
      <c r="C5" s="45">
        <v>2.0</v>
      </c>
      <c r="D5" s="46">
        <v>2.0</v>
      </c>
      <c r="E5" s="47">
        <v>1.5</v>
      </c>
      <c r="F5" s="30" t="s">
        <v>38</v>
      </c>
      <c r="G5" s="43">
        <f>Antonio!$D5+Antonio!$E5</f>
        <v>3.5</v>
      </c>
      <c r="H5" s="30" t="s">
        <v>35</v>
      </c>
    </row>
    <row r="6" ht="14.25" customHeight="1">
      <c r="A6" s="30"/>
      <c r="B6" s="30" t="s">
        <v>33</v>
      </c>
      <c r="C6" s="49">
        <v>3.0</v>
      </c>
      <c r="D6" s="46">
        <v>0.0</v>
      </c>
      <c r="E6" s="50">
        <v>2.0</v>
      </c>
      <c r="F6" s="30" t="s">
        <v>39</v>
      </c>
      <c r="G6" s="43">
        <f>Antonio!$D6+Antonio!$E6</f>
        <v>2</v>
      </c>
      <c r="H6" s="30" t="s">
        <v>32</v>
      </c>
    </row>
    <row r="7" ht="14.25" customHeight="1">
      <c r="A7" s="30" t="s">
        <v>40</v>
      </c>
      <c r="B7" s="30" t="s">
        <v>41</v>
      </c>
      <c r="C7" s="49">
        <v>5.0</v>
      </c>
      <c r="D7" s="46">
        <v>0.0</v>
      </c>
      <c r="E7" s="50">
        <v>2.8</v>
      </c>
      <c r="F7" s="51" t="s">
        <v>42</v>
      </c>
      <c r="G7" s="43">
        <f>Antonio!$E7+Antonio!$D7</f>
        <v>2.8</v>
      </c>
      <c r="H7" s="30" t="s">
        <v>32</v>
      </c>
    </row>
    <row r="8" ht="14.25" customHeight="1">
      <c r="A8" s="30" t="s">
        <v>43</v>
      </c>
      <c r="B8" s="30" t="s">
        <v>44</v>
      </c>
      <c r="C8" s="49">
        <v>3.0</v>
      </c>
      <c r="D8" s="52">
        <v>0.0</v>
      </c>
      <c r="E8" s="53">
        <v>2.1</v>
      </c>
      <c r="F8" s="51" t="s">
        <v>45</v>
      </c>
      <c r="G8" s="43">
        <f t="shared" ref="G8:G9" si="1">E8+D8</f>
        <v>2.1</v>
      </c>
      <c r="H8" s="51" t="s">
        <v>32</v>
      </c>
    </row>
    <row r="9" ht="14.25" customHeight="1">
      <c r="A9" s="30"/>
      <c r="B9" s="30" t="s">
        <v>33</v>
      </c>
      <c r="C9" s="45">
        <v>2.0</v>
      </c>
      <c r="D9" s="52">
        <v>0.0</v>
      </c>
      <c r="E9" s="54">
        <v>2.2</v>
      </c>
      <c r="F9" s="51" t="s">
        <v>46</v>
      </c>
      <c r="G9" s="43">
        <f t="shared" si="1"/>
        <v>2.2</v>
      </c>
      <c r="H9" s="51" t="s">
        <v>32</v>
      </c>
    </row>
    <row r="10" ht="14.25" customHeight="1">
      <c r="F10" s="25"/>
    </row>
    <row r="11" ht="14.25" customHeight="1"/>
    <row r="12" ht="14.25" customHeight="1"/>
    <row r="13" ht="14.25" customHeight="1">
      <c r="F13" s="25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4.13"/>
    <col customWidth="1" min="3" max="3" width="12.5"/>
    <col customWidth="1" min="4" max="4" width="12.75"/>
    <col customWidth="1" min="5" max="5" width="12.38"/>
    <col customWidth="1" min="6" max="6" width="27.75"/>
    <col customWidth="1" min="7" max="7" width="13.63"/>
    <col customWidth="1" min="8" max="8" width="28.75"/>
    <col customWidth="1" min="9" max="26" width="9.0"/>
  </cols>
  <sheetData>
    <row r="1" ht="14.25" customHeight="1"/>
    <row r="2" ht="48.0" customHeight="1">
      <c r="A2" s="38" t="s">
        <v>15</v>
      </c>
      <c r="B2" s="39" t="s">
        <v>23</v>
      </c>
      <c r="C2" s="40" t="s">
        <v>24</v>
      </c>
      <c r="D2" s="41" t="s">
        <v>25</v>
      </c>
      <c r="E2" s="42" t="s">
        <v>26</v>
      </c>
      <c r="F2" s="39" t="s">
        <v>27</v>
      </c>
      <c r="G2" s="43" t="s">
        <v>28</v>
      </c>
      <c r="H2" s="39" t="s">
        <v>29</v>
      </c>
    </row>
    <row r="3" ht="14.25" customHeight="1">
      <c r="A3" s="30" t="s">
        <v>30</v>
      </c>
      <c r="B3" s="44" t="s">
        <v>70</v>
      </c>
      <c r="C3" s="45">
        <v>2.0</v>
      </c>
      <c r="D3" s="46">
        <v>0.0</v>
      </c>
      <c r="E3" s="47">
        <v>0.5</v>
      </c>
      <c r="F3" s="48"/>
      <c r="G3" s="43">
        <f>Victor!$D3+E3</f>
        <v>0.5</v>
      </c>
      <c r="H3" s="44" t="s">
        <v>80</v>
      </c>
    </row>
    <row r="4" ht="14.25" customHeight="1">
      <c r="A4" s="30"/>
      <c r="B4" s="30" t="s">
        <v>33</v>
      </c>
      <c r="C4" s="49">
        <v>3.0</v>
      </c>
      <c r="D4" s="46">
        <v>0.0</v>
      </c>
      <c r="E4" s="50">
        <v>2.0</v>
      </c>
      <c r="F4" s="30" t="s">
        <v>82</v>
      </c>
      <c r="G4" s="43">
        <f>Victor!$D4+E4</f>
        <v>2</v>
      </c>
      <c r="H4" s="30" t="s">
        <v>32</v>
      </c>
    </row>
    <row r="5" ht="14.25" customHeight="1">
      <c r="A5" s="108"/>
      <c r="B5" s="108" t="s">
        <v>71</v>
      </c>
      <c r="C5" s="108">
        <v>0.0</v>
      </c>
      <c r="D5" s="108">
        <v>1.5</v>
      </c>
      <c r="E5" s="108">
        <v>0.0</v>
      </c>
      <c r="F5" s="109"/>
      <c r="G5" s="108">
        <f>Victor!$D5</f>
        <v>1.5</v>
      </c>
      <c r="H5" s="108" t="s">
        <v>32</v>
      </c>
    </row>
    <row r="6" ht="14.25" customHeight="1">
      <c r="A6" s="30" t="s">
        <v>36</v>
      </c>
      <c r="B6" s="30" t="s">
        <v>72</v>
      </c>
      <c r="C6" s="45">
        <v>2.0</v>
      </c>
      <c r="D6" s="46">
        <v>1.6</v>
      </c>
      <c r="E6" s="47">
        <v>2.1</v>
      </c>
      <c r="F6" s="30" t="s">
        <v>83</v>
      </c>
      <c r="G6" s="43">
        <f>Victor!$D6+Victor!$E6</f>
        <v>3.7</v>
      </c>
      <c r="H6" s="30" t="s">
        <v>32</v>
      </c>
    </row>
    <row r="7" ht="14.25" customHeight="1">
      <c r="A7" s="30"/>
      <c r="B7" s="30" t="s">
        <v>33</v>
      </c>
      <c r="C7" s="49">
        <v>3.0</v>
      </c>
      <c r="D7" s="46">
        <v>0.0</v>
      </c>
      <c r="E7" s="50">
        <v>1.0</v>
      </c>
      <c r="F7" s="111" t="s">
        <v>85</v>
      </c>
      <c r="G7" s="43">
        <f>Victor!$D7+Victor!$E7</f>
        <v>1</v>
      </c>
      <c r="H7" s="30" t="s">
        <v>88</v>
      </c>
    </row>
    <row r="8" ht="14.25" customHeight="1">
      <c r="A8" s="30" t="s">
        <v>40</v>
      </c>
      <c r="B8" s="44" t="s">
        <v>89</v>
      </c>
      <c r="C8" s="45">
        <v>2.0</v>
      </c>
      <c r="D8" s="46">
        <v>0.0</v>
      </c>
      <c r="E8" s="47">
        <v>1.0</v>
      </c>
      <c r="F8" s="30" t="s">
        <v>90</v>
      </c>
      <c r="G8" s="43">
        <f>Victor!$E8+Victor!$D8</f>
        <v>1</v>
      </c>
      <c r="H8" s="44" t="s">
        <v>32</v>
      </c>
    </row>
    <row r="9" ht="14.25" customHeight="1">
      <c r="A9" s="108"/>
      <c r="B9" s="108" t="s">
        <v>74</v>
      </c>
      <c r="C9" s="112">
        <v>2.0</v>
      </c>
      <c r="D9" s="108">
        <v>0.0</v>
      </c>
      <c r="E9" s="108">
        <v>1.0</v>
      </c>
      <c r="F9" s="108"/>
      <c r="G9" s="108">
        <f>Victor!$E9+Victor!$D9</f>
        <v>1</v>
      </c>
      <c r="H9" s="108" t="s">
        <v>32</v>
      </c>
    </row>
    <row r="10" ht="14.25" customHeight="1">
      <c r="A10" s="113"/>
      <c r="B10" s="113" t="s">
        <v>91</v>
      </c>
      <c r="C10" s="113">
        <v>0.0</v>
      </c>
      <c r="D10" s="113">
        <v>0.0</v>
      </c>
      <c r="E10" s="114">
        <v>1.0</v>
      </c>
      <c r="F10" s="115">
        <v>43730.0</v>
      </c>
      <c r="G10" s="113">
        <f>Victor!$E10+Victor!$D10</f>
        <v>1</v>
      </c>
      <c r="H10" s="113" t="s">
        <v>92</v>
      </c>
    </row>
    <row r="11" ht="14.25" customHeight="1">
      <c r="A11" s="30" t="s">
        <v>43</v>
      </c>
      <c r="B11" s="51" t="s">
        <v>93</v>
      </c>
      <c r="C11" s="49">
        <v>1.0</v>
      </c>
      <c r="D11" s="52">
        <v>0.0</v>
      </c>
      <c r="E11" s="53">
        <v>0.5</v>
      </c>
      <c r="F11" s="116">
        <v>43729.0</v>
      </c>
      <c r="G11" s="117">
        <v>0.5</v>
      </c>
      <c r="H11" s="51" t="s">
        <v>32</v>
      </c>
    </row>
    <row r="12" ht="14.25" customHeight="1">
      <c r="A12" s="30"/>
      <c r="B12" s="44" t="s">
        <v>33</v>
      </c>
      <c r="C12" s="45">
        <v>2.0</v>
      </c>
      <c r="D12" s="52">
        <v>0.0</v>
      </c>
      <c r="E12" s="54">
        <v>2.5</v>
      </c>
      <c r="F12" s="118" t="s">
        <v>94</v>
      </c>
      <c r="G12" s="117">
        <v>0.5</v>
      </c>
      <c r="H12" s="119" t="s">
        <v>32</v>
      </c>
    </row>
    <row r="13" ht="14.25" customHeight="1">
      <c r="A13" s="120"/>
      <c r="B13" s="120" t="s">
        <v>76</v>
      </c>
      <c r="C13" s="121">
        <v>2.0</v>
      </c>
      <c r="D13" s="103">
        <v>0.0</v>
      </c>
      <c r="E13" s="123">
        <v>1.5</v>
      </c>
      <c r="F13" s="124">
        <v>43729.0</v>
      </c>
      <c r="G13" s="117">
        <v>1.5</v>
      </c>
      <c r="H13" s="125" t="s">
        <v>32</v>
      </c>
    </row>
    <row r="14" ht="14.25" customHeight="1"/>
    <row r="15" ht="14.25" customHeight="1"/>
    <row r="16" ht="14.25" customHeight="1"/>
    <row r="17" ht="14.25" customHeight="1">
      <c r="C17" s="55" t="s">
        <v>32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63"/>
    <col customWidth="1" min="3" max="3" width="12.5"/>
    <col customWidth="1" min="4" max="4" width="12.75"/>
    <col customWidth="1" min="5" max="5" width="14.88"/>
    <col customWidth="1" min="6" max="6" width="27.25"/>
    <col customWidth="1" min="7" max="7" width="13.63"/>
    <col customWidth="1" min="8" max="8" width="29.0"/>
    <col customWidth="1" min="9" max="26" width="9.0"/>
  </cols>
  <sheetData>
    <row r="1" ht="14.25" customHeight="1"/>
    <row r="2" ht="48.0" customHeight="1">
      <c r="A2" s="38" t="s">
        <v>15</v>
      </c>
      <c r="B2" s="39" t="s">
        <v>23</v>
      </c>
      <c r="C2" s="40" t="s">
        <v>24</v>
      </c>
      <c r="D2" s="41" t="s">
        <v>25</v>
      </c>
      <c r="E2" s="42" t="s">
        <v>26</v>
      </c>
      <c r="F2" s="39" t="s">
        <v>27</v>
      </c>
      <c r="G2" s="43" t="s">
        <v>28</v>
      </c>
      <c r="H2" s="39" t="s">
        <v>29</v>
      </c>
    </row>
    <row r="3" ht="14.25" customHeight="1">
      <c r="A3" s="30" t="s">
        <v>30</v>
      </c>
      <c r="B3" s="44" t="s">
        <v>79</v>
      </c>
      <c r="C3" s="45">
        <v>2.0</v>
      </c>
      <c r="D3" s="46">
        <v>1.5</v>
      </c>
      <c r="E3" s="47">
        <v>0.0</v>
      </c>
      <c r="F3" s="48"/>
      <c r="G3" s="43">
        <f>Eduardo!$D3</f>
        <v>1.5</v>
      </c>
      <c r="H3" s="44" t="s">
        <v>32</v>
      </c>
    </row>
    <row r="4" ht="14.25" customHeight="1">
      <c r="A4" s="30"/>
      <c r="B4" s="30" t="s">
        <v>33</v>
      </c>
      <c r="C4" s="49">
        <v>3.0</v>
      </c>
      <c r="D4" s="46">
        <v>0.0</v>
      </c>
      <c r="E4" s="50">
        <v>2.1</v>
      </c>
      <c r="F4" s="30" t="s">
        <v>102</v>
      </c>
      <c r="G4" s="43">
        <f>Eduardo!$D4+E4</f>
        <v>2.1</v>
      </c>
      <c r="H4" s="30" t="s">
        <v>32</v>
      </c>
    </row>
    <row r="5" ht="14.25" customHeight="1">
      <c r="A5" s="30" t="s">
        <v>36</v>
      </c>
      <c r="B5" s="30" t="s">
        <v>72</v>
      </c>
      <c r="C5" s="45">
        <v>2.0</v>
      </c>
      <c r="D5" s="46">
        <v>1.6</v>
      </c>
      <c r="E5" s="47">
        <v>2.1</v>
      </c>
      <c r="F5" s="30" t="s">
        <v>83</v>
      </c>
      <c r="G5" s="43">
        <f>Eduardo!$D5+Eduardo!$E5</f>
        <v>3.7</v>
      </c>
      <c r="H5" s="30" t="s">
        <v>32</v>
      </c>
    </row>
    <row r="6" ht="14.25" customHeight="1">
      <c r="A6" s="30"/>
      <c r="B6" s="30" t="s">
        <v>33</v>
      </c>
      <c r="C6" s="49">
        <v>3.0</v>
      </c>
      <c r="D6" s="46">
        <v>0.0</v>
      </c>
      <c r="E6" s="50">
        <v>0.5</v>
      </c>
      <c r="F6" s="111" t="s">
        <v>103</v>
      </c>
      <c r="G6" s="43">
        <f>Eduardo!$D6+Eduardo!$E6</f>
        <v>0.5</v>
      </c>
      <c r="H6" s="30" t="s">
        <v>104</v>
      </c>
    </row>
    <row r="7" ht="14.25" customHeight="1">
      <c r="A7" s="30" t="s">
        <v>40</v>
      </c>
      <c r="B7" s="30" t="s">
        <v>89</v>
      </c>
      <c r="C7" s="49">
        <v>2.0</v>
      </c>
      <c r="D7" s="46"/>
      <c r="E7" s="50">
        <v>1.0</v>
      </c>
      <c r="F7" s="30" t="s">
        <v>90</v>
      </c>
      <c r="G7" s="43">
        <f>Eduardo!$E7+Eduardo!$D7</f>
        <v>1</v>
      </c>
      <c r="H7" s="30" t="s">
        <v>32</v>
      </c>
    </row>
    <row r="8" ht="14.25" customHeight="1">
      <c r="A8" s="108"/>
      <c r="B8" s="108" t="s">
        <v>74</v>
      </c>
      <c r="C8" s="108">
        <v>0.0</v>
      </c>
      <c r="D8" s="108">
        <v>0.0</v>
      </c>
      <c r="E8" s="108">
        <v>1.0</v>
      </c>
      <c r="F8" s="108"/>
      <c r="G8" s="108">
        <f>Eduardo!$E8+Eduardo!$D8</f>
        <v>1</v>
      </c>
      <c r="H8" s="108" t="s">
        <v>32</v>
      </c>
    </row>
    <row r="9" ht="14.25" customHeight="1">
      <c r="A9" s="113"/>
      <c r="B9" s="113" t="s">
        <v>91</v>
      </c>
      <c r="C9" s="113">
        <v>0.0</v>
      </c>
      <c r="D9" s="113">
        <v>0.0</v>
      </c>
      <c r="E9" s="113">
        <v>0.0</v>
      </c>
      <c r="F9" s="113"/>
      <c r="G9" s="113">
        <f>Eduardo!$D9+Eduardo!$E9</f>
        <v>0</v>
      </c>
      <c r="H9" s="113" t="s">
        <v>92</v>
      </c>
    </row>
    <row r="10" ht="14.25" customHeight="1">
      <c r="A10" s="30" t="s">
        <v>43</v>
      </c>
      <c r="B10" s="30" t="s">
        <v>105</v>
      </c>
      <c r="C10" s="49">
        <v>1.0</v>
      </c>
      <c r="D10" s="46"/>
      <c r="E10" s="53">
        <v>0.5</v>
      </c>
      <c r="F10" s="51" t="s">
        <v>106</v>
      </c>
      <c r="G10" s="43">
        <f t="shared" ref="G10:G12" si="1">E10+D10</f>
        <v>0.5</v>
      </c>
      <c r="H10" s="51" t="s">
        <v>32</v>
      </c>
    </row>
    <row r="11" ht="14.25" customHeight="1">
      <c r="A11" s="30"/>
      <c r="B11" s="44" t="s">
        <v>33</v>
      </c>
      <c r="C11" s="49">
        <v>2.0</v>
      </c>
      <c r="D11" s="46"/>
      <c r="E11" s="53">
        <v>2.0</v>
      </c>
      <c r="F11" s="51" t="s">
        <v>107</v>
      </c>
      <c r="G11" s="43">
        <f t="shared" si="1"/>
        <v>2</v>
      </c>
      <c r="H11" s="51" t="s">
        <v>32</v>
      </c>
    </row>
    <row r="12" ht="14.25" customHeight="1">
      <c r="A12" s="120"/>
      <c r="B12" s="120" t="s">
        <v>76</v>
      </c>
      <c r="C12" s="121">
        <v>2.0</v>
      </c>
      <c r="D12" s="127"/>
      <c r="E12" s="123">
        <v>1.5</v>
      </c>
      <c r="F12" s="125" t="s">
        <v>106</v>
      </c>
      <c r="G12" s="43">
        <f t="shared" si="1"/>
        <v>1.5</v>
      </c>
      <c r="H12" s="51" t="s">
        <v>32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9.25"/>
    <col customWidth="1" min="3" max="3" width="12.5"/>
    <col customWidth="1" min="4" max="4" width="12.75"/>
    <col customWidth="1" min="5" max="5" width="12.38"/>
    <col customWidth="1" min="6" max="6" width="31.13"/>
    <col customWidth="1" min="7" max="7" width="13.63"/>
    <col customWidth="1" min="8" max="8" width="19.5"/>
    <col customWidth="1" min="9" max="26" width="9.0"/>
  </cols>
  <sheetData>
    <row r="1" ht="14.25" customHeight="1"/>
    <row r="2" ht="48.0" customHeight="1">
      <c r="A2" s="38" t="s">
        <v>15</v>
      </c>
      <c r="B2" s="39" t="s">
        <v>23</v>
      </c>
      <c r="C2" s="40" t="s">
        <v>24</v>
      </c>
      <c r="D2" s="41" t="s">
        <v>25</v>
      </c>
      <c r="E2" s="42" t="s">
        <v>26</v>
      </c>
      <c r="F2" s="39" t="s">
        <v>27</v>
      </c>
      <c r="G2" s="43" t="s">
        <v>28</v>
      </c>
      <c r="H2" s="39" t="s">
        <v>29</v>
      </c>
    </row>
    <row r="3" ht="14.25" customHeight="1">
      <c r="A3" s="30" t="s">
        <v>30</v>
      </c>
      <c r="B3" s="44" t="s">
        <v>87</v>
      </c>
      <c r="C3" s="45">
        <v>2.0</v>
      </c>
      <c r="D3" s="46">
        <v>1.0</v>
      </c>
      <c r="E3" s="47">
        <v>0.5</v>
      </c>
      <c r="F3" s="30" t="s">
        <v>108</v>
      </c>
      <c r="G3" s="43">
        <f>Maximiliano!$D3+E3</f>
        <v>1.5</v>
      </c>
      <c r="H3" s="44" t="s">
        <v>35</v>
      </c>
    </row>
    <row r="4" ht="14.25" customHeight="1">
      <c r="A4" s="30"/>
      <c r="B4" s="30" t="s">
        <v>33</v>
      </c>
      <c r="C4" s="49">
        <v>3.0</v>
      </c>
      <c r="D4" s="46">
        <v>0.0</v>
      </c>
      <c r="E4" s="50">
        <v>1.5</v>
      </c>
      <c r="F4" s="30" t="s">
        <v>109</v>
      </c>
      <c r="G4" s="43">
        <f>Maximiliano!$D4+E4</f>
        <v>1.5</v>
      </c>
      <c r="H4" s="30" t="s">
        <v>32</v>
      </c>
    </row>
    <row r="5" ht="14.25" customHeight="1">
      <c r="A5" s="30" t="s">
        <v>36</v>
      </c>
      <c r="B5" s="30" t="s">
        <v>95</v>
      </c>
      <c r="C5" s="49">
        <v>5.0</v>
      </c>
      <c r="D5" s="46">
        <v>0.0</v>
      </c>
      <c r="E5" s="50">
        <v>0.0</v>
      </c>
      <c r="F5" s="30"/>
      <c r="G5" s="43">
        <f>Maximiliano!$D5+Maximiliano!$E5</f>
        <v>0</v>
      </c>
      <c r="H5" s="30" t="s">
        <v>35</v>
      </c>
    </row>
    <row r="6" ht="14.25" customHeight="1">
      <c r="A6" s="108"/>
      <c r="B6" s="108" t="s">
        <v>96</v>
      </c>
      <c r="C6" s="108">
        <v>0.0</v>
      </c>
      <c r="D6" s="108">
        <v>0.0</v>
      </c>
      <c r="E6" s="108">
        <v>3.0</v>
      </c>
      <c r="F6" s="108" t="s">
        <v>110</v>
      </c>
      <c r="G6" s="108">
        <f>Maximiliano!$E6+Maximiliano!$D6</f>
        <v>3</v>
      </c>
      <c r="H6" s="108" t="s">
        <v>32</v>
      </c>
    </row>
    <row r="7" ht="14.25" customHeight="1">
      <c r="A7" s="30" t="s">
        <v>40</v>
      </c>
      <c r="B7" s="30" t="s">
        <v>97</v>
      </c>
      <c r="C7" s="128">
        <v>5.0</v>
      </c>
      <c r="D7" s="127">
        <v>0.0</v>
      </c>
      <c r="E7" s="129">
        <v>4.0</v>
      </c>
      <c r="F7" s="51" t="s">
        <v>111</v>
      </c>
      <c r="G7" s="43">
        <f>Maximiliano!$E7+Maximiliano!$D7</f>
        <v>4</v>
      </c>
      <c r="H7" s="30" t="s">
        <v>32</v>
      </c>
    </row>
    <row r="8" ht="14.25" customHeight="1">
      <c r="A8" s="30" t="s">
        <v>43</v>
      </c>
      <c r="B8" s="44" t="s">
        <v>112</v>
      </c>
      <c r="C8" s="45">
        <v>1.0</v>
      </c>
      <c r="D8" s="52">
        <v>0.0</v>
      </c>
      <c r="E8" s="54">
        <v>1.0</v>
      </c>
      <c r="F8" s="51" t="s">
        <v>114</v>
      </c>
      <c r="G8" s="43">
        <f t="shared" ref="G8:G10" si="1">E8+D8</f>
        <v>1</v>
      </c>
      <c r="H8" s="119" t="s">
        <v>32</v>
      </c>
    </row>
    <row r="9" ht="14.25" customHeight="1">
      <c r="A9" s="30"/>
      <c r="B9" s="30" t="s">
        <v>33</v>
      </c>
      <c r="C9" s="49">
        <v>2.0</v>
      </c>
      <c r="D9" s="52">
        <v>0.0</v>
      </c>
      <c r="E9" s="53">
        <v>3.0</v>
      </c>
      <c r="F9" s="51" t="s">
        <v>116</v>
      </c>
      <c r="G9" s="43">
        <f t="shared" si="1"/>
        <v>3</v>
      </c>
      <c r="H9" s="51" t="s">
        <v>32</v>
      </c>
    </row>
    <row r="10" ht="14.25" customHeight="1">
      <c r="A10" s="30"/>
      <c r="B10" s="30" t="s">
        <v>76</v>
      </c>
      <c r="C10" s="49">
        <v>2.0</v>
      </c>
      <c r="D10" s="52">
        <v>0.0</v>
      </c>
      <c r="E10" s="53">
        <v>1.0</v>
      </c>
      <c r="F10" s="51" t="s">
        <v>117</v>
      </c>
      <c r="G10" s="43">
        <f t="shared" si="1"/>
        <v>1</v>
      </c>
      <c r="H10" s="51" t="s">
        <v>32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  <col customWidth="1" min="9" max="26" width="9.0"/>
  </cols>
  <sheetData>
    <row r="1" ht="14.25" customHeight="1"/>
    <row r="2" ht="48.0" customHeight="1">
      <c r="A2" s="38" t="s">
        <v>15</v>
      </c>
      <c r="B2" s="39" t="s">
        <v>23</v>
      </c>
      <c r="C2" s="40" t="s">
        <v>24</v>
      </c>
      <c r="D2" s="41" t="s">
        <v>25</v>
      </c>
      <c r="E2" s="42" t="s">
        <v>26</v>
      </c>
      <c r="F2" s="39" t="s">
        <v>27</v>
      </c>
      <c r="G2" s="43" t="s">
        <v>28</v>
      </c>
      <c r="H2" s="39" t="s">
        <v>29</v>
      </c>
    </row>
    <row r="3" ht="14.25" customHeight="1">
      <c r="A3" s="30" t="s">
        <v>30</v>
      </c>
      <c r="B3" s="44" t="s">
        <v>101</v>
      </c>
      <c r="C3" s="45">
        <v>2.0</v>
      </c>
      <c r="D3" s="46">
        <v>1.25</v>
      </c>
      <c r="E3" s="47">
        <v>0.5</v>
      </c>
      <c r="F3" s="30" t="s">
        <v>113</v>
      </c>
      <c r="G3" s="43">
        <f>Fernando!$D3+E3</f>
        <v>1.75</v>
      </c>
      <c r="H3" s="44" t="s">
        <v>32</v>
      </c>
    </row>
    <row r="4" ht="14.25" customHeight="1">
      <c r="A4" s="30"/>
      <c r="B4" s="30" t="s">
        <v>33</v>
      </c>
      <c r="C4" s="49">
        <v>3.0</v>
      </c>
      <c r="D4" s="46">
        <v>0.0</v>
      </c>
      <c r="E4" s="50">
        <v>1.25</v>
      </c>
      <c r="F4" s="30" t="s">
        <v>115</v>
      </c>
      <c r="G4" s="43">
        <f>Fernando!$D4+E4</f>
        <v>1.25</v>
      </c>
      <c r="H4" s="30" t="s">
        <v>32</v>
      </c>
    </row>
    <row r="5" ht="14.25" customHeight="1">
      <c r="A5" s="30" t="s">
        <v>36</v>
      </c>
      <c r="B5" s="30" t="s">
        <v>37</v>
      </c>
      <c r="C5" s="45">
        <v>2.0</v>
      </c>
      <c r="D5" s="46">
        <v>2.0</v>
      </c>
      <c r="E5" s="47">
        <v>1.0</v>
      </c>
      <c r="F5" s="30" t="s">
        <v>118</v>
      </c>
      <c r="G5" s="43">
        <f>Fernando!$E5+Fernando!$D5</f>
        <v>3</v>
      </c>
      <c r="H5" s="30" t="s">
        <v>35</v>
      </c>
    </row>
    <row r="6" ht="14.25" customHeight="1">
      <c r="A6" s="30"/>
      <c r="B6" s="30" t="s">
        <v>33</v>
      </c>
      <c r="C6" s="130">
        <v>3.0</v>
      </c>
      <c r="D6" s="46">
        <v>0.0</v>
      </c>
      <c r="E6" s="50">
        <v>0.5</v>
      </c>
      <c r="F6" s="111" t="s">
        <v>119</v>
      </c>
      <c r="G6" s="43">
        <f>Fernando!$E6+Fernando!$D6</f>
        <v>0.5</v>
      </c>
      <c r="H6" s="30" t="s">
        <v>32</v>
      </c>
    </row>
    <row r="7" ht="14.25" customHeight="1">
      <c r="A7" s="30" t="s">
        <v>40</v>
      </c>
      <c r="B7" s="30" t="s">
        <v>41</v>
      </c>
      <c r="C7" s="130">
        <v>3.0</v>
      </c>
      <c r="D7" s="46">
        <v>0.0</v>
      </c>
      <c r="E7" s="50">
        <v>2.0</v>
      </c>
      <c r="F7" s="116">
        <v>43720.0</v>
      </c>
      <c r="G7" s="43">
        <f>Fernando!$E7+Fernando!$D7</f>
        <v>2</v>
      </c>
      <c r="H7" s="30" t="s">
        <v>32</v>
      </c>
    </row>
    <row r="8" ht="14.25" customHeight="1">
      <c r="A8" s="108"/>
      <c r="B8" s="108" t="s">
        <v>33</v>
      </c>
      <c r="C8" s="112">
        <v>2.0</v>
      </c>
      <c r="D8" s="108">
        <v>0.0</v>
      </c>
      <c r="E8" s="108">
        <v>1.5</v>
      </c>
      <c r="F8" s="131" t="s">
        <v>120</v>
      </c>
      <c r="G8" s="108">
        <f>Fernando!$E8+Fernando!$D8</f>
        <v>1.5</v>
      </c>
      <c r="H8" s="108" t="s">
        <v>32</v>
      </c>
    </row>
    <row r="9" ht="14.25" customHeight="1">
      <c r="A9" s="30" t="s">
        <v>43</v>
      </c>
      <c r="B9" s="30" t="s">
        <v>44</v>
      </c>
      <c r="C9" s="45">
        <v>2.0</v>
      </c>
      <c r="D9" s="52">
        <v>0.0</v>
      </c>
      <c r="E9" s="54">
        <v>1.5</v>
      </c>
      <c r="F9" s="116">
        <v>43730.0</v>
      </c>
      <c r="G9" s="43">
        <f t="shared" ref="G9:G10" si="1">E9+D9</f>
        <v>1.5</v>
      </c>
      <c r="H9" s="51" t="s">
        <v>32</v>
      </c>
    </row>
    <row r="10" ht="14.25" customHeight="1">
      <c r="A10" s="30"/>
      <c r="B10" s="30" t="s">
        <v>33</v>
      </c>
      <c r="C10" s="49">
        <v>3.0</v>
      </c>
      <c r="D10" s="52">
        <v>0.0</v>
      </c>
      <c r="E10" s="53">
        <v>0.5</v>
      </c>
      <c r="F10" s="118" t="s">
        <v>121</v>
      </c>
      <c r="G10" s="43">
        <f t="shared" si="1"/>
        <v>0.5</v>
      </c>
      <c r="H10" s="51" t="s">
        <v>32</v>
      </c>
    </row>
    <row r="11" ht="14.25" customHeight="1">
      <c r="H11" s="25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Antonio Parra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