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bruno-istvan/Projetos/curso_excel/"/>
    </mc:Choice>
  </mc:AlternateContent>
  <xr:revisionPtr revIDLastSave="0" documentId="13_ncr:1_{9F9839BF-7006-B24C-B0CB-89D01EA90792}" xr6:coauthVersionLast="47" xr6:coauthVersionMax="47" xr10:uidLastSave="{00000000-0000-0000-0000-000000000000}"/>
  <bookViews>
    <workbookView xWindow="20" yWindow="520" windowWidth="38400" windowHeight="21100" xr2:uid="{B673A230-CF2B-4926-840F-06DAC6DEF54A}"/>
  </bookViews>
  <sheets>
    <sheet name="Dashboard" sheetId="8" r:id="rId1"/>
    <sheet name="Clientes x Contrato" sheetId="4" r:id="rId2"/>
    <sheet name="Origem x Contrato" sheetId="5" r:id="rId3"/>
    <sheet name="Cliente x Origem" sheetId="7" r:id="rId4"/>
    <sheet name="Controle de Entregas" sheetId="3" r:id="rId5"/>
  </sheets>
  <definedNames>
    <definedName name="NativeTimeline_Data_Contrato">#N/A</definedName>
    <definedName name="NativeTimeline_Data_Contrato1">#N/A</definedName>
    <definedName name="OrigemDinamica">'Controle de Entregas'!$A$1:$M$30</definedName>
    <definedName name="SituacaoChegadas">'Controle de Entregas'!$M$2:$M$30</definedName>
    <definedName name="SituacaoPartidas">'Controle de Entregas'!$J$2:$J$30</definedName>
    <definedName name="Slicer_Cliente">#N/A</definedName>
  </definedNames>
  <calcPr calcId="191029"/>
  <pivotCaches>
    <pivotCache cacheId="70" r:id="rId6"/>
    <pivotCache cacheId="69"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B15" i="8" l="1"/>
  <c r="BB9" i="8"/>
  <c r="AJ15" i="8"/>
  <c r="AJ9" i="8"/>
  <c r="R15" i="8"/>
  <c r="R9" i="8"/>
  <c r="BB3" i="8"/>
  <c r="AS3" i="8"/>
  <c r="AS9" i="8"/>
  <c r="AA3" i="8"/>
  <c r="AA9" i="8"/>
  <c r="AJ3" i="8"/>
  <c r="R3" i="8"/>
  <c r="I9" i="8"/>
  <c r="I3" i="8"/>
  <c r="I15" i="8" l="1"/>
  <c r="AA15" i="8"/>
  <c r="AS15" i="8"/>
</calcChain>
</file>

<file path=xl/sharedStrings.xml><?xml version="1.0" encoding="utf-8"?>
<sst xmlns="http://schemas.openxmlformats.org/spreadsheetml/2006/main" count="306" uniqueCount="62">
  <si>
    <t>Cliente</t>
  </si>
  <si>
    <t>Carga</t>
  </si>
  <si>
    <t>Data Contrato</t>
  </si>
  <si>
    <t>Status do Contrato</t>
  </si>
  <si>
    <t>Livraria Várias Letras</t>
  </si>
  <si>
    <t>Livros</t>
  </si>
  <si>
    <t>Tipo de Veículo</t>
  </si>
  <si>
    <t>Origem</t>
  </si>
  <si>
    <t>Data de Saída</t>
  </si>
  <si>
    <t>Destino</t>
  </si>
  <si>
    <t>Data de Chegada</t>
  </si>
  <si>
    <t>Situação da Chegada</t>
  </si>
  <si>
    <t>Situação da Partida</t>
  </si>
  <si>
    <t>Valor do Contrato</t>
  </si>
  <si>
    <t>Figrorífico Muito Frio</t>
  </si>
  <si>
    <t>Tecnologia Antiga</t>
  </si>
  <si>
    <t>Eletrônicos Magazine Suíça</t>
  </si>
  <si>
    <t>Papelaria Sem Papel</t>
  </si>
  <si>
    <t>Encerrado</t>
  </si>
  <si>
    <t>Aberto</t>
  </si>
  <si>
    <t>Insumos</t>
  </si>
  <si>
    <t>Peso (Kg)</t>
  </si>
  <si>
    <t>Utilitário Pequeno</t>
  </si>
  <si>
    <t>MG</t>
  </si>
  <si>
    <t>Finalizada - Em Dia</t>
  </si>
  <si>
    <t>Finalizada - Atrasada</t>
  </si>
  <si>
    <t>Em Aberto - Atrasada</t>
  </si>
  <si>
    <t>SP</t>
  </si>
  <si>
    <t>RJ</t>
  </si>
  <si>
    <t>Carne Congelada</t>
  </si>
  <si>
    <t>MT</t>
  </si>
  <si>
    <t>Caminhão Frigorífico</t>
  </si>
  <si>
    <t>Informática</t>
  </si>
  <si>
    <t>TVs</t>
  </si>
  <si>
    <t>Celulares</t>
  </si>
  <si>
    <t>Linha Branca</t>
  </si>
  <si>
    <t>Caminhão Baú</t>
  </si>
  <si>
    <t>AM</t>
  </si>
  <si>
    <t>BA</t>
  </si>
  <si>
    <t>Artigos de Papelaria</t>
  </si>
  <si>
    <t>Grand Total</t>
  </si>
  <si>
    <t>À partir desse nome OrigemDinamica as tabelas dinâmicas foram alteradas para utilizar o nome do origem dos dados</t>
  </si>
  <si>
    <t>Para o intervalo da origem de dados demos o nome de OrigemDinamica que fica no início da barra de fórmulas</t>
  </si>
  <si>
    <t>Segmentação de Dados</t>
  </si>
  <si>
    <t>Linha do Tempo</t>
  </si>
  <si>
    <t>Clientes</t>
  </si>
  <si>
    <t>Soma do Valor dos Contratos</t>
  </si>
  <si>
    <t>Tipos de Veículos</t>
  </si>
  <si>
    <t>Total de Peso (Kg)</t>
  </si>
  <si>
    <t>Total de Destinos</t>
  </si>
  <si>
    <t>Total Kg Transportados</t>
  </si>
  <si>
    <t>Logística de Entrega por Período</t>
  </si>
  <si>
    <t>Peso transportado por viagens</t>
  </si>
  <si>
    <t>Total de contratos por tipo de veículo</t>
  </si>
  <si>
    <t>Viagens</t>
  </si>
  <si>
    <t>Média de Peso</t>
  </si>
  <si>
    <t>Valor Total de Contratos</t>
  </si>
  <si>
    <t>Partidas com Atraso</t>
  </si>
  <si>
    <t>Viagens com Atraso</t>
  </si>
  <si>
    <t>Painel de Logística</t>
  </si>
  <si>
    <t>Painel de Veículos</t>
  </si>
  <si>
    <t>Painel de Cargas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</si>
</sst>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5" formatCode="0.0"/>
    <numFmt numFmtId="166" formatCode="&quot;R$&quot;\ #,##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20"/>
      <color theme="1"/>
      <name val="Calibri"/>
      <family val="2"/>
      <scheme val="minor"/>
    </font>
    <font>
      <b/>
      <sz val="20"/>
      <color theme="1"/>
      <name val="Calibri"/>
      <family val="2"/>
      <scheme val="minor"/>
    </font>
    <font>
      <sz val="26"/>
      <color theme="1"/>
      <name val="Calibri"/>
      <family val="2"/>
      <scheme val="minor"/>
    </font>
    <font>
      <sz val="36"/>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3" tint="0.79998168889431442"/>
        <bgColor indexed="64"/>
      </patternFill>
    </fill>
  </fills>
  <borders count="25">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style="thin">
        <color indexed="64"/>
      </left>
      <right style="thin">
        <color indexed="64"/>
      </right>
      <top style="thin">
        <color indexed="64"/>
      </top>
      <bottom style="thin">
        <color indexed="64"/>
      </bottom>
      <diagonal/>
    </border>
    <border>
      <left style="thin">
        <color rgb="FF999999"/>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rgb="FF999999"/>
      </right>
      <top/>
      <bottom/>
      <diagonal/>
    </border>
  </borders>
  <cellStyleXfs count="2">
    <xf numFmtId="0" fontId="0" fillId="0" borderId="0"/>
    <xf numFmtId="44" fontId="1" fillId="0" borderId="0" applyFont="0" applyFill="0" applyBorder="0" applyAlignment="0" applyProtection="0"/>
  </cellStyleXfs>
  <cellXfs count="60">
    <xf numFmtId="0" fontId="0" fillId="0" borderId="0" xfId="0"/>
    <xf numFmtId="0" fontId="2" fillId="0" borderId="0" xfId="0" applyFont="1" applyAlignment="1">
      <alignment horizontal="center"/>
    </xf>
    <xf numFmtId="44" fontId="2" fillId="0" borderId="0" xfId="1" applyFont="1" applyAlignment="1">
      <alignment horizontal="center"/>
    </xf>
    <xf numFmtId="44" fontId="0" fillId="0" borderId="0" xfId="1" applyFont="1"/>
    <xf numFmtId="0" fontId="0" fillId="0" borderId="0" xfId="0" applyAlignment="1">
      <alignment horizontal="center"/>
    </xf>
    <xf numFmtId="14" fontId="0" fillId="0" borderId="0" xfId="0" applyNumberFormat="1" applyAlignment="1">
      <alignment horizontal="center"/>
    </xf>
    <xf numFmtId="0" fontId="0" fillId="0" borderId="1" xfId="0" applyBorder="1"/>
    <xf numFmtId="0" fontId="0" fillId="0" borderId="0" xfId="0" pivotButton="1"/>
    <xf numFmtId="0" fontId="0" fillId="0" borderId="0" xfId="0" applyAlignment="1">
      <alignment horizontal="left"/>
    </xf>
    <xf numFmtId="44" fontId="0" fillId="0" borderId="0" xfId="0" applyNumberFormat="1"/>
    <xf numFmtId="0" fontId="0" fillId="0" borderId="1" xfId="0" pivotButton="1" applyBorder="1"/>
    <xf numFmtId="0" fontId="0" fillId="0" borderId="7" xfId="0" applyBorder="1"/>
    <xf numFmtId="0" fontId="0" fillId="0" borderId="1" xfId="0" applyNumberFormat="1" applyBorder="1"/>
    <xf numFmtId="0" fontId="0" fillId="0" borderId="7" xfId="0" applyNumberFormat="1" applyBorder="1"/>
    <xf numFmtId="0" fontId="0" fillId="0" borderId="5" xfId="0" applyNumberFormat="1" applyBorder="1"/>
    <xf numFmtId="0" fontId="0" fillId="0" borderId="8" xfId="0" applyNumberFormat="1" applyBorder="1"/>
    <xf numFmtId="0" fontId="2" fillId="0" borderId="0" xfId="0" applyFont="1" applyFill="1" applyAlignment="1">
      <alignment horizontal="left"/>
    </xf>
    <xf numFmtId="0" fontId="0" fillId="0" borderId="0" xfId="0" applyFill="1"/>
    <xf numFmtId="0" fontId="0" fillId="0" borderId="1" xfId="0" applyFill="1" applyBorder="1"/>
    <xf numFmtId="0" fontId="0" fillId="0" borderId="3" xfId="0" applyFill="1" applyBorder="1"/>
    <xf numFmtId="0" fontId="0" fillId="0" borderId="1" xfId="0" applyFill="1" applyBorder="1" applyAlignment="1">
      <alignment horizontal="left"/>
    </xf>
    <xf numFmtId="44" fontId="0" fillId="0" borderId="3" xfId="0" applyNumberFormat="1" applyFill="1" applyBorder="1"/>
    <xf numFmtId="0" fontId="0" fillId="0" borderId="2" xfId="0" applyFill="1" applyBorder="1" applyAlignment="1">
      <alignment horizontal="left"/>
    </xf>
    <xf numFmtId="44" fontId="0" fillId="0" borderId="4" xfId="0" applyNumberFormat="1" applyFill="1" applyBorder="1"/>
    <xf numFmtId="0" fontId="0" fillId="0" borderId="5" xfId="0" applyFill="1" applyBorder="1" applyAlignment="1">
      <alignment horizontal="left"/>
    </xf>
    <xf numFmtId="44" fontId="0" fillId="0" borderId="6" xfId="0" applyNumberFormat="1" applyFill="1" applyBorder="1"/>
    <xf numFmtId="0" fontId="0" fillId="0" borderId="9" xfId="0" applyFill="1" applyBorder="1"/>
    <xf numFmtId="0" fontId="0" fillId="0" borderId="0" xfId="0" applyFill="1" applyAlignment="1">
      <alignment horizontal="left"/>
    </xf>
    <xf numFmtId="1" fontId="0" fillId="0" borderId="0" xfId="0" applyNumberFormat="1" applyFill="1"/>
    <xf numFmtId="1" fontId="0" fillId="0" borderId="12" xfId="0" applyNumberFormat="1" applyFill="1" applyBorder="1"/>
    <xf numFmtId="1" fontId="0" fillId="0" borderId="11" xfId="0" applyNumberFormat="1" applyFill="1" applyBorder="1"/>
    <xf numFmtId="0" fontId="0" fillId="0" borderId="5" xfId="0" applyBorder="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0" xfId="0" applyBorder="1"/>
    <xf numFmtId="0" fontId="0" fillId="0" borderId="10" xfId="0" applyNumberFormat="1" applyBorder="1"/>
    <xf numFmtId="0" fontId="0" fillId="0" borderId="24" xfId="0" applyNumberFormat="1" applyBorder="1"/>
    <xf numFmtId="0" fontId="3" fillId="3" borderId="21" xfId="0" applyFont="1" applyFill="1" applyBorder="1" applyAlignment="1">
      <alignment horizontal="center" vertical="center"/>
    </xf>
    <xf numFmtId="0" fontId="7" fillId="2" borderId="22" xfId="0" applyFont="1" applyFill="1" applyBorder="1" applyAlignment="1">
      <alignment horizontal="center" vertical="center"/>
    </xf>
    <xf numFmtId="0" fontId="7" fillId="2" borderId="23" xfId="0" applyFont="1" applyFill="1" applyBorder="1" applyAlignment="1">
      <alignment horizontal="center" vertical="center"/>
    </xf>
    <xf numFmtId="165" fontId="7" fillId="2" borderId="22" xfId="0" applyNumberFormat="1" applyFont="1" applyFill="1" applyBorder="1" applyAlignment="1">
      <alignment horizontal="center" vertical="center"/>
    </xf>
    <xf numFmtId="165" fontId="7" fillId="2" borderId="23" xfId="0" applyNumberFormat="1" applyFont="1" applyFill="1" applyBorder="1" applyAlignment="1">
      <alignment horizontal="center" vertical="center"/>
    </xf>
    <xf numFmtId="166" fontId="4" fillId="2" borderId="22" xfId="1" applyNumberFormat="1" applyFont="1" applyFill="1" applyBorder="1" applyAlignment="1">
      <alignment horizontal="center" vertical="center"/>
    </xf>
    <xf numFmtId="166" fontId="4" fillId="2" borderId="23" xfId="1" applyNumberFormat="1" applyFont="1" applyFill="1" applyBorder="1" applyAlignment="1">
      <alignment horizontal="center" vertical="center"/>
    </xf>
    <xf numFmtId="0" fontId="5" fillId="4" borderId="0" xfId="0" applyFont="1" applyFill="1" applyAlignment="1">
      <alignment horizontal="center"/>
    </xf>
    <xf numFmtId="0" fontId="6" fillId="4" borderId="21" xfId="0" applyFont="1" applyFill="1" applyBorder="1" applyAlignment="1">
      <alignment horizontal="center" vertical="center" textRotation="90"/>
    </xf>
    <xf numFmtId="0" fontId="6" fillId="4" borderId="22" xfId="0" applyFont="1" applyFill="1" applyBorder="1" applyAlignment="1">
      <alignment horizontal="center" vertical="center" textRotation="90"/>
    </xf>
    <xf numFmtId="0" fontId="6" fillId="4" borderId="23" xfId="0" applyFont="1" applyFill="1" applyBorder="1" applyAlignment="1">
      <alignment horizontal="center" vertical="center" textRotation="90"/>
    </xf>
    <xf numFmtId="0" fontId="3" fillId="3" borderId="13" xfId="0" applyFont="1" applyFill="1" applyBorder="1" applyAlignment="1">
      <alignment horizontal="center" vertical="center"/>
    </xf>
    <xf numFmtId="166" fontId="4" fillId="2" borderId="16" xfId="1" applyNumberFormat="1" applyFont="1" applyFill="1" applyBorder="1" applyAlignment="1">
      <alignment horizontal="center" vertical="center"/>
    </xf>
    <xf numFmtId="166" fontId="4" fillId="2" borderId="18" xfId="1" applyNumberFormat="1" applyFont="1" applyFill="1" applyBorder="1" applyAlignment="1">
      <alignment horizontal="center" vertical="center"/>
    </xf>
    <xf numFmtId="0" fontId="7" fillId="2" borderId="16" xfId="0" applyFont="1" applyFill="1" applyBorder="1" applyAlignment="1">
      <alignment horizontal="center" vertical="center"/>
    </xf>
    <xf numFmtId="0" fontId="7" fillId="2" borderId="18" xfId="0" applyFont="1" applyFill="1" applyBorder="1" applyAlignment="1">
      <alignment horizontal="center" vertical="center"/>
    </xf>
  </cellXfs>
  <cellStyles count="2">
    <cellStyle name="Currency" xfId="1" builtinId="4"/>
    <cellStyle name="Normal" xfId="0" builtinId="0"/>
  </cellStyles>
  <dxfs count="41">
    <dxf>
      <numFmt numFmtId="34" formatCode="_-&quot;R$&quot;\ * #,##0.00_-;\-&quot;R$&quot;\ * #,##0.00_-;_-&quot;R$&quot;\ *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4" formatCode="_-&quot;R$&quot;\ * #,##0.00_-;\-&quot;R$&quot;\ * #,##0.00_-;_-&quot;R$&quot;\ * &quot;-&quot;??_-;_-@_-"/>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numFmt numFmtId="1" formatCode="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border>
        <left style="thin">
          <color indexed="64"/>
        </left>
        <right style="thin">
          <color indexed="64"/>
        </right>
        <bottom style="thin">
          <color indexed="64"/>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4" formatCode="_-&quot;R$&quot;\ * #,##0.00_-;\-&quot;R$&quot;\ * #,##0.00_-;_-&quot;R$&quot;\ * &quot;-&quot;??_-;_-@_-"/>
    </dxf>
    <dxf>
      <numFmt numFmtId="34" formatCode="_-&quot;R$&quot;\ * #,##0.00_-;\-&quot;R$&quot;\ * #,##0.00_-;_-&quot;R$&quot;\ *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[Controle-de-Rotas-de-Transportadora.xlsx]Origem x Contrato!OrigemxContrato</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R"/>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'Origem x Contrato'!$B$15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7B-FC4B-A2EA-311E0B84A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7B-FC4B-A2EA-311E0B84A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7B-FC4B-A2EA-311E0B84A35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7B-FC4B-A2EA-311E0B84A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'Origem x Contrato'!$A$16:$A$18</c:f>
              <c:strCache>
                <c:ptCount val="2"/>
                <c:pt idx="0">
                  <c:v>Caminhão Frigorífico</c:v>
                </c:pt>
                <c:pt idx="1">
                  <c:v>Utilitário Pequeno</c:v>
                </c:pt>
              </c:strCache>
            </c:strRef>
          </c:cat>
          <c:val>
            <c:numRef>
              <c:f>'Origem x Contrato'!$B$16:$B$18</c:f>
              <c:numCache>
                <c:formatCode>_("R$"* #,##0.00_);_("R$"* \(#,##0.00\);_("R$"* "-"??_);_(@_)</c:formatCode>
                <c:ptCount val="2"/>
                <c:pt idx="0">
                  <c:v>8330.1311953352779</c:v>
                </c:pt>
                <c:pt idx="1">
                  <c:v>4966.7006521739131</c:v>
                </c:pt>
              </c:numCache>
            </c:numRef>
          </c:val>
          <c:extLst>
            <c:ext xmlns:c16="http://schemas.microsoft.com/office/drawing/2014/chart" uri="{C3380CC4-5D6E-409C-BE32-E72D297353CC}">
              <c16:uniqueId val="{00000008-997B-FC4B-A2EA-311E0B84A35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[Controle-de-Rotas-de-Transportadora.xlsx]Origem x Contrato!CargaxPesoxDestino</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barChart>
        <c:barDir val="col"/>
        <c:grouping val="clustered"/>
        <c:varyColors val="0"/>
        <c:ser>
          <c:idx val="0"/>
          <c:order val="0"/>
          <c:tx>
            <c:strRef>
              <c:f>'Origem x Contrato'!$E$15</c:f>
              <c:strCache>
                <c:ptCount val="1"/>
                <c:pt idx="0">
                  <c:v>Total de Peso (Kg)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'Origem x Contrato'!$D$16:$D$21</c:f>
              <c:strCache>
                <c:ptCount val="5"/>
                <c:pt idx="0">
                  <c:v>Artigos de Papelaria</c:v>
                </c:pt>
                <c:pt idx="1">
                  <c:v>Carne Congelada</c:v>
                </c:pt>
                <c:pt idx="2">
                  <c:v>Informática</c:v>
                </c:pt>
                <c:pt idx="3">
                  <c:v>Insumos</c:v>
                </c:pt>
                <c:pt idx="4">
                  <c:v>Livros</c:v>
                </c:pt>
              </c:strCache>
            </c:strRef>
          </c:cat>
          <c:val>
            <c:numRef>
              <c:f>'Origem x Contrato'!$E$16:$E$21</c:f>
              <c:numCache>
                <c:formatCode>General</c:formatCode>
                <c:ptCount val="5"/>
                <c:pt idx="0">
                  <c:v>83</c:v>
                </c:pt>
                <c:pt idx="1">
                  <c:v>1193</c:v>
                </c:pt>
                <c:pt idx="2">
                  <c:v>15</c:v>
                </c:pt>
                <c:pt idx="3">
                  <c:v>25</c:v>
                </c:pt>
                <c:pt idx="4">
                  <c:v>25</c:v>
                </c:pt>
              </c:numCache>
            </c:numRef>
          </c:val>
          <c:extLst>
            <c:ext xmlns:c16="http://schemas.microsoft.com/office/drawing/2014/chart" uri="{C3380CC4-5D6E-409C-BE32-E72D297353CC}">
              <c16:uniqueId val="{00000000-1E9F-0C4B-9768-2B3683ACE1AE}"/>
            </c:ext>
          </c:extLst>
        </c:ser>
        <c:dLbls>
          <c:showLegendKey val="0"/>
          <c:showVal val="1"/>
          <c:showCatName val="0"/>
          <c:showSerName val="0"/>
          <c:showPercent val="0"/>
          <c:showBubbleSize val="0"/>
        </c:dLbls>
        <c:gapWidth val="247"/>
        <c:axId val="1181025663"/>
        <c:axId val="911684863"/>
      </c:barChart>
      <c:lineChart>
        <c:grouping val="standard"/>
        <c:varyColors val="0"/>
        <c:ser>
          <c:idx val="1"/>
          <c:order val="1"/>
          <c:tx>
            <c:strRef>
              <c:f>'Origem x Contrato'!$F$15</c:f>
              <c:strCache>
                <c:ptCount val="1"/>
                <c:pt idx="0">
                  <c:v>Total de Destinos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'Origem x Contrato'!$D$16:$D$21</c:f>
              <c:strCache>
                <c:ptCount val="5"/>
                <c:pt idx="0">
                  <c:v>Artigos de Papelaria</c:v>
                </c:pt>
                <c:pt idx="1">
                  <c:v>Carne Congelada</c:v>
                </c:pt>
                <c:pt idx="2">
                  <c:v>Informática</c:v>
                </c:pt>
                <c:pt idx="3">
                  <c:v>Insumos</c:v>
                </c:pt>
                <c:pt idx="4">
                  <c:v>Livros</c:v>
                </c:pt>
              </c:strCache>
            </c:strRef>
          </c:cat>
          <c:val>
            <c:numRef>
              <c:f>'Origem x Contrato'!$F$16:$F$21</c:f>
              <c:numCache>
                <c:formatCode>General</c:formatCode>
                <c:ptCount val="5"/>
                <c:pt idx="0">
                  <c:v>3</c:v>
                </c:pt>
                <c:pt idx="1">
                  <c:v>5</c:v>
                </c:pt>
                <c:pt idx="2">
                  <c:v>1</c:v>
                </c:pt>
                <c:pt idx="3">
                  <c:v>1</c:v>
                </c:pt>
                <c:pt idx="4">
                  <c:v>2</c:v>
                </c:pt>
              </c:numCache>
            </c:numRef>
          </c:val>
          <c:smooth val="0"/>
          <c:extLst>
            <c:ext xmlns:c16="http://schemas.microsoft.com/office/drawing/2014/chart" uri="{C3380CC4-5D6E-409C-BE32-E72D297353CC}">
              <c16:uniqueId val="{00000001-1E9F-0C4B-9768-2B3683ACE1AE}"/>
            </c:ext>
          </c:extLst>
        </c:ser>
        <c:dLbls>
          <c:showLegendKey val="0"/>
          <c:showVal val="1"/>
          <c:showCatName val="0"/>
          <c:showSerName val="0"/>
          <c:showPercent val="0"/>
          <c:showBubbleSize val="0"/>
        </c:dLbls>
        <c:marker val="1"/>
        <c:smooth val="0"/>
        <c:axId val="931007903"/>
        <c:axId val="826855535"/>
      </c:lineChart>
      <c:catAx>
        <c:axId val="1181025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911684863"/>
        <c:crosses val="autoZero"/>
        <c:auto val="1"/>
        <c:lblAlgn val="ctr"/>
        <c:lblOffset val="100"/>
        <c:noMultiLvlLbl val="0"/>
      </c:catAx>
      <c:valAx>
        <c:axId val="91168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1181025663"/>
        <c:crosses val="autoZero"/>
        <c:crossBetween val="between"/>
      </c:valAx>
      <c:valAx>
        <c:axId val="826855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931007903"/>
        <c:crosses val="max"/>
        <c:crossBetween val="between"/>
      </c:valAx>
      <c:catAx>
        <c:axId val="931007903"/>
        <c:scaling>
          <c:orientation val="minMax"/>
        </c:scaling>
        <c:delete val="1"/>
        <c:axPos val="b"/>
        <c:numFmt formatCode="General" sourceLinked="1"/>
        <c:majorTickMark val="none"/>
        <c:minorTickMark val="none"/>
        <c:tickLblPos val="nextTo"/>
        <c:crossAx val="8268555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[Controle-de-Rotas-de-Transportadora.xlsx]Origem x Contrato!OrigemxContrato</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R"/>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'Origem x Contrato'!$B$15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EA-A04D-8DC7-E3A17074655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EEA-A04D-8DC7-E3A17074655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EEA-A04D-8DC7-E3A17074655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EEA-A04D-8DC7-E3A1707465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'Origem x Contrato'!$A$16:$A$18</c:f>
              <c:strCache>
                <c:ptCount val="2"/>
                <c:pt idx="0">
                  <c:v>Caminhão Frigorífico</c:v>
                </c:pt>
                <c:pt idx="1">
                  <c:v>Utilitário Pequeno</c:v>
                </c:pt>
              </c:strCache>
            </c:strRef>
          </c:cat>
          <c:val>
            <c:numRef>
              <c:f>'Origem x Contrato'!$B$16:$B$18</c:f>
              <c:numCache>
                <c:formatCode>_("R$"* #,##0.00_);_("R$"* \(#,##0.00\);_("R$"* "-"??_);_(@_)</c:formatCode>
                <c:ptCount val="2"/>
                <c:pt idx="0">
                  <c:v>8330.1311953352779</c:v>
                </c:pt>
                <c:pt idx="1">
                  <c:v>4966.7006521739131</c:v>
                </c:pt>
              </c:numCache>
            </c:numRef>
          </c:val>
          <c:extLst>
            <c:ext xmlns:c16="http://schemas.microsoft.com/office/drawing/2014/chart" uri="{C3380CC4-5D6E-409C-BE32-E72D297353CC}">
              <c16:uniqueId val="{00000008-8EEA-A04D-8DC7-E3A170746553}"/>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[Controle-de-Rotas-de-Transportadora.xlsx]Origem x Contrato!CargaxPesoxDestino</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'Origem x Contrato'!$E$15</c:f>
              <c:strCache>
                <c:ptCount val="1"/>
                <c:pt idx="0">
                  <c:v>Total de Peso (Kg)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'Origem x Contrato'!$D$16:$D$21</c:f>
              <c:strCache>
                <c:ptCount val="5"/>
                <c:pt idx="0">
                  <c:v>Artigos de Papelaria</c:v>
                </c:pt>
                <c:pt idx="1">
                  <c:v>Carne Congelada</c:v>
                </c:pt>
                <c:pt idx="2">
                  <c:v>Informática</c:v>
                </c:pt>
                <c:pt idx="3">
                  <c:v>Insumos</c:v>
                </c:pt>
                <c:pt idx="4">
                  <c:v>Livros</c:v>
                </c:pt>
              </c:strCache>
            </c:strRef>
          </c:cat>
          <c:val>
            <c:numRef>
              <c:f>'Origem x Contrato'!$E$16:$E$21</c:f>
              <c:numCache>
                <c:formatCode>General</c:formatCode>
                <c:ptCount val="5"/>
                <c:pt idx="0">
                  <c:v>83</c:v>
                </c:pt>
                <c:pt idx="1">
                  <c:v>1193</c:v>
                </c:pt>
                <c:pt idx="2">
                  <c:v>15</c:v>
                </c:pt>
                <c:pt idx="3">
                  <c:v>25</c:v>
                </c:pt>
                <c:pt idx="4">
                  <c:v>25</c:v>
                </c:pt>
              </c:numCache>
            </c:numRef>
          </c:val>
          <c:extLst>
            <c:ext xmlns:c16="http://schemas.microsoft.com/office/drawing/2014/chart" uri="{C3380CC4-5D6E-409C-BE32-E72D297353CC}">
              <c16:uniqueId val="{00000000-8EA1-3346-BB3C-E394B58306E5}"/>
            </c:ext>
          </c:extLst>
        </c:ser>
        <c:dLbls>
          <c:showLegendKey val="0"/>
          <c:showVal val="1"/>
          <c:showCatName val="0"/>
          <c:showSerName val="0"/>
          <c:showPercent val="0"/>
          <c:showBubbleSize val="0"/>
        </c:dLbls>
        <c:gapWidth val="247"/>
        <c:axId val="1181025663"/>
        <c:axId val="911684863"/>
      </c:barChart>
      <c:lineChart>
        <c:grouping val="standard"/>
        <c:varyColors val="0"/>
        <c:ser>
          <c:idx val="1"/>
          <c:order val="1"/>
          <c:tx>
            <c:strRef>
              <c:f>'Origem x Contrato'!$F$15</c:f>
              <c:strCache>
                <c:ptCount val="1"/>
                <c:pt idx="0">
                  <c:v>Total de Destinos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'Origem x Contrato'!$D$16:$D$21</c:f>
              <c:strCache>
                <c:ptCount val="5"/>
                <c:pt idx="0">
                  <c:v>Artigos de Papelaria</c:v>
                </c:pt>
                <c:pt idx="1">
                  <c:v>Carne Congelada</c:v>
                </c:pt>
                <c:pt idx="2">
                  <c:v>Informática</c:v>
                </c:pt>
                <c:pt idx="3">
                  <c:v>Insumos</c:v>
                </c:pt>
                <c:pt idx="4">
                  <c:v>Livros</c:v>
                </c:pt>
              </c:strCache>
            </c:strRef>
          </c:cat>
          <c:val>
            <c:numRef>
              <c:f>'Origem x Contrato'!$F$16:$F$21</c:f>
              <c:numCache>
                <c:formatCode>General</c:formatCode>
                <c:ptCount val="5"/>
                <c:pt idx="0">
                  <c:v>3</c:v>
                </c:pt>
                <c:pt idx="1">
                  <c:v>5</c:v>
                </c:pt>
                <c:pt idx="2">
                  <c:v>1</c:v>
                </c:pt>
                <c:pt idx="3">
                  <c:v>1</c:v>
                </c:pt>
                <c:pt idx="4">
                  <c:v>2</c:v>
                </c:pt>
              </c:numCache>
            </c:numRef>
          </c:val>
          <c:smooth val="0"/>
          <c:extLst>
            <c:ext xmlns:c16="http://schemas.microsoft.com/office/drawing/2014/chart" uri="{C3380CC4-5D6E-409C-BE32-E72D297353CC}">
              <c16:uniqueId val="{00000001-8EA1-3346-BB3C-E394B58306E5}"/>
            </c:ext>
          </c:extLst>
        </c:ser>
        <c:dLbls>
          <c:showLegendKey val="0"/>
          <c:showVal val="1"/>
          <c:showCatName val="0"/>
          <c:showSerName val="0"/>
          <c:showPercent val="0"/>
          <c:showBubbleSize val="0"/>
        </c:dLbls>
        <c:marker val="1"/>
        <c:smooth val="0"/>
        <c:axId val="931007903"/>
        <c:axId val="826855535"/>
      </c:lineChart>
      <c:catAx>
        <c:axId val="1181025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911684863"/>
        <c:crosses val="autoZero"/>
        <c:auto val="1"/>
        <c:lblAlgn val="ctr"/>
        <c:lblOffset val="100"/>
        <c:noMultiLvlLbl val="0"/>
      </c:catAx>
      <c:valAx>
        <c:axId val="91168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1181025663"/>
        <c:crosses val="autoZero"/>
        <c:crossBetween val="between"/>
      </c:valAx>
      <c:valAx>
        <c:axId val="826855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931007903"/>
        <c:crosses val="max"/>
        <c:crossBetween val="between"/>
      </c:valAx>
      <c:catAx>
        <c:axId val="931007903"/>
        <c:scaling>
          <c:orientation val="minMax"/>
        </c:scaling>
        <c:delete val="1"/>
        <c:axPos val="b"/>
        <c:numFmt formatCode="General" sourceLinked="1"/>
        <c:majorTickMark val="none"/>
        <c:minorTickMark val="none"/>
        <c:tickLblPos val="nextTo"/>
        <c:crossAx val="8268555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[Controle-de-Rotas-de-Transportadora.xlsx]Origem x Contrato!OrigemxContrato</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BR"/>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'Origem x Contrato'!$B$15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98-7440-81AD-76A347C621D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98-7440-81AD-76A347C621D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98-7440-81AD-76A347C621D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A98-7440-81AD-76A347C621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'Origem x Contrato'!$A$16:$A$18</c:f>
              <c:strCache>
                <c:ptCount val="2"/>
                <c:pt idx="0">
                  <c:v>Caminhão Frigorífico</c:v>
                </c:pt>
                <c:pt idx="1">
                  <c:v>Utilitário Pequeno</c:v>
                </c:pt>
              </c:strCache>
            </c:strRef>
          </c:cat>
          <c:val>
            <c:numRef>
              <c:f>'Origem x Contrato'!$B$16:$B$18</c:f>
              <c:numCache>
                <c:formatCode>_("R$"* #,##0.00_);_("R$"* \(#,##0.00\);_("R$"* "-"??_);_(@_)</c:formatCode>
                <c:ptCount val="2"/>
                <c:pt idx="0">
                  <c:v>8330.1311953352779</c:v>
                </c:pt>
                <c:pt idx="1">
                  <c:v>4966.7006521739131</c:v>
                </c:pt>
              </c:numCache>
            </c:numRef>
          </c:val>
          <c:extLst>
            <c:ext xmlns:c16="http://schemas.microsoft.com/office/drawing/2014/chart" uri="{C3380CC4-5D6E-409C-BE32-E72D297353CC}">
              <c16:uniqueId val="{00000008-4A98-7440-81AD-76A347C621DB}"/>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[Controle-de-Rotas-de-Transportadora.xlsx]Origem x Contrato!CargaxPesoxDestino</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'Origem x Contrato'!$E$15</c:f>
              <c:strCache>
                <c:ptCount val="1"/>
                <c:pt idx="0">
                  <c:v>Total de Peso (Kg)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'Origem x Contrato'!$D$16:$D$21</c:f>
              <c:strCache>
                <c:ptCount val="5"/>
                <c:pt idx="0">
                  <c:v>Artigos de Papelaria</c:v>
                </c:pt>
                <c:pt idx="1">
                  <c:v>Carne Congelada</c:v>
                </c:pt>
                <c:pt idx="2">
                  <c:v>Informática</c:v>
                </c:pt>
                <c:pt idx="3">
                  <c:v>Insumos</c:v>
                </c:pt>
                <c:pt idx="4">
                  <c:v>Livros</c:v>
                </c:pt>
              </c:strCache>
            </c:strRef>
          </c:cat>
          <c:val>
            <c:numRef>
              <c:f>'Origem x Contrato'!$E$16:$E$21</c:f>
              <c:numCache>
                <c:formatCode>General</c:formatCode>
                <c:ptCount val="5"/>
                <c:pt idx="0">
                  <c:v>83</c:v>
                </c:pt>
                <c:pt idx="1">
                  <c:v>1193</c:v>
                </c:pt>
                <c:pt idx="2">
                  <c:v>15</c:v>
                </c:pt>
                <c:pt idx="3">
                  <c:v>25</c:v>
                </c:pt>
                <c:pt idx="4">
                  <c:v>25</c:v>
                </c:pt>
              </c:numCache>
            </c:numRef>
          </c:val>
          <c:extLst>
            <c:ext xmlns:c16="http://schemas.microsoft.com/office/drawing/2014/chart" uri="{C3380CC4-5D6E-409C-BE32-E72D297353CC}">
              <c16:uniqueId val="{00000000-EE03-F54C-A872-CEBD73D1995E}"/>
            </c:ext>
          </c:extLst>
        </c:ser>
        <c:dLbls>
          <c:showLegendKey val="0"/>
          <c:showVal val="1"/>
          <c:showCatName val="0"/>
          <c:showSerName val="0"/>
          <c:showPercent val="0"/>
          <c:showBubbleSize val="0"/>
        </c:dLbls>
        <c:gapWidth val="247"/>
        <c:axId val="1181025663"/>
        <c:axId val="911684863"/>
      </c:barChart>
      <c:lineChart>
        <c:grouping val="standard"/>
        <c:varyColors val="0"/>
        <c:ser>
          <c:idx val="1"/>
          <c:order val="1"/>
          <c:tx>
            <c:strRef>
              <c:f>'Origem x Contrato'!$F$15</c:f>
              <c:strCache>
                <c:ptCount val="1"/>
                <c:pt idx="0">
                  <c:v>Total de Destinos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'Origem x Contrato'!$D$16:$D$21</c:f>
              <c:strCache>
                <c:ptCount val="5"/>
                <c:pt idx="0">
                  <c:v>Artigos de Papelaria</c:v>
                </c:pt>
                <c:pt idx="1">
                  <c:v>Carne Congelada</c:v>
                </c:pt>
                <c:pt idx="2">
                  <c:v>Informática</c:v>
                </c:pt>
                <c:pt idx="3">
                  <c:v>Insumos</c:v>
                </c:pt>
                <c:pt idx="4">
                  <c:v>Livros</c:v>
                </c:pt>
              </c:strCache>
            </c:strRef>
          </c:cat>
          <c:val>
            <c:numRef>
              <c:f>'Origem x Contrato'!$F$16:$F$21</c:f>
              <c:numCache>
                <c:formatCode>General</c:formatCode>
                <c:ptCount val="5"/>
                <c:pt idx="0">
                  <c:v>3</c:v>
                </c:pt>
                <c:pt idx="1">
                  <c:v>5</c:v>
                </c:pt>
                <c:pt idx="2">
                  <c:v>1</c:v>
                </c:pt>
                <c:pt idx="3">
                  <c:v>1</c:v>
                </c:pt>
                <c:pt idx="4">
                  <c:v>2</c:v>
                </c:pt>
              </c:numCache>
            </c:numRef>
          </c:val>
          <c:smooth val="0"/>
          <c:extLst>
            <c:ext xmlns:c16="http://schemas.microsoft.com/office/drawing/2014/chart" uri="{C3380CC4-5D6E-409C-BE32-E72D297353CC}">
              <c16:uniqueId val="{00000001-EE03-F54C-A872-CEBD73D1995E}"/>
            </c:ext>
          </c:extLst>
        </c:ser>
        <c:dLbls>
          <c:showLegendKey val="0"/>
          <c:showVal val="1"/>
          <c:showCatName val="0"/>
          <c:showSerName val="0"/>
          <c:showPercent val="0"/>
          <c:showBubbleSize val="0"/>
        </c:dLbls>
        <c:marker val="1"/>
        <c:smooth val="0"/>
        <c:axId val="931007903"/>
        <c:axId val="826855535"/>
      </c:lineChart>
      <c:catAx>
        <c:axId val="1181025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911684863"/>
        <c:crosses val="autoZero"/>
        <c:auto val="1"/>
        <c:lblAlgn val="ctr"/>
        <c:lblOffset val="100"/>
        <c:noMultiLvlLbl val="0"/>
      </c:catAx>
      <c:valAx>
        <c:axId val="911684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1181025663"/>
        <c:crosses val="autoZero"/>
        <c:crossBetween val="between"/>
      </c:valAx>
      <c:valAx>
        <c:axId val="8268555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crossAx val="931007903"/>
        <c:crosses val="max"/>
        <c:crossBetween val="between"/>
      </c:valAx>
      <c:catAx>
        <c:axId val="931007903"/>
        <c:scaling>
          <c:orientation val="minMax"/>
        </c:scaling>
        <c:delete val="1"/>
        <c:axPos val="b"/>
        <c:numFmt formatCode="General" sourceLinked="1"/>
        <c:majorTickMark val="none"/>
        <c:minorTickMark val="none"/>
        <c:tickLblPos val="nextTo"/>
        <c:crossAx val="8268555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19050</xdr:colOff>
      <xdr:row>1</xdr:row>
      <xdr:rowOff>22979</xdr:rowOff>
    </xdr:from>
    <xdr:to>
      <xdr:col>16</xdr:col>
      <xdr:colOff>772584</xdr:colOff>
      <xdr:row>18</xdr:row>
      <xdr:rowOff>148166</xdr:rowOff>
    </xdr:to>
    <xdr:graphicFrame macro="">
      <xdr:nvGraphicFramePr>
        <xdr:cNvPr id="2" name="Chart 7">
          <a:extLst>
            <a:ext uri="{FF2B5EF4-FFF2-40B4-BE49-F238E27FC236}">
              <a16:creationId xmlns:a16="http://schemas.microsoft.com/office/drawing/2014/main" id="{B917F5A6-F5E6-4C4B-AFED-DC3159AB7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27212</xdr:colOff>
      <xdr:row>1</xdr:row>
      <xdr:rowOff>22376</xdr:rowOff>
    </xdr:from>
    <xdr:to>
      <xdr:col>7</xdr:col>
      <xdr:colOff>793750</xdr:colOff>
      <xdr:row>18</xdr:row>
      <xdr:rowOff>169334</xdr:rowOff>
    </xdr:to>
    <xdr:graphicFrame macro="">
      <xdr:nvGraphicFramePr>
        <xdr:cNvPr id="3" name="Chart 6">
          <a:extLst>
            <a:ext uri="{FF2B5EF4-FFF2-40B4-BE49-F238E27FC236}">
              <a16:creationId xmlns:a16="http://schemas.microsoft.com/office/drawing/2014/main" id="{8C4493C9-C2FA-B04D-B8D2-4943FF681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21167</xdr:colOff>
      <xdr:row>19</xdr:row>
      <xdr:rowOff>16932</xdr:rowOff>
    </xdr:from>
    <xdr:to>
      <xdr:col>17</xdr:col>
      <xdr:colOff>1337734</xdr:colOff>
      <xdr:row>26</xdr:row>
      <xdr:rowOff>4232</xdr:rowOff>
    </xdr:to>
    <mc:AlternateContent xmlns:mc="http://schemas.openxmlformats.org/markup-compatibility/2006">
      <mc:Choice xmlns:tsle="http://schemas.microsoft.com/office/drawing/2012/timeslicer" Requires="tsle">
        <xdr:graphicFrame macro="">
          <xdr:nvGraphicFramePr>
            <xdr:cNvPr id="4" name="Data Contrato 2">
              <a:extLst>
                <a:ext uri="{FF2B5EF4-FFF2-40B4-BE49-F238E27FC236}">
                  <a16:creationId xmlns:a16="http://schemas.microsoft.com/office/drawing/2014/main" id="{80D5A525-522F-F04A-86A2-BC6F253F747D}"/>
                </a:ext>
              </a:extLst>
            </xdr:cNvPr>
            <xdr:cNvGraphicFramePr/>
          </xdr:nvGraphicFramePr>
          <xdr:xfrm>
            <a:off x="0" y="0"/>
            <a:ext cx="0" cy="0"/>
          </xdr:xfrm>
          <a:graphic>
            <a:graphicData uri="http://schemas.microsoft.com/office/drawing/2012/timeslicer">
              <tsle:timeslicer xmlns:tsle="http://schemas.microsoft.com/office/drawing/2012/timeslicer" name="Data Contrato 2"/>
            </a:graphicData>
          </a:graphic>
        </xdr:graphicFrame>
      </mc:Choice>
      <mc:Fallback>
        <xdr:sp macro="" textlink="">
          <xdr:nvSpPr>
            <xdr:cNvPr id="0" name=""/>
            <xdr:cNvSpPr>
              <a:spLocks noTextEdit="1"/>
            </xdr:cNvSpPr>
          </xdr:nvSpPr>
          <xdr:spPr>
            <a:xfrm>
              <a:off x="21167" y="4246032"/>
              <a:ext cx="16048567"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27</xdr:col>
      <xdr:colOff>19050</xdr:colOff>
      <xdr:row>1</xdr:row>
      <xdr:rowOff>22979</xdr:rowOff>
    </xdr:from>
    <xdr:to>
      <xdr:col>34</xdr:col>
      <xdr:colOff>772584</xdr:colOff>
      <xdr:row>18</xdr:row>
      <xdr:rowOff>148166</xdr:rowOff>
    </xdr:to>
    <xdr:graphicFrame macro="">
      <xdr:nvGraphicFramePr>
        <xdr:cNvPr id="8" name="Chart 7">
          <a:extLst>
            <a:ext uri="{FF2B5EF4-FFF2-40B4-BE49-F238E27FC236}">
              <a16:creationId xmlns:a16="http://schemas.microsoft.com/office/drawing/2014/main" id="{F84B2BFB-F02F-AA48-86E5-EB81E393A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27212</xdr:colOff>
      <xdr:row>1</xdr:row>
      <xdr:rowOff>22376</xdr:rowOff>
    </xdr:from>
    <xdr:to>
      <xdr:col>25</xdr:col>
      <xdr:colOff>793750</xdr:colOff>
      <xdr:row>18</xdr:row>
      <xdr:rowOff>169334</xdr:rowOff>
    </xdr:to>
    <xdr:graphicFrame macro="">
      <xdr:nvGraphicFramePr>
        <xdr:cNvPr id="9" name="Chart 6">
          <a:extLst>
            <a:ext uri="{FF2B5EF4-FFF2-40B4-BE49-F238E27FC236}">
              <a16:creationId xmlns:a16="http://schemas.microsoft.com/office/drawing/2014/main" id="{E51224CE-E73A-C64A-999E-E2679BC47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19050</xdr:colOff>
      <xdr:row>1</xdr:row>
      <xdr:rowOff>22979</xdr:rowOff>
    </xdr:from>
    <xdr:to>
      <xdr:col>52</xdr:col>
      <xdr:colOff>772584</xdr:colOff>
      <xdr:row>18</xdr:row>
      <xdr:rowOff>148166</xdr:rowOff>
    </xdr:to>
    <xdr:graphicFrame macro="">
      <xdr:nvGraphicFramePr>
        <xdr:cNvPr id="11" name="Chart 7">
          <a:extLst>
            <a:ext uri="{FF2B5EF4-FFF2-40B4-BE49-F238E27FC236}">
              <a16:creationId xmlns:a16="http://schemas.microsoft.com/office/drawing/2014/main" id="{CC70B220-BBF4-0947-BF61-50553422B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27212</xdr:colOff>
      <xdr:row>1</xdr:row>
      <xdr:rowOff>22376</xdr:rowOff>
    </xdr:from>
    <xdr:to>
      <xdr:col>43</xdr:col>
      <xdr:colOff>793750</xdr:colOff>
      <xdr:row>18</xdr:row>
      <xdr:rowOff>169334</xdr:rowOff>
    </xdr:to>
    <xdr:graphicFrame macro="">
      <xdr:nvGraphicFramePr>
        <xdr:cNvPr id="12" name="Chart 6">
          <a:extLst>
            <a:ext uri="{FF2B5EF4-FFF2-40B4-BE49-F238E27FC236}">
              <a16:creationId xmlns:a16="http://schemas.microsoft.com/office/drawing/2014/main" id="{A93C40F2-ACB0-7C44-8DD6-18C8D6CE8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30843</xdr:colOff>
      <xdr:row>2</xdr:row>
      <xdr:rowOff>12700</xdr:rowOff>
    </xdr:from>
    <xdr:to>
      <xdr:col>1</xdr:col>
      <xdr:colOff>580572</xdr:colOff>
      <xdr:row>10</xdr:row>
      <xdr:rowOff>145143</xdr:rowOff>
    </xdr:to>
    <mc:AlternateContent xmlns:mc="http://schemas.openxmlformats.org/markup-compatibility/2006">
      <mc:Choice xmlns:a14="http://schemas.microsoft.com/office/drawing/2010/main" Requires="a14">
        <xdr:graphicFrame macro="">
          <xdr:nvGraphicFramePr>
            <xdr:cNvPr id="4" name="Cliente">
              <a:extLst>
                <a:ext uri="{FF2B5EF4-FFF2-40B4-BE49-F238E27FC236}">
                  <a16:creationId xmlns:a16="http://schemas.microsoft.com/office/drawing/2014/main" id="{A22E0192-5E5E-5543-981B-D3BAFD24BE6F}"/>
                </a:ext>
              </a:extLst>
            </xdr:cNvPr>
            <xdr:cNvGraphicFramePr/>
          </xdr:nvGraphicFramePr>
          <xdr:xfrm>
            <a:off x="0" y="0"/>
            <a:ext cx="0" cy="0"/>
          </xdr:xfrm>
          <a:graphic>
            <a:graphicData uri="http://schemas.microsoft.com/office/drawing/2010/slicer">
              <sle:slicer xmlns:sle="http://schemas.microsoft.com/office/drawing/2010/slicer" name="Cliente"/>
            </a:graphicData>
          </a:graphic>
        </xdr:graphicFrame>
      </mc:Choice>
      <mc:Fallback>
        <xdr:sp macro="" textlink="">
          <xdr:nvSpPr>
            <xdr:cNvPr id="0" name=""/>
            <xdr:cNvSpPr>
              <a:spLocks noTextEdit="1"/>
            </xdr:cNvSpPr>
          </xdr:nvSpPr>
          <xdr:spPr>
            <a:xfrm>
              <a:off x="30843" y="393700"/>
              <a:ext cx="1828800" cy="1656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34472</xdr:colOff>
      <xdr:row>2</xdr:row>
      <xdr:rowOff>29028</xdr:rowOff>
    </xdr:from>
    <xdr:to>
      <xdr:col>5</xdr:col>
      <xdr:colOff>1043215</xdr:colOff>
      <xdr:row>9</xdr:row>
      <xdr:rowOff>16328</xdr:rowOff>
    </xdr:to>
    <mc:AlternateContent xmlns:mc="http://schemas.openxmlformats.org/markup-compatibility/2006">
      <mc:Choice xmlns:tsle="http://schemas.microsoft.com/office/drawing/2012/timeslicer" Requires="tsle">
        <xdr:graphicFrame macro="">
          <xdr:nvGraphicFramePr>
            <xdr:cNvPr id="5" name="Data Contrato">
              <a:extLst>
                <a:ext uri="{FF2B5EF4-FFF2-40B4-BE49-F238E27FC236}">
                  <a16:creationId xmlns:a16="http://schemas.microsoft.com/office/drawing/2014/main" id="{33599687-EFB6-D24D-A632-058DB06B8139}"/>
                </a:ext>
              </a:extLst>
            </xdr:cNvPr>
            <xdr:cNvGraphicFramePr/>
          </xdr:nvGraphicFramePr>
          <xdr:xfrm>
            <a:off x="0" y="0"/>
            <a:ext cx="0" cy="0"/>
          </xdr:xfrm>
          <a:graphic>
            <a:graphicData uri="http://schemas.microsoft.com/office/drawing/2012/timeslicer">
              <tsle:timeslicer xmlns:tsle="http://schemas.microsoft.com/office/drawing/2012/timeslicer" name="Data Contrato"/>
            </a:graphicData>
          </a:graphic>
        </xdr:graphicFrame>
      </mc:Choice>
      <mc:Fallback>
        <xdr:sp macro="" textlink="">
          <xdr:nvSpPr>
            <xdr:cNvPr id="0" name=""/>
            <xdr:cNvSpPr>
              <a:spLocks noTextEdit="1"/>
            </xdr:cNvSpPr>
          </xdr:nvSpPr>
          <xdr:spPr>
            <a:xfrm>
              <a:off x="3082472" y="410028"/>
              <a:ext cx="4800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no Istvan Campos Monteiro" refreshedDate="44588.365484374997" createdVersion="7" refreshedVersion="7" minRefreshableVersion="3" recordCount="29" xr:uid="{8D59BC8D-759C-9B41-90FD-262E6CD33FA3}">
  <cacheSource type="worksheet">
    <worksheetSource name="OrigemDinamica"/>
  </cacheSource>
  <cacheFields count="13">
    <cacheField name="Cliente" numFmtId="0">
      <sharedItems count="5">
        <s v="Livraria Várias Letras"/>
        <s v="Figrorífico Muito Frio"/>
        <s v="Tecnologia Antiga"/>
        <s v="Eletrônicos Magazine Suíça"/>
        <s v="Papelaria Sem Papel"/>
      </sharedItems>
    </cacheField>
    <cacheField name="Data Contrato" numFmtId="14">
      <sharedItems containsSemiMixedTypes="0" containsNonDate="0" containsDate="1" containsString="0" minDate="2019-03-01T00:00:00" maxDate="2020-01-23T00:00:00" count="27">
        <d v="2019-03-01T00:00:00"/>
        <d v="2019-04-15T00:00:00"/>
        <d v="2019-04-20T00:00:00"/>
        <d v="2019-10-06T00:00:00"/>
        <d v="2019-11-10T00:00:00"/>
        <d v="2019-12-11T00:00:00"/>
        <d v="2019-04-02T00:00:00"/>
        <d v="2019-05-03T00:00:00"/>
        <d v="2019-05-09T00:00:00"/>
        <d v="2019-05-20T00:00:00"/>
        <d v="2019-07-17T00:00:00"/>
        <d v="2019-07-06T00:00:00"/>
        <d v="2019-08-10T00:00:00"/>
        <d v="2019-08-15T00:00:00"/>
        <d v="2019-10-20T00:00:00"/>
        <d v="2019-12-01T00:00:00"/>
        <d v="2020-01-03T00:00:00"/>
        <d v="2020-01-15T00:00:00"/>
        <d v="2019-09-06T00:00:00"/>
        <d v="2019-10-15T00:00:00"/>
        <d v="2019-12-20T00:00:00"/>
        <d v="2019-04-01T00:00:00"/>
        <d v="2019-05-07T00:00:00"/>
        <d v="2019-11-30T00:00:00"/>
        <d v="2019-12-07T00:00:00"/>
        <d v="2020-01-10T00:00:00"/>
        <d v="2020-01-22T00:00:00"/>
      </sharedItems>
    </cacheField>
    <cacheField name="Status do Contrato" numFmtId="0">
      <sharedItems/>
    </cacheField>
    <cacheField name="Valor do Contrato" numFmtId="44">
      <sharedItems containsSemiMixedTypes="0" containsString="0" containsNumber="1" minValue="80" maxValue="2395"/>
    </cacheField>
    <cacheField name="Carga" numFmtId="0">
      <sharedItems count="8">
        <s v="Insumos"/>
        <s v="Livros"/>
        <s v="Carne Congelada"/>
        <s v="Informática"/>
        <s v="TVs"/>
        <s v="Celulares"/>
        <s v="Linha Branca"/>
        <s v="Artigos de Papelaria"/>
      </sharedItems>
    </cacheField>
    <cacheField name="Peso (Kg)" numFmtId="0">
      <sharedItems containsSemiMixedTypes="0" containsString="0" containsNumber="1" containsInteger="1" minValue="2" maxValue="450"/>
    </cacheField>
    <cacheField name="Tipo de Veículo" numFmtId="0">
      <sharedItems count="3">
        <s v="Utilitário Pequeno"/>
        <s v="Caminhão Frigorífico"/>
        <s v="Caminhão Baú"/>
      </sharedItems>
    </cacheField>
    <cacheField name="Origem" numFmtId="0">
      <sharedItems count="4">
        <s v="MG"/>
        <s v="MT"/>
        <s v="AM"/>
        <s v="SP"/>
      </sharedItems>
    </cacheField>
    <cacheField name="Data de Saída" numFmtId="14">
      <sharedItems containsSemiMixedTypes="0" containsNonDate="0" containsDate="1" containsString="0" minDate="2019-03-05T00:00:00" maxDate="2020-01-25T00:00:00"/>
    </cacheField>
    <cacheField name="Situação da Partida" numFmtId="0">
      <sharedItems/>
    </cacheField>
    <cacheField name="Destino" numFmtId="0">
      <sharedItems/>
    </cacheField>
    <cacheField name="Data de Chegada" numFmtId="14">
      <sharedItems containsSemiMixedTypes="0" containsNonDate="0" containsDate="1" containsString="0" minDate="2019-01-21T00:00:00" maxDate="2020-01-25T00:00:00"/>
    </cacheField>
    <cacheField name="Situação da Chegada" numFmtId="0">
      <sharedItems/>
    </cacheField>
  </cacheFields>
  <extLst>
    <ext xmlns:x14="http://schemas.microsoft.com/office/spreadsheetml/2009/9/main" uri="{725AE2AE-9491-48be-B2B4-4EB974FC3084}">
      <x14:pivotCacheDefinition pivotCacheId="144090032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uno Istvan Campos Monteiro" refreshedDate="44589.321062847222" createdVersion="7" refreshedVersion="7" minRefreshableVersion="3" recordCount="29" xr:uid="{359F0F72-EE83-7B4A-84E4-B61143E061E9}">
  <cacheSource type="worksheet">
    <worksheetSource ref="A1:M30" sheet="Controle de Entregas"/>
  </cacheSource>
  <cacheFields count="13">
    <cacheField name="Cliente" numFmtId="0">
      <sharedItems count="5">
        <s v="Livraria Várias Letras"/>
        <s v="Figrorífico Muito Frio"/>
        <s v="Tecnologia Antiga"/>
        <s v="Eletrônicos Magazine Suíça"/>
        <s v="Papelaria Sem Papel"/>
      </sharedItems>
    </cacheField>
    <cacheField name="Data Contrato" numFmtId="14">
      <sharedItems containsSemiMixedTypes="0" containsNonDate="0" containsDate="1" containsString="0" minDate="2019-03-01T00:00:00" maxDate="2020-01-23T00:00:00"/>
    </cacheField>
    <cacheField name="Status do Contrato" numFmtId="0">
      <sharedItems/>
    </cacheField>
    <cacheField name="Valor do Contrato" numFmtId="44">
      <sharedItems containsSemiMixedTypes="0" containsString="0" containsNumber="1" minValue="80" maxValue="2395" count="29">
        <n v="869.32"/>
        <n v="586.32000000000005"/>
        <n v="256.32"/>
        <n v="726.32"/>
        <n v="452.12"/>
        <n v="956.32"/>
        <n v="2395"/>
        <n v="1745.6268221574344"/>
        <n v="907.72594752186592"/>
        <n v="1955.1020408163265"/>
        <n v="1326.6763848396502"/>
        <n v="600"/>
        <n v="920"/>
        <n v="440"/>
        <n v="680"/>
        <n v="120"/>
        <n v="480"/>
        <n v="80"/>
        <n v="1800"/>
        <n v="1883.7209302325582"/>
        <n v="1632.5581395348838"/>
        <n v="916.12500000000011"/>
        <n v="854.4"/>
        <n v="884.2156521739131"/>
        <n v="645.88571428571424"/>
        <n v="614.77714285714285"/>
        <n v="174.56268221574345"/>
        <n v="251.37026239067058"/>
        <n v="900"/>
      </sharedItems>
    </cacheField>
    <cacheField name="Carga" numFmtId="0">
      <sharedItems/>
    </cacheField>
    <cacheField name="Peso (Kg)" numFmtId="0">
      <sharedItems containsSemiMixedTypes="0" containsString="0" containsNumber="1" containsInteger="1" minValue="2" maxValue="450"/>
    </cacheField>
    <cacheField name="Tipo de Veículo" numFmtId="0">
      <sharedItems count="3">
        <s v="Utilitário Pequeno"/>
        <s v="Caminhão Frigorífico"/>
        <s v="Caminhão Baú"/>
      </sharedItems>
    </cacheField>
    <cacheField name="Origem" numFmtId="0">
      <sharedItems count="4">
        <s v="MG"/>
        <s v="MT"/>
        <s v="AM"/>
        <s v="SP"/>
      </sharedItems>
    </cacheField>
    <cacheField name="Data de Saída" numFmtId="14">
      <sharedItems containsSemiMixedTypes="0" containsNonDate="0" containsDate="1" containsString="0" minDate="2019-03-05T00:00:00" maxDate="2020-01-25T00:00:00"/>
    </cacheField>
    <cacheField name="Situação da Partida" numFmtId="0">
      <sharedItems count="3">
        <s v="Finalizada - Em Dia"/>
        <s v="Finalizada - Atrasada"/>
        <s v="Em Aberto - Atrasada"/>
      </sharedItems>
    </cacheField>
    <cacheField name="Destino" numFmtId="0">
      <sharedItems/>
    </cacheField>
    <cacheField name="Data de Chegada" numFmtId="14">
      <sharedItems containsSemiMixedTypes="0" containsNonDate="0" containsDate="1" containsString="0" minDate="2019-01-21T00:00:00" maxDate="2020-01-25T00:00:00"/>
    </cacheField>
    <cacheField name="Situação da Chegada"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x v="0"/>
    <s v="Encerrado"/>
    <n v="869.32"/>
    <x v="0"/>
    <n v="25"/>
    <x v="0"/>
    <x v="0"/>
    <d v="2019-03-05T00:00:00"/>
    <s v="Finalizada - Em Dia"/>
    <s v="SP"/>
    <d v="2019-03-05T00:00:00"/>
    <s v="Finalizada - Em Dia"/>
  </r>
  <r>
    <x v="0"/>
    <x v="1"/>
    <s v="Encerrado"/>
    <n v="586.32000000000005"/>
    <x v="1"/>
    <n v="16"/>
    <x v="0"/>
    <x v="0"/>
    <d v="2019-04-20T00:00:00"/>
    <s v="Finalizada - Em Dia"/>
    <s v="RJ"/>
    <d v="2019-04-20T00:00:00"/>
    <s v="Finalizada - Em Dia"/>
  </r>
  <r>
    <x v="0"/>
    <x v="2"/>
    <s v="Encerrado"/>
    <n v="256.32"/>
    <x v="1"/>
    <n v="9"/>
    <x v="0"/>
    <x v="0"/>
    <d v="2019-04-20T00:00:00"/>
    <s v="Finalizada - Em Dia"/>
    <s v="RJ"/>
    <d v="2019-04-20T00:00:00"/>
    <s v="Finalizada - Em Dia"/>
  </r>
  <r>
    <x v="0"/>
    <x v="3"/>
    <s v="Encerrado"/>
    <n v="726.32"/>
    <x v="0"/>
    <n v="23"/>
    <x v="0"/>
    <x v="0"/>
    <d v="2019-10-10T00:00:00"/>
    <s v="Finalizada - Atrasada"/>
    <s v="SP"/>
    <d v="2019-10-10T00:00:00"/>
    <s v="Finalizada - Atrasada"/>
  </r>
  <r>
    <x v="0"/>
    <x v="4"/>
    <s v="Aberto"/>
    <n v="452.12"/>
    <x v="1"/>
    <n v="14"/>
    <x v="0"/>
    <x v="0"/>
    <d v="2019-12-20T00:00:00"/>
    <s v="Em Aberto - Atrasada"/>
    <s v="SP"/>
    <d v="2019-12-20T00:00:00"/>
    <s v="Em Aberto - Atrasada"/>
  </r>
  <r>
    <x v="0"/>
    <x v="5"/>
    <s v="Aberto"/>
    <n v="956.32"/>
    <x v="0"/>
    <n v="28"/>
    <x v="0"/>
    <x v="0"/>
    <d v="2019-12-20T00:00:00"/>
    <s v="Em Aberto - Atrasada"/>
    <s v="SP"/>
    <d v="2019-12-20T00:00:00"/>
    <s v="Em Aberto - Atrasada"/>
  </r>
  <r>
    <x v="1"/>
    <x v="6"/>
    <s v="Encerrado"/>
    <n v="2395"/>
    <x v="2"/>
    <n v="343"/>
    <x v="1"/>
    <x v="1"/>
    <d v="2019-04-12T00:00:00"/>
    <s v="Finalizada - Em Dia"/>
    <s v="SP"/>
    <d v="2019-04-15T00:00:00"/>
    <s v="Finalizada - Em Dia"/>
  </r>
  <r>
    <x v="1"/>
    <x v="7"/>
    <s v="Encerrado"/>
    <n v="1745.6268221574344"/>
    <x v="2"/>
    <n v="250"/>
    <x v="1"/>
    <x v="1"/>
    <d v="2019-05-10T00:00:00"/>
    <s v="Finalizada - Em Dia"/>
    <s v="RJ"/>
    <d v="2019-05-13T00:00:00"/>
    <s v="Finalizada - Atrasada"/>
  </r>
  <r>
    <x v="1"/>
    <x v="8"/>
    <s v="Encerrado"/>
    <n v="907.72594752186592"/>
    <x v="2"/>
    <n v="130"/>
    <x v="1"/>
    <x v="1"/>
    <d v="2019-05-10T00:00:00"/>
    <s v="Finalizada - Em Dia"/>
    <s v="RJ"/>
    <d v="2019-05-13T00:00:00"/>
    <s v="Finalizada - Atrasada"/>
  </r>
  <r>
    <x v="1"/>
    <x v="9"/>
    <s v="Encerrado"/>
    <n v="1955.1020408163265"/>
    <x v="2"/>
    <n v="280"/>
    <x v="1"/>
    <x v="1"/>
    <d v="2019-05-22T00:00:00"/>
    <s v="Finalizada - Em Dia"/>
    <s v="SP"/>
    <d v="2019-05-25T00:00:00"/>
    <s v="Finalizada - Em Dia"/>
  </r>
  <r>
    <x v="1"/>
    <x v="10"/>
    <s v="Encerrado"/>
    <n v="1326.6763848396502"/>
    <x v="2"/>
    <n v="190"/>
    <x v="1"/>
    <x v="1"/>
    <d v="2019-07-20T00:00:00"/>
    <s v="Finalizada - Em Dia"/>
    <s v="SP"/>
    <d v="2019-07-23T00:00:00"/>
    <s v="Finalizada - Em Dia"/>
  </r>
  <r>
    <x v="2"/>
    <x v="11"/>
    <s v="Encerrado"/>
    <n v="600"/>
    <x v="3"/>
    <n v="15"/>
    <x v="0"/>
    <x v="2"/>
    <d v="2019-07-07T00:00:00"/>
    <s v="Finalizada - Em Dia"/>
    <s v="BA"/>
    <d v="2019-07-12T00:00:00"/>
    <s v="Finalizada - Em Dia"/>
  </r>
  <r>
    <x v="2"/>
    <x v="12"/>
    <s v="Encerrado"/>
    <n v="920"/>
    <x v="4"/>
    <n v="23"/>
    <x v="0"/>
    <x v="2"/>
    <d v="2019-08-16T00:00:00"/>
    <s v="Finalizada - Em Dia"/>
    <s v="BA"/>
    <d v="2019-07-22T00:00:00"/>
    <s v="Finalizada - Atrasada"/>
  </r>
  <r>
    <x v="2"/>
    <x v="13"/>
    <s v="Encerrado"/>
    <n v="440"/>
    <x v="3"/>
    <n v="11"/>
    <x v="0"/>
    <x v="2"/>
    <d v="2019-08-16T00:00:00"/>
    <s v="Finalizada - Em Dia"/>
    <s v="SP"/>
    <d v="2019-08-23T00:00:00"/>
    <s v="Finalizada - Atrasada"/>
  </r>
  <r>
    <x v="2"/>
    <x v="14"/>
    <s v="Encerrado"/>
    <n v="680"/>
    <x v="3"/>
    <n v="17"/>
    <x v="0"/>
    <x v="2"/>
    <d v="2019-10-22T00:00:00"/>
    <s v="Finalizada - Em Dia"/>
    <s v="MG"/>
    <d v="2019-10-28T00:00:00"/>
    <s v="Finalizada - Em Dia"/>
  </r>
  <r>
    <x v="2"/>
    <x v="15"/>
    <s v="Aberto"/>
    <n v="120"/>
    <x v="5"/>
    <n v="3"/>
    <x v="0"/>
    <x v="2"/>
    <d v="2019-12-05T00:00:00"/>
    <s v="Em Aberto - Atrasada"/>
    <s v="SP"/>
    <d v="2019-12-12T00:00:00"/>
    <s v="Em Aberto - Atrasada"/>
  </r>
  <r>
    <x v="2"/>
    <x v="16"/>
    <s v="Aberto"/>
    <n v="480"/>
    <x v="3"/>
    <n v="12"/>
    <x v="0"/>
    <x v="2"/>
    <d v="2020-01-15T00:00:00"/>
    <s v="Em Aberto - Atrasada"/>
    <s v="SP"/>
    <d v="2019-01-21T00:00:00"/>
    <s v="Em Aberto - Atrasada"/>
  </r>
  <r>
    <x v="2"/>
    <x v="17"/>
    <s v="Aberto"/>
    <n v="80"/>
    <x v="5"/>
    <n v="2"/>
    <x v="0"/>
    <x v="2"/>
    <d v="2020-01-15T00:00:00"/>
    <s v="Em Aberto - Atrasada"/>
    <s v="SP"/>
    <d v="2019-01-21T00:00:00"/>
    <s v="Em Aberto - Atrasada"/>
  </r>
  <r>
    <x v="3"/>
    <x v="18"/>
    <s v="Encerrado"/>
    <n v="1800"/>
    <x v="6"/>
    <n v="430"/>
    <x v="2"/>
    <x v="3"/>
    <d v="2019-09-07T00:00:00"/>
    <s v="Finalizada - Em Dia"/>
    <s v="SP"/>
    <d v="2019-09-07T00:00:00"/>
    <s v="Finalizada - Em Dia"/>
  </r>
  <r>
    <x v="3"/>
    <x v="19"/>
    <s v="Encerrado"/>
    <n v="1883.7209302325582"/>
    <x v="6"/>
    <n v="450"/>
    <x v="2"/>
    <x v="3"/>
    <d v="2019-10-16T00:00:00"/>
    <s v="Finalizada - Em Dia"/>
    <s v="SP"/>
    <d v="2019-10-16T00:00:00"/>
    <s v="Finalizada - Em Dia"/>
  </r>
  <r>
    <x v="3"/>
    <x v="20"/>
    <s v="Aberto"/>
    <n v="1632.5581395348838"/>
    <x v="6"/>
    <n v="390"/>
    <x v="2"/>
    <x v="3"/>
    <d v="2019-12-22T00:00:00"/>
    <s v="Em Aberto - Atrasada"/>
    <s v="SP"/>
    <d v="2019-12-22T00:00:00"/>
    <s v="Em Aberto - Atrasada"/>
  </r>
  <r>
    <x v="4"/>
    <x v="21"/>
    <s v="Encerrado"/>
    <n v="916.12500000000011"/>
    <x v="7"/>
    <n v="25"/>
    <x v="0"/>
    <x v="3"/>
    <d v="2019-04-05T00:00:00"/>
    <s v="Finalizada - Em Dia"/>
    <s v="SP"/>
    <d v="2019-04-05T00:00:00"/>
    <s v="Finalizada - Em Dia"/>
  </r>
  <r>
    <x v="4"/>
    <x v="22"/>
    <s v="Encerrado"/>
    <n v="854.4"/>
    <x v="7"/>
    <n v="30"/>
    <x v="0"/>
    <x v="3"/>
    <d v="2019-05-10T00:00:00"/>
    <s v="Finalizada - Em Dia"/>
    <s v="SP"/>
    <d v="2019-05-10T00:00:00"/>
    <s v="Finalizada - Em Dia"/>
  </r>
  <r>
    <x v="4"/>
    <x v="9"/>
    <s v="Encerrado"/>
    <n v="884.2156521739131"/>
    <x v="7"/>
    <n v="28"/>
    <x v="0"/>
    <x v="3"/>
    <d v="2019-05-22T00:00:00"/>
    <s v="Finalizada - Em Dia"/>
    <s v="SP"/>
    <d v="2019-05-22T00:00:00"/>
    <s v="Finalizada - Em Dia"/>
  </r>
  <r>
    <x v="4"/>
    <x v="23"/>
    <s v="Encerrado"/>
    <n v="645.88571428571424"/>
    <x v="7"/>
    <n v="20"/>
    <x v="0"/>
    <x v="3"/>
    <d v="2019-12-05T00:00:00"/>
    <s v="Finalizada - Em Dia"/>
    <s v="SP"/>
    <d v="2019-12-05T00:00:00"/>
    <s v="Finalizada - Em Dia"/>
  </r>
  <r>
    <x v="4"/>
    <x v="24"/>
    <s v="Aberto"/>
    <n v="614.77714285714285"/>
    <x v="7"/>
    <n v="18"/>
    <x v="0"/>
    <x v="3"/>
    <d v="2019-12-09T00:00:00"/>
    <s v="Em Aberto - Atrasada"/>
    <s v="SP"/>
    <d v="2019-12-09T00:00:00"/>
    <s v="Em Aberto - Atrasada"/>
  </r>
  <r>
    <x v="4"/>
    <x v="25"/>
    <s v="Aberto"/>
    <n v="174.56268221574345"/>
    <x v="7"/>
    <n v="25"/>
    <x v="0"/>
    <x v="3"/>
    <d v="2020-01-12T00:00:00"/>
    <s v="Em Aberto - Atrasada"/>
    <s v="SP"/>
    <d v="2020-01-12T00:00:00"/>
    <s v="Em Aberto - Atrasada"/>
  </r>
  <r>
    <x v="4"/>
    <x v="26"/>
    <s v="Aberto"/>
    <n v="251.37026239067058"/>
    <x v="7"/>
    <n v="36"/>
    <x v="0"/>
    <x v="3"/>
    <d v="2020-01-24T00:00:00"/>
    <s v="Em Aberto - Atrasada"/>
    <s v="SP"/>
    <d v="2020-01-24T00:00:00"/>
    <s v="Em Aberto - Atrasada"/>
  </r>
  <r>
    <x v="4"/>
    <x v="26"/>
    <s v="Aberto"/>
    <n v="900"/>
    <x v="7"/>
    <n v="100"/>
    <x v="0"/>
    <x v="3"/>
    <d v="2020-01-24T00:00:00"/>
    <s v="Em Aberto - Atrasada"/>
    <s v="SP"/>
    <d v="2020-01-24T00:00:00"/>
    <s v="Em Aberto - Atrasa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19-03-01T00:00:00"/>
    <s v="Encerrado"/>
    <x v="0"/>
    <s v="Insumos"/>
    <n v="25"/>
    <x v="0"/>
    <x v="0"/>
    <d v="2019-03-05T00:00:00"/>
    <x v="0"/>
    <s v="SP"/>
    <d v="2019-03-05T00:00:00"/>
    <s v="Finalizada - Em Dia"/>
  </r>
  <r>
    <x v="0"/>
    <d v="2019-04-15T00:00:00"/>
    <s v="Encerrado"/>
    <x v="1"/>
    <s v="Livros"/>
    <n v="16"/>
    <x v="0"/>
    <x v="0"/>
    <d v="2019-04-20T00:00:00"/>
    <x v="0"/>
    <s v="RJ"/>
    <d v="2019-04-20T00:00:00"/>
    <s v="Finalizada - Em Dia"/>
  </r>
  <r>
    <x v="0"/>
    <d v="2019-04-20T00:00:00"/>
    <s v="Encerrado"/>
    <x v="2"/>
    <s v="Livros"/>
    <n v="9"/>
    <x v="0"/>
    <x v="0"/>
    <d v="2019-04-20T00:00:00"/>
    <x v="0"/>
    <s v="RJ"/>
    <d v="2019-04-20T00:00:00"/>
    <s v="Finalizada - Em Dia"/>
  </r>
  <r>
    <x v="0"/>
    <d v="2019-10-06T00:00:00"/>
    <s v="Encerrado"/>
    <x v="3"/>
    <s v="Insumos"/>
    <n v="23"/>
    <x v="0"/>
    <x v="0"/>
    <d v="2019-10-10T00:00:00"/>
    <x v="1"/>
    <s v="SP"/>
    <d v="2019-10-10T00:00:00"/>
    <s v="Finalizada - Atrasada"/>
  </r>
  <r>
    <x v="0"/>
    <d v="2019-11-10T00:00:00"/>
    <s v="Aberto"/>
    <x v="4"/>
    <s v="Livros"/>
    <n v="14"/>
    <x v="0"/>
    <x v="0"/>
    <d v="2019-12-20T00:00:00"/>
    <x v="2"/>
    <s v="SP"/>
    <d v="2019-12-20T00:00:00"/>
    <s v="Em Aberto - Atrasada"/>
  </r>
  <r>
    <x v="0"/>
    <d v="2019-12-11T00:00:00"/>
    <s v="Aberto"/>
    <x v="5"/>
    <s v="Insumos"/>
    <n v="28"/>
    <x v="0"/>
    <x v="0"/>
    <d v="2019-12-20T00:00:00"/>
    <x v="2"/>
    <s v="SP"/>
    <d v="2019-12-20T00:00:00"/>
    <s v="Em Aberto - Atrasada"/>
  </r>
  <r>
    <x v="1"/>
    <d v="2019-04-02T00:00:00"/>
    <s v="Encerrado"/>
    <x v="6"/>
    <s v="Carne Congelada"/>
    <n v="343"/>
    <x v="1"/>
    <x v="1"/>
    <d v="2019-04-12T00:00:00"/>
    <x v="0"/>
    <s v="SP"/>
    <d v="2019-04-15T00:00:00"/>
    <s v="Finalizada - Em Dia"/>
  </r>
  <r>
    <x v="1"/>
    <d v="2019-05-03T00:00:00"/>
    <s v="Encerrado"/>
    <x v="7"/>
    <s v="Carne Congelada"/>
    <n v="250"/>
    <x v="1"/>
    <x v="1"/>
    <d v="2019-05-10T00:00:00"/>
    <x v="0"/>
    <s v="RJ"/>
    <d v="2019-05-13T00:00:00"/>
    <s v="Finalizada - Atrasada"/>
  </r>
  <r>
    <x v="1"/>
    <d v="2019-05-09T00:00:00"/>
    <s v="Encerrado"/>
    <x v="8"/>
    <s v="Carne Congelada"/>
    <n v="130"/>
    <x v="1"/>
    <x v="1"/>
    <d v="2019-05-10T00:00:00"/>
    <x v="0"/>
    <s v="RJ"/>
    <d v="2019-05-13T00:00:00"/>
    <s v="Finalizada - Atrasada"/>
  </r>
  <r>
    <x v="1"/>
    <d v="2019-05-20T00:00:00"/>
    <s v="Encerrado"/>
    <x v="9"/>
    <s v="Carne Congelada"/>
    <n v="280"/>
    <x v="1"/>
    <x v="1"/>
    <d v="2019-05-22T00:00:00"/>
    <x v="0"/>
    <s v="SP"/>
    <d v="2019-05-25T00:00:00"/>
    <s v="Finalizada - Em Dia"/>
  </r>
  <r>
    <x v="1"/>
    <d v="2019-07-17T00:00:00"/>
    <s v="Encerrado"/>
    <x v="10"/>
    <s v="Carne Congelada"/>
    <n v="190"/>
    <x v="1"/>
    <x v="1"/>
    <d v="2019-07-20T00:00:00"/>
    <x v="0"/>
    <s v="SP"/>
    <d v="2019-07-23T00:00:00"/>
    <s v="Finalizada - Em Dia"/>
  </r>
  <r>
    <x v="2"/>
    <d v="2019-07-06T00:00:00"/>
    <s v="Encerrado"/>
    <x v="11"/>
    <s v="Informática"/>
    <n v="15"/>
    <x v="0"/>
    <x v="2"/>
    <d v="2019-07-07T00:00:00"/>
    <x v="0"/>
    <s v="BA"/>
    <d v="2019-07-12T00:00:00"/>
    <s v="Finalizada - Em Dia"/>
  </r>
  <r>
    <x v="2"/>
    <d v="2019-08-10T00:00:00"/>
    <s v="Encerrado"/>
    <x v="12"/>
    <s v="TVs"/>
    <n v="23"/>
    <x v="0"/>
    <x v="2"/>
    <d v="2019-08-16T00:00:00"/>
    <x v="0"/>
    <s v="BA"/>
    <d v="2019-07-22T00:00:00"/>
    <s v="Finalizada - Atrasada"/>
  </r>
  <r>
    <x v="2"/>
    <d v="2019-08-15T00:00:00"/>
    <s v="Encerrado"/>
    <x v="13"/>
    <s v="Informática"/>
    <n v="11"/>
    <x v="0"/>
    <x v="2"/>
    <d v="2019-08-16T00:00:00"/>
    <x v="0"/>
    <s v="SP"/>
    <d v="2019-08-23T00:00:00"/>
    <s v="Finalizada - Atrasada"/>
  </r>
  <r>
    <x v="2"/>
    <d v="2019-10-20T00:00:00"/>
    <s v="Encerrado"/>
    <x v="14"/>
    <s v="Informática"/>
    <n v="17"/>
    <x v="0"/>
    <x v="2"/>
    <d v="2019-10-22T00:00:00"/>
    <x v="0"/>
    <s v="MG"/>
    <d v="2019-10-28T00:00:00"/>
    <s v="Finalizada - Em Dia"/>
  </r>
  <r>
    <x v="2"/>
    <d v="2019-12-01T00:00:00"/>
    <s v="Aberto"/>
    <x v="15"/>
    <s v="Celulares"/>
    <n v="3"/>
    <x v="0"/>
    <x v="2"/>
    <d v="2019-12-05T00:00:00"/>
    <x v="2"/>
    <s v="SP"/>
    <d v="2019-12-12T00:00:00"/>
    <s v="Em Aberto - Atrasada"/>
  </r>
  <r>
    <x v="2"/>
    <d v="2020-01-03T00:00:00"/>
    <s v="Aberto"/>
    <x v="16"/>
    <s v="Informática"/>
    <n v="12"/>
    <x v="0"/>
    <x v="2"/>
    <d v="2020-01-15T00:00:00"/>
    <x v="2"/>
    <s v="SP"/>
    <d v="2019-01-21T00:00:00"/>
    <s v="Em Aberto - Atrasada"/>
  </r>
  <r>
    <x v="2"/>
    <d v="2020-01-15T00:00:00"/>
    <s v="Aberto"/>
    <x v="17"/>
    <s v="Celulares"/>
    <n v="2"/>
    <x v="0"/>
    <x v="2"/>
    <d v="2020-01-15T00:00:00"/>
    <x v="2"/>
    <s v="SP"/>
    <d v="2019-01-21T00:00:00"/>
    <s v="Em Aberto - Atrasada"/>
  </r>
  <r>
    <x v="3"/>
    <d v="2019-09-06T00:00:00"/>
    <s v="Encerrado"/>
    <x v="18"/>
    <s v="Linha Branca"/>
    <n v="430"/>
    <x v="2"/>
    <x v="3"/>
    <d v="2019-09-07T00:00:00"/>
    <x v="0"/>
    <s v="SP"/>
    <d v="2019-09-07T00:00:00"/>
    <s v="Finalizada - Em Dia"/>
  </r>
  <r>
    <x v="3"/>
    <d v="2019-10-15T00:00:00"/>
    <s v="Encerrado"/>
    <x v="19"/>
    <s v="Linha Branca"/>
    <n v="450"/>
    <x v="2"/>
    <x v="3"/>
    <d v="2019-10-16T00:00:00"/>
    <x v="0"/>
    <s v="SP"/>
    <d v="2019-10-16T00:00:00"/>
    <s v="Finalizada - Em Dia"/>
  </r>
  <r>
    <x v="3"/>
    <d v="2019-12-20T00:00:00"/>
    <s v="Aberto"/>
    <x v="20"/>
    <s v="Linha Branca"/>
    <n v="390"/>
    <x v="2"/>
    <x v="3"/>
    <d v="2019-12-22T00:00:00"/>
    <x v="2"/>
    <s v="SP"/>
    <d v="2019-12-22T00:00:00"/>
    <s v="Em Aberto - Atrasada"/>
  </r>
  <r>
    <x v="4"/>
    <d v="2019-04-01T00:00:00"/>
    <s v="Encerrado"/>
    <x v="21"/>
    <s v="Artigos de Papelaria"/>
    <n v="25"/>
    <x v="0"/>
    <x v="3"/>
    <d v="2019-04-05T00:00:00"/>
    <x v="0"/>
    <s v="SP"/>
    <d v="2019-04-05T00:00:00"/>
    <s v="Finalizada - Em Dia"/>
  </r>
  <r>
    <x v="4"/>
    <d v="2019-05-07T00:00:00"/>
    <s v="Encerrado"/>
    <x v="22"/>
    <s v="Artigos de Papelaria"/>
    <n v="30"/>
    <x v="0"/>
    <x v="3"/>
    <d v="2019-05-10T00:00:00"/>
    <x v="0"/>
    <s v="SP"/>
    <d v="2019-05-10T00:00:00"/>
    <s v="Finalizada - Em Dia"/>
  </r>
  <r>
    <x v="4"/>
    <d v="2019-05-20T00:00:00"/>
    <s v="Encerrado"/>
    <x v="23"/>
    <s v="Artigos de Papelaria"/>
    <n v="28"/>
    <x v="0"/>
    <x v="3"/>
    <d v="2019-05-22T00:00:00"/>
    <x v="0"/>
    <s v="SP"/>
    <d v="2019-05-22T00:00:00"/>
    <s v="Finalizada - Em Dia"/>
  </r>
  <r>
    <x v="4"/>
    <d v="2019-11-30T00:00:00"/>
    <s v="Encerrado"/>
    <x v="24"/>
    <s v="Artigos de Papelaria"/>
    <n v="20"/>
    <x v="0"/>
    <x v="3"/>
    <d v="2019-12-05T00:00:00"/>
    <x v="0"/>
    <s v="SP"/>
    <d v="2019-12-05T00:00:00"/>
    <s v="Finalizada - Em Dia"/>
  </r>
  <r>
    <x v="4"/>
    <d v="2019-12-07T00:00:00"/>
    <s v="Aberto"/>
    <x v="25"/>
    <s v="Artigos de Papelaria"/>
    <n v="18"/>
    <x v="0"/>
    <x v="3"/>
    <d v="2019-12-09T00:00:00"/>
    <x v="2"/>
    <s v="SP"/>
    <d v="2019-12-09T00:00:00"/>
    <s v="Em Aberto - Atrasada"/>
  </r>
  <r>
    <x v="4"/>
    <d v="2020-01-10T00:00:00"/>
    <s v="Aberto"/>
    <x v="26"/>
    <s v="Artigos de Papelaria"/>
    <n v="25"/>
    <x v="0"/>
    <x v="3"/>
    <d v="2020-01-12T00:00:00"/>
    <x v="2"/>
    <s v="SP"/>
    <d v="2020-01-12T00:00:00"/>
    <s v="Em Aberto - Atrasada"/>
  </r>
  <r>
    <x v="4"/>
    <d v="2020-01-22T00:00:00"/>
    <s v="Aberto"/>
    <x v="27"/>
    <s v="Artigos de Papelaria"/>
    <n v="36"/>
    <x v="0"/>
    <x v="3"/>
    <d v="2020-01-24T00:00:00"/>
    <x v="2"/>
    <s v="SP"/>
    <d v="2020-01-24T00:00:00"/>
    <s v="Em Aberto - Atrasada"/>
  </r>
  <r>
    <x v="4"/>
    <d v="2020-01-22T00:00:00"/>
    <s v="Aberto"/>
    <x v="28"/>
    <s v="Artigos de Papelaria"/>
    <n v="100"/>
    <x v="0"/>
    <x v="3"/>
    <d v="2020-01-24T00:00:00"/>
    <x v="2"/>
    <s v="SP"/>
    <d v="2020-01-24T00:00:00"/>
    <s v="Em Aberto - Atrasa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53A448-1E33-F34B-A6AE-C73F41FE0EC1}" name="ClientexValorContrato"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ientes">
  <location ref="A3:B9" firstHeaderRow="1" firstDataRow="1" firstDataCol="1"/>
  <pivotFields count="13">
    <pivotField axis="axisRow" showAll="0">
      <items count="6">
        <item x="3"/>
        <item x="1"/>
        <item x="0"/>
        <item x="4"/>
        <item x="2"/>
        <item t="default"/>
      </items>
    </pivotField>
    <pivotField numFmtId="14" showAll="0"/>
    <pivotField showAll="0"/>
    <pivotField dataField="1" numFmtId="44" showAll="0"/>
    <pivotField showAll="0"/>
    <pivotField showAll="0"/>
    <pivotField showAll="0"/>
    <pivotField showAll="0"/>
    <pivotField numFmtId="14" showAll="0"/>
    <pivotField showAll="0"/>
    <pivotField showAll="0"/>
    <pivotField numFmtId="14" showAll="0"/>
    <pivotField showAll="0"/>
  </pivotFields>
  <rowFields count="1">
    <field x="0"/>
  </rowFields>
  <rowItems count="6">
    <i>
      <x/>
    </i>
    <i>
      <x v="1"/>
    </i>
    <i>
      <x v="2"/>
    </i>
    <i>
      <x v="3"/>
    </i>
    <i>
      <x v="4"/>
    </i>
    <i t="grand">
      <x/>
    </i>
  </rowItems>
  <colItems count="1">
    <i/>
  </colItems>
  <dataFields count="1">
    <dataField name="Soma do Valor dos Contratos" fld="3" baseField="0" baseItem="0" numFmtId="44"/>
  </dataFields>
  <formats count="1">
    <format dxfId="40">
      <pivotArea outline="0" collapsedLevelsAreSubtotals="1" fieldPosition="0"/>
    </format>
  </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A79849-1C61-894F-9152-113D3403245A}" name="CargaxPesoxDestino" cacheId="70"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rowHeaderCaption="Carga">
  <location ref="D15:F21" firstHeaderRow="0" firstDataRow="1" firstDataCol="1"/>
  <pivotFields count="13">
    <pivotField compact="0" outline="0" showAll="0">
      <items count="6">
        <item x="3"/>
        <item x="1"/>
        <item x="0"/>
        <item x="4"/>
        <item x="2"/>
        <item t="default"/>
      </items>
    </pivotField>
    <pivotField compact="0" numFmtId="14" outline="0" showAll="0">
      <items count="28">
        <item x="0"/>
        <item x="21"/>
        <item x="6"/>
        <item x="1"/>
        <item x="2"/>
        <item x="7"/>
        <item x="22"/>
        <item x="8"/>
        <item x="9"/>
        <item x="11"/>
        <item x="10"/>
        <item x="12"/>
        <item x="13"/>
        <item x="18"/>
        <item x="3"/>
        <item x="19"/>
        <item x="14"/>
        <item x="4"/>
        <item x="23"/>
        <item x="15"/>
        <item x="24"/>
        <item x="5"/>
        <item x="20"/>
        <item x="16"/>
        <item x="25"/>
        <item x="17"/>
        <item x="26"/>
        <item t="default"/>
      </items>
    </pivotField>
    <pivotField compact="0" outline="0" showAll="0"/>
    <pivotField compact="0" numFmtId="44" outline="0" showAll="0"/>
    <pivotField axis="axisRow" compact="0" outline="0" showAll="0">
      <items count="9">
        <item x="7"/>
        <item x="2"/>
        <item x="5"/>
        <item x="3"/>
        <item x="0"/>
        <item x="6"/>
        <item x="1"/>
        <item x="4"/>
        <item t="default"/>
      </items>
    </pivotField>
    <pivotField dataField="1" compact="0" outline="0" showAll="0"/>
    <pivotField compact="0" outline="0" showAll="0"/>
    <pivotField compact="0" outline="0" showAll="0"/>
    <pivotField compact="0" numFmtId="14" outline="0" showAll="0"/>
    <pivotField compact="0" outline="0" showAll="0"/>
    <pivotField dataField="1" compact="0" outline="0" showAll="0"/>
    <pivotField compact="0" numFmtId="14" outline="0" showAll="0"/>
    <pivotField compact="0" outline="0" showAll="0"/>
  </pivotFields>
  <rowFields count="1">
    <field x="4"/>
  </rowFields>
  <rowItems count="6">
    <i>
      <x/>
    </i>
    <i>
      <x v="1"/>
    </i>
    <i>
      <x v="3"/>
    </i>
    <i>
      <x v="4"/>
    </i>
    <i>
      <x v="6"/>
    </i>
    <i t="grand">
      <x/>
    </i>
  </rowItems>
  <colFields count="1">
    <field x="-2"/>
  </colFields>
  <colItems count="2">
    <i>
      <x/>
    </i>
    <i i="1">
      <x v="1"/>
    </i>
  </colItems>
  <dataFields count="2">
    <dataField name="Total de Peso (Kg)" fld="5" baseField="0" baseItem="0"/>
    <dataField name="Total de Destinos" fld="10" subtotal="count" baseField="0" baseItem="0"/>
  </dataFields>
  <chartFormats count="8">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2" format="4">
      <pivotArea type="data" outline="0" fieldPosition="0">
        <references count="2">
          <reference field="4294967294" count="1" selected="0">
            <x v="0"/>
          </reference>
          <reference field="4" count="1" selected="0">
            <x v="3"/>
          </reference>
        </references>
      </pivotArea>
    </chartFormat>
    <chartFormat chart="2" format="5">
      <pivotArea type="data" outline="0" fieldPosition="0">
        <references count="2">
          <reference field="4294967294" count="1" selected="0">
            <x v="1"/>
          </reference>
          <reference field="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showRowHeaders="1" showColHeaders="1" showRowStripes="0" showColStripes="0" showLastColumn="1"/>
  <filters count="1">
    <filter fld="1" type="dateBetween" evalOrder="-1" id="60" name="Data Contrato">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7CCF65-9CF9-A445-8F89-70A6E6BDA51D}" name="OrigemxContrato" cacheId="7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rowHeaderCaption="Origem">
  <location ref="A15:B18" firstHeaderRow="1" firstDataRow="1" firstDataCol="1"/>
  <pivotFields count="13">
    <pivotField showAll="0">
      <items count="6">
        <item x="3"/>
        <item x="1"/>
        <item x="0"/>
        <item x="4"/>
        <item x="2"/>
        <item t="default"/>
      </items>
    </pivotField>
    <pivotField numFmtId="14" showAll="0">
      <items count="28">
        <item x="0"/>
        <item x="21"/>
        <item x="6"/>
        <item x="1"/>
        <item x="2"/>
        <item x="7"/>
        <item x="22"/>
        <item x="8"/>
        <item x="9"/>
        <item x="11"/>
        <item x="10"/>
        <item x="12"/>
        <item x="13"/>
        <item x="18"/>
        <item x="3"/>
        <item x="19"/>
        <item x="14"/>
        <item x="4"/>
        <item x="23"/>
        <item x="15"/>
        <item x="24"/>
        <item x="5"/>
        <item x="20"/>
        <item x="16"/>
        <item x="25"/>
        <item x="17"/>
        <item x="26"/>
        <item t="default"/>
      </items>
    </pivotField>
    <pivotField showAll="0"/>
    <pivotField dataField="1" numFmtId="44" showAll="0"/>
    <pivotField showAll="0"/>
    <pivotField showAll="0"/>
    <pivotField axis="axisRow" showAll="0">
      <items count="4">
        <item x="2"/>
        <item x="1"/>
        <item x="0"/>
        <item t="default"/>
      </items>
    </pivotField>
    <pivotField showAll="0">
      <items count="5">
        <item x="2"/>
        <item x="0"/>
        <item x="1"/>
        <item x="3"/>
        <item t="default"/>
      </items>
    </pivotField>
    <pivotField numFmtId="14" showAll="0"/>
    <pivotField showAll="0"/>
    <pivotField showAll="0"/>
    <pivotField numFmtId="14" showAll="0"/>
    <pivotField showAll="0"/>
  </pivotFields>
  <rowFields count="1">
    <field x="6"/>
  </rowFields>
  <rowItems count="3">
    <i>
      <x v="1"/>
    </i>
    <i>
      <x v="2"/>
    </i>
    <i t="grand">
      <x/>
    </i>
  </rowItems>
  <colItems count="1">
    <i/>
  </colItems>
  <dataFields count="1">
    <dataField name="Soma do Valor dos Contratos" fld="3" baseField="0" baseItem="0" numFmtId="44"/>
  </dataFields>
  <formats count="6">
    <format dxfId="39">
      <pivotArea outline="0" collapsedLevelsAreSubtotals="1" fieldPosition="0"/>
    </format>
    <format dxfId="38">
      <pivotArea type="all" dataOnly="0" outline="0" fieldPosition="0"/>
    </format>
    <format dxfId="37">
      <pivotArea outline="0" collapsedLevelsAreSubtotals="1" fieldPosition="0"/>
    </format>
    <format dxfId="36">
      <pivotArea field="7" type="button" dataOnly="0" labelOnly="1" outline="0"/>
    </format>
    <format dxfId="35">
      <pivotArea dataOnly="0" labelOnly="1" grandRow="1" outline="0" fieldPosition="0"/>
    </format>
    <format dxfId="34">
      <pivotArea dataOnly="0" labelOnly="1" outline="0" axis="axisValues" fieldPosition="0"/>
    </format>
  </formats>
  <chartFormats count="9">
    <chartFormat chart="1" format="1"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6" count="1" selected="0">
            <x v="0"/>
          </reference>
        </references>
      </pivotArea>
    </chartFormat>
    <chartFormat chart="5" format="13">
      <pivotArea type="data" outline="0" fieldPosition="0">
        <references count="2">
          <reference field="4294967294" count="1" selected="0">
            <x v="0"/>
          </reference>
          <reference field="6" count="1" selected="0">
            <x v="1"/>
          </reference>
        </references>
      </pivotArea>
    </chartFormat>
    <chartFormat chart="5" format="14">
      <pivotArea type="data" outline="0" fieldPosition="0">
        <references count="2">
          <reference field="4294967294" count="1" selected="0">
            <x v="0"/>
          </reference>
          <reference field="6"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6" count="1" selected="0">
            <x v="0"/>
          </reference>
        </references>
      </pivotArea>
    </chartFormat>
    <chartFormat chart="7" format="13">
      <pivotArea type="data" outline="0" fieldPosition="0">
        <references count="2">
          <reference field="4294967294" count="1" selected="0">
            <x v="0"/>
          </reference>
          <reference field="6" count="1" selected="0">
            <x v="1"/>
          </reference>
        </references>
      </pivotArea>
    </chartFormat>
    <chartFormat chart="7" format="14">
      <pivotArea type="data" outline="0" fieldPosition="0">
        <references count="2">
          <reference field="4294967294" count="1" selected="0">
            <x v="0"/>
          </reference>
          <reference field="6" count="1" selected="0">
            <x v="2"/>
          </reference>
        </references>
      </pivotArea>
    </chartFormat>
  </chartFormats>
  <pivotTableStyleInfo showRowHeaders="1" showColHeaders="1" showRowStripes="0" showColStripes="0" showLastColumn="1"/>
  <filters count="1">
    <filter fld="1" type="dateBetween" evalOrder="-1" id="106" name="Data Contrato">
      <autoFilter ref="A1">
        <filterColumn colId="0">
          <customFilters and="1">
            <customFilter operator="greaterThanOrEqual" val="43466"/>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7DE4B8-B5AC-1D45-B1BC-DF13E50B92E8}" name="ClientexOrigem" cacheId="6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liente">
  <location ref="A3:C9" firstHeaderRow="0" firstDataRow="1" firstDataCol="1"/>
  <pivotFields count="13">
    <pivotField axis="axisRow" showAll="0">
      <items count="6">
        <item x="3"/>
        <item x="1"/>
        <item x="0"/>
        <item x="4"/>
        <item x="2"/>
        <item t="default"/>
      </items>
    </pivotField>
    <pivotField numFmtId="14" showAll="0"/>
    <pivotField showAll="0"/>
    <pivotField numFmtId="44" showAll="0">
      <items count="30">
        <item x="17"/>
        <item x="15"/>
        <item x="26"/>
        <item x="27"/>
        <item x="2"/>
        <item x="13"/>
        <item x="4"/>
        <item x="16"/>
        <item x="1"/>
        <item x="11"/>
        <item x="25"/>
        <item x="24"/>
        <item x="14"/>
        <item x="3"/>
        <item x="22"/>
        <item x="0"/>
        <item x="23"/>
        <item x="28"/>
        <item x="8"/>
        <item x="21"/>
        <item x="12"/>
        <item x="5"/>
        <item x="10"/>
        <item x="20"/>
        <item x="7"/>
        <item x="18"/>
        <item x="19"/>
        <item x="9"/>
        <item x="6"/>
        <item t="default"/>
      </items>
    </pivotField>
    <pivotField showAll="0"/>
    <pivotField dataField="1" showAll="0"/>
    <pivotField dataField="1" showAll="0">
      <items count="4">
        <item x="2"/>
        <item x="1"/>
        <item x="0"/>
        <item t="default"/>
      </items>
    </pivotField>
    <pivotField showAll="0">
      <items count="5">
        <item x="2"/>
        <item x="0"/>
        <item x="1"/>
        <item x="3"/>
        <item t="default"/>
      </items>
    </pivotField>
    <pivotField numFmtId="14" showAll="0"/>
    <pivotField showAll="0">
      <items count="4">
        <item x="2"/>
        <item x="1"/>
        <item x="0"/>
        <item t="default"/>
      </items>
    </pivotField>
    <pivotField showAll="0"/>
    <pivotField numFmtId="14" showAll="0"/>
    <pivotField showAll="0"/>
  </pivotFields>
  <rowFields count="1">
    <field x="0"/>
  </rowFields>
  <rowItems count="6">
    <i>
      <x/>
    </i>
    <i>
      <x v="1"/>
    </i>
    <i>
      <x v="2"/>
    </i>
    <i>
      <x v="3"/>
    </i>
    <i>
      <x v="4"/>
    </i>
    <i t="grand">
      <x/>
    </i>
  </rowItems>
  <colFields count="1">
    <field x="-2"/>
  </colFields>
  <colItems count="2">
    <i>
      <x/>
    </i>
    <i i="1">
      <x v="1"/>
    </i>
  </colItems>
  <dataFields count="2">
    <dataField name="Tipos de Veículos" fld="6" subtotal="count" baseField="0" baseItem="0"/>
    <dataField name="Total de Peso (Kg)" fld="5" baseField="0" baseItem="0"/>
  </dataFields>
  <formats count="9">
    <format dxfId="25">
      <pivotArea outline="0" collapsedLevelsAreSubtotals="1" fieldPosition="0"/>
    </format>
    <format dxfId="26">
      <pivotArea type="all" dataOnly="0" outline="0" fieldPosition="0"/>
    </format>
    <format dxfId="27">
      <pivotArea outline="0" collapsedLevelsAreSubtotals="1" fieldPosition="0"/>
    </format>
    <format dxfId="28">
      <pivotArea field="0" type="button" dataOnly="0" labelOnly="1" outline="0" axis="axisRow" fieldPosition="0"/>
    </format>
    <format dxfId="29">
      <pivotArea dataOnly="0" labelOnly="1" fieldPosition="0">
        <references count="1">
          <reference field="0" count="0"/>
        </references>
      </pivotArea>
    </format>
    <format dxfId="30">
      <pivotArea dataOnly="0" labelOnly="1" grandRow="1" outline="0" fieldPosition="0"/>
    </format>
    <format dxfId="31">
      <pivotArea dataOnly="0" labelOnly="1" outline="0" fieldPosition="0">
        <references count="1">
          <reference field="4294967294" count="2">
            <x v="0"/>
            <x v="1"/>
          </reference>
        </references>
      </pivotArea>
    </format>
    <format dxfId="32">
      <pivotArea dataOnly="0" labelOnly="1" outline="0" fieldPosition="0">
        <references count="1">
          <reference field="4294967294" count="1">
            <x v="0"/>
          </reference>
        </references>
      </pivotArea>
    </format>
    <format dxfId="33">
      <pivotArea outline="0" collapsedLevelsAreSubtotals="1" fieldPosition="0">
        <references count="1">
          <reference field="4294967294" count="1" selected="0">
            <x v="0"/>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ente" xr10:uid="{3D2462AF-05AD-6648-97AC-F590AC673D21}" sourceName="Cliente">
  <pivotTables>
    <pivotTable tabId="5" name="OrigemxContrato"/>
    <pivotTable tabId="5" name="CargaxPesoxDestino"/>
  </pivotTables>
  <data>
    <tabular pivotCacheId="1440900322">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iente" xr10:uid="{67A6EC54-2F10-634E-9E89-DFDDFFFF8162}" cache="Slicer_Cliente" caption="Cliente"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_Contrato" xr10:uid="{E2494D44-EFB5-634A-8852-5882741CA499}" sourceName="Data Contrato">
  <state minimalRefreshVersion="6" lastRefreshVersion="6" pivotCacheId="1440900322" filterType="unknown">
    <bounds startDate="2019-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_Contrato1" xr10:uid="{5BD6EC7D-F80E-7E41-A987-2006D6395AA7}" sourceName="Data Contrato">
  <pivotTables>
    <pivotTable tabId="5" name="OrigemxContrato"/>
    <pivotTable tabId="5" name="CargaxPesoxDestino"/>
  </pivotTables>
  <state minimalRefreshVersion="6" lastRefreshVersion="6" pivotCacheId="1440900322" filterType="dateBetween">
    <selection startDate="2019-01-01T00:00:00" endDate="2019-07-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Contrato 2" xr10:uid="{C078C5D9-EE82-7249-AE0A-2464622523E1}" cache="NativeTimeline_Data_Contrato1" caption="Data Contrato"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Contrato 1" xr10:uid="{3344640A-A4DF-034B-B9BD-D8AFFD8892FF}" cache="NativeTimeline_Data_Contrato" caption="Data Contrato" level="2" selectionLevel="2" scrollPosition="2019-01-04T00:00:00"/>
  <timeline name="Data Contrato" xr10:uid="{B622323D-B121-E740-87B7-6D3C34E796C8}" cache="NativeTimeline_Data_Contrato1" caption="Data Contrato" level="2" selectionLevel="2" scrollPosition="2019-01-01T00:00:00" style="TimeSlicerStyleDark1"/>
</timelines>
</file>

<file path=xl/worksheets/_rels/sheet1.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3985-3619-E646-A6CC-B3CAE20B6DE0}">
  <dimension ref="A1:BB21"/>
  <sheetViews>
    <sheetView tabSelected="1" zoomScaleNormal="100" workbookViewId="0">
      <selection activeCell="P32" sqref="P32"/>
    </sheetView>
  </sheetViews>
  <sheetFormatPr baseColWidth="10" defaultRowHeight="15" outlineLevelCol="1" x14ac:dyDescent="0.2"/>
  <cols>
    <col min="1" max="1" width="7" customWidth="1"/>
    <col min="2" max="8" width="10.83203125" customWidth="1" outlineLevel="1"/>
    <col min="9" max="9" width="23.83203125" customWidth="1" outlineLevel="1"/>
    <col min="10" max="17" width="10.83203125" customWidth="1" outlineLevel="1"/>
    <col min="18" max="18" width="24.83203125" customWidth="1" outlineLevel="1"/>
    <col min="19" max="19" width="7" customWidth="1"/>
    <col min="20" max="26" width="10.83203125" customWidth="1" outlineLevel="1"/>
    <col min="27" max="27" width="23.83203125" customWidth="1" outlineLevel="1"/>
    <col min="28" max="35" width="10.83203125" customWidth="1" outlineLevel="1"/>
    <col min="36" max="36" width="24.83203125" customWidth="1" outlineLevel="1"/>
    <col min="37" max="37" width="7" customWidth="1"/>
    <col min="38" max="44" width="10.83203125" customWidth="1" outlineLevel="1"/>
    <col min="45" max="45" width="23.83203125" customWidth="1" outlineLevel="1"/>
    <col min="46" max="53" width="10.83203125" customWidth="1" outlineLevel="1"/>
    <col min="54" max="54" width="24.83203125" customWidth="1" outlineLevel="1"/>
  </cols>
  <sheetData>
    <row r="1" spans="1:54" ht="27" customHeight="1" thickBot="1" x14ac:dyDescent="0.35">
      <c r="A1" s="52" t="s">
        <v>59</v>
      </c>
      <c r="B1" s="51" t="s">
        <v>51</v>
      </c>
      <c r="C1" s="51"/>
      <c r="D1" s="51"/>
      <c r="E1" s="51"/>
      <c r="F1" s="51"/>
      <c r="G1" s="51"/>
      <c r="H1" s="51"/>
      <c r="I1" s="51"/>
      <c r="J1" s="51"/>
      <c r="K1" s="51"/>
      <c r="L1" s="51"/>
      <c r="M1" s="51"/>
      <c r="N1" s="51"/>
      <c r="O1" s="51"/>
      <c r="P1" s="51"/>
      <c r="Q1" s="51"/>
      <c r="R1" s="51"/>
      <c r="S1" s="52" t="s">
        <v>60</v>
      </c>
      <c r="T1" s="51" t="s">
        <v>51</v>
      </c>
      <c r="U1" s="51"/>
      <c r="V1" s="51"/>
      <c r="W1" s="51"/>
      <c r="X1" s="51"/>
      <c r="Y1" s="51"/>
      <c r="Z1" s="51"/>
      <c r="AA1" s="51"/>
      <c r="AB1" s="51"/>
      <c r="AC1" s="51"/>
      <c r="AD1" s="51"/>
      <c r="AE1" s="51"/>
      <c r="AF1" s="51"/>
      <c r="AG1" s="51"/>
      <c r="AH1" s="51"/>
      <c r="AI1" s="51"/>
      <c r="AJ1" s="51"/>
      <c r="AK1" s="52" t="s">
        <v>61</v>
      </c>
      <c r="AL1" s="51" t="s">
        <v>51</v>
      </c>
      <c r="AM1" s="51"/>
      <c r="AN1" s="51"/>
      <c r="AO1" s="51"/>
      <c r="AP1" s="51"/>
      <c r="AQ1" s="51"/>
      <c r="AR1" s="51"/>
      <c r="AS1" s="51"/>
      <c r="AT1" s="51"/>
      <c r="AU1" s="51"/>
      <c r="AV1" s="51"/>
      <c r="AW1" s="51"/>
      <c r="AX1" s="51"/>
      <c r="AY1" s="51"/>
      <c r="AZ1" s="51"/>
      <c r="BA1" s="51"/>
      <c r="BB1" s="51"/>
    </row>
    <row r="2" spans="1:54" ht="26" customHeight="1" x14ac:dyDescent="0.2">
      <c r="A2" s="53"/>
      <c r="B2" s="33"/>
      <c r="C2" s="33"/>
      <c r="D2" s="33"/>
      <c r="E2" s="33"/>
      <c r="F2" s="33"/>
      <c r="G2" s="33"/>
      <c r="H2" s="34"/>
      <c r="I2" s="44" t="s">
        <v>50</v>
      </c>
      <c r="J2" s="32"/>
      <c r="K2" s="33"/>
      <c r="L2" s="33"/>
      <c r="M2" s="33"/>
      <c r="N2" s="33"/>
      <c r="O2" s="33"/>
      <c r="P2" s="33"/>
      <c r="Q2" s="34"/>
      <c r="R2" s="55" t="s">
        <v>56</v>
      </c>
      <c r="S2" s="53"/>
      <c r="T2" s="33"/>
      <c r="U2" s="33"/>
      <c r="V2" s="33"/>
      <c r="W2" s="33"/>
      <c r="X2" s="33"/>
      <c r="Y2" s="33"/>
      <c r="Z2" s="34"/>
      <c r="AA2" s="44" t="s">
        <v>50</v>
      </c>
      <c r="AB2" s="32"/>
      <c r="AC2" s="33"/>
      <c r="AD2" s="33"/>
      <c r="AE2" s="33"/>
      <c r="AF2" s="33"/>
      <c r="AG2" s="33"/>
      <c r="AH2" s="33"/>
      <c r="AI2" s="34"/>
      <c r="AJ2" s="55" t="s">
        <v>56</v>
      </c>
      <c r="AK2" s="53"/>
      <c r="AL2" s="33"/>
      <c r="AM2" s="33"/>
      <c r="AN2" s="33"/>
      <c r="AO2" s="33"/>
      <c r="AP2" s="33"/>
      <c r="AQ2" s="33"/>
      <c r="AR2" s="34"/>
      <c r="AS2" s="44" t="s">
        <v>50</v>
      </c>
      <c r="AT2" s="32"/>
      <c r="AU2" s="33"/>
      <c r="AV2" s="33"/>
      <c r="AW2" s="33"/>
      <c r="AX2" s="33"/>
      <c r="AY2" s="33"/>
      <c r="AZ2" s="33"/>
      <c r="BA2" s="34"/>
      <c r="BB2" s="44" t="s">
        <v>56</v>
      </c>
    </row>
    <row r="3" spans="1:54" ht="15" customHeight="1" x14ac:dyDescent="0.2">
      <c r="A3" s="53"/>
      <c r="B3" s="36"/>
      <c r="C3" s="36"/>
      <c r="D3" s="36"/>
      <c r="E3" s="36"/>
      <c r="F3" s="36"/>
      <c r="G3" s="36"/>
      <c r="H3" s="37"/>
      <c r="I3" s="45">
        <f>GETPIVOTDATA("Total de Peso (Kg)",'Origem x Contrato'!$D$15)</f>
        <v>1341</v>
      </c>
      <c r="J3" s="35"/>
      <c r="K3" s="36"/>
      <c r="L3" s="36"/>
      <c r="M3" s="36"/>
      <c r="N3" s="36"/>
      <c r="O3" s="36"/>
      <c r="P3" s="36"/>
      <c r="Q3" s="37"/>
      <c r="R3" s="56">
        <f>GETPIVOTDATA("Valor do Contrato",'Origem x Contrato'!$A$15)</f>
        <v>13296.831847509191</v>
      </c>
      <c r="S3" s="53"/>
      <c r="T3" s="36"/>
      <c r="U3" s="36"/>
      <c r="V3" s="36"/>
      <c r="W3" s="36"/>
      <c r="X3" s="36"/>
      <c r="Y3" s="36"/>
      <c r="Z3" s="37"/>
      <c r="AA3" s="45">
        <f>GETPIVOTDATA("Total de Peso (Kg)",'Origem x Contrato'!$D$15)</f>
        <v>1341</v>
      </c>
      <c r="AB3" s="35"/>
      <c r="AC3" s="36"/>
      <c r="AD3" s="36"/>
      <c r="AE3" s="36"/>
      <c r="AF3" s="36"/>
      <c r="AG3" s="36"/>
      <c r="AH3" s="36"/>
      <c r="AI3" s="37"/>
      <c r="AJ3" s="56">
        <f>GETPIVOTDATA("Valor do Contrato",'Origem x Contrato'!$A$15)</f>
        <v>13296.831847509191</v>
      </c>
      <c r="AK3" s="53"/>
      <c r="AL3" s="36"/>
      <c r="AM3" s="36"/>
      <c r="AN3" s="36"/>
      <c r="AO3" s="36"/>
      <c r="AP3" s="36"/>
      <c r="AQ3" s="36"/>
      <c r="AR3" s="37"/>
      <c r="AS3" s="45">
        <f>GETPIVOTDATA("Total de Peso (Kg)",'Origem x Contrato'!$D$15)</f>
        <v>1341</v>
      </c>
      <c r="AT3" s="35"/>
      <c r="AU3" s="36"/>
      <c r="AV3" s="36"/>
      <c r="AW3" s="36"/>
      <c r="AX3" s="36"/>
      <c r="AY3" s="36"/>
      <c r="AZ3" s="36"/>
      <c r="BA3" s="37"/>
      <c r="BB3" s="49">
        <f>GETPIVOTDATA("Valor do Contrato",'Origem x Contrato'!$A$15)</f>
        <v>13296.831847509191</v>
      </c>
    </row>
    <row r="4" spans="1:54" ht="15" customHeight="1" x14ac:dyDescent="0.2">
      <c r="A4" s="53"/>
      <c r="B4" s="36"/>
      <c r="C4" s="36"/>
      <c r="D4" s="36"/>
      <c r="E4" s="36"/>
      <c r="F4" s="36"/>
      <c r="G4" s="36"/>
      <c r="H4" s="37"/>
      <c r="I4" s="45"/>
      <c r="J4" s="35"/>
      <c r="K4" s="36"/>
      <c r="L4" s="36"/>
      <c r="M4" s="36"/>
      <c r="N4" s="36"/>
      <c r="O4" s="36"/>
      <c r="P4" s="36"/>
      <c r="Q4" s="37"/>
      <c r="R4" s="56"/>
      <c r="S4" s="53"/>
      <c r="T4" s="36"/>
      <c r="U4" s="36"/>
      <c r="V4" s="36"/>
      <c r="W4" s="36"/>
      <c r="X4" s="36"/>
      <c r="Y4" s="36"/>
      <c r="Z4" s="37"/>
      <c r="AA4" s="45"/>
      <c r="AB4" s="35"/>
      <c r="AC4" s="36"/>
      <c r="AD4" s="36"/>
      <c r="AE4" s="36"/>
      <c r="AF4" s="36"/>
      <c r="AG4" s="36"/>
      <c r="AH4" s="36"/>
      <c r="AI4" s="37"/>
      <c r="AJ4" s="56"/>
      <c r="AK4" s="53"/>
      <c r="AL4" s="36"/>
      <c r="AM4" s="36"/>
      <c r="AN4" s="36"/>
      <c r="AO4" s="36"/>
      <c r="AP4" s="36"/>
      <c r="AQ4" s="36"/>
      <c r="AR4" s="37"/>
      <c r="AS4" s="45"/>
      <c r="AT4" s="35"/>
      <c r="AU4" s="36"/>
      <c r="AV4" s="36"/>
      <c r="AW4" s="36"/>
      <c r="AX4" s="36"/>
      <c r="AY4" s="36"/>
      <c r="AZ4" s="36"/>
      <c r="BA4" s="37"/>
      <c r="BB4" s="49"/>
    </row>
    <row r="5" spans="1:54" ht="15" customHeight="1" x14ac:dyDescent="0.2">
      <c r="A5" s="53"/>
      <c r="B5" s="36"/>
      <c r="C5" s="36"/>
      <c r="D5" s="36"/>
      <c r="E5" s="36"/>
      <c r="F5" s="36"/>
      <c r="G5" s="36"/>
      <c r="H5" s="37"/>
      <c r="I5" s="45"/>
      <c r="J5" s="35"/>
      <c r="K5" s="36"/>
      <c r="L5" s="36"/>
      <c r="M5" s="36"/>
      <c r="N5" s="36"/>
      <c r="O5" s="36"/>
      <c r="P5" s="36"/>
      <c r="Q5" s="37"/>
      <c r="R5" s="56"/>
      <c r="S5" s="53"/>
      <c r="T5" s="36"/>
      <c r="U5" s="36"/>
      <c r="V5" s="36"/>
      <c r="W5" s="36"/>
      <c r="X5" s="36"/>
      <c r="Y5" s="36"/>
      <c r="Z5" s="37"/>
      <c r="AA5" s="45"/>
      <c r="AB5" s="35"/>
      <c r="AC5" s="36"/>
      <c r="AD5" s="36"/>
      <c r="AE5" s="36"/>
      <c r="AF5" s="36"/>
      <c r="AG5" s="36"/>
      <c r="AH5" s="36"/>
      <c r="AI5" s="37"/>
      <c r="AJ5" s="56"/>
      <c r="AK5" s="53"/>
      <c r="AL5" s="36"/>
      <c r="AM5" s="36"/>
      <c r="AN5" s="36"/>
      <c r="AO5" s="36"/>
      <c r="AP5" s="36"/>
      <c r="AQ5" s="36"/>
      <c r="AR5" s="37"/>
      <c r="AS5" s="45"/>
      <c r="AT5" s="35"/>
      <c r="AU5" s="36"/>
      <c r="AV5" s="36"/>
      <c r="AW5" s="36"/>
      <c r="AX5" s="36"/>
      <c r="AY5" s="36"/>
      <c r="AZ5" s="36"/>
      <c r="BA5" s="37"/>
      <c r="BB5" s="49"/>
    </row>
    <row r="6" spans="1:54" ht="15" customHeight="1" x14ac:dyDescent="0.2">
      <c r="A6" s="53"/>
      <c r="B6" s="36"/>
      <c r="C6" s="36"/>
      <c r="D6" s="36"/>
      <c r="E6" s="36"/>
      <c r="F6" s="36"/>
      <c r="G6" s="36"/>
      <c r="H6" s="37"/>
      <c r="I6" s="45"/>
      <c r="J6" s="35"/>
      <c r="K6" s="36"/>
      <c r="L6" s="36"/>
      <c r="M6" s="36"/>
      <c r="N6" s="36"/>
      <c r="O6" s="36"/>
      <c r="P6" s="36"/>
      <c r="Q6" s="37"/>
      <c r="R6" s="56"/>
      <c r="S6" s="53"/>
      <c r="T6" s="36"/>
      <c r="U6" s="36"/>
      <c r="V6" s="36"/>
      <c r="W6" s="36"/>
      <c r="X6" s="36"/>
      <c r="Y6" s="36"/>
      <c r="Z6" s="37"/>
      <c r="AA6" s="45"/>
      <c r="AB6" s="35"/>
      <c r="AC6" s="36"/>
      <c r="AD6" s="36"/>
      <c r="AE6" s="36"/>
      <c r="AF6" s="36"/>
      <c r="AG6" s="36"/>
      <c r="AH6" s="36"/>
      <c r="AI6" s="37"/>
      <c r="AJ6" s="56"/>
      <c r="AK6" s="53"/>
      <c r="AL6" s="36"/>
      <c r="AM6" s="36"/>
      <c r="AN6" s="36"/>
      <c r="AO6" s="36"/>
      <c r="AP6" s="36"/>
      <c r="AQ6" s="36"/>
      <c r="AR6" s="37"/>
      <c r="AS6" s="45"/>
      <c r="AT6" s="35"/>
      <c r="AU6" s="36"/>
      <c r="AV6" s="36"/>
      <c r="AW6" s="36"/>
      <c r="AX6" s="36"/>
      <c r="AY6" s="36"/>
      <c r="AZ6" s="36"/>
      <c r="BA6" s="37"/>
      <c r="BB6" s="49"/>
    </row>
    <row r="7" spans="1:54" ht="16" customHeight="1" thickBot="1" x14ac:dyDescent="0.25">
      <c r="A7" s="53"/>
      <c r="B7" s="36"/>
      <c r="C7" s="36"/>
      <c r="D7" s="36"/>
      <c r="E7" s="36"/>
      <c r="F7" s="36"/>
      <c r="G7" s="36"/>
      <c r="H7" s="37"/>
      <c r="I7" s="46"/>
      <c r="J7" s="35"/>
      <c r="K7" s="36"/>
      <c r="L7" s="36"/>
      <c r="M7" s="36"/>
      <c r="N7" s="36"/>
      <c r="O7" s="36"/>
      <c r="P7" s="36"/>
      <c r="Q7" s="37"/>
      <c r="R7" s="57"/>
      <c r="S7" s="53"/>
      <c r="T7" s="36"/>
      <c r="U7" s="36"/>
      <c r="V7" s="36"/>
      <c r="W7" s="36"/>
      <c r="X7" s="36"/>
      <c r="Y7" s="36"/>
      <c r="Z7" s="37"/>
      <c r="AA7" s="46"/>
      <c r="AB7" s="35"/>
      <c r="AC7" s="36"/>
      <c r="AD7" s="36"/>
      <c r="AE7" s="36"/>
      <c r="AF7" s="36"/>
      <c r="AG7" s="36"/>
      <c r="AH7" s="36"/>
      <c r="AI7" s="37"/>
      <c r="AJ7" s="57"/>
      <c r="AK7" s="53"/>
      <c r="AL7" s="36"/>
      <c r="AM7" s="36"/>
      <c r="AN7" s="36"/>
      <c r="AO7" s="36"/>
      <c r="AP7" s="36"/>
      <c r="AQ7" s="36"/>
      <c r="AR7" s="37"/>
      <c r="AS7" s="46"/>
      <c r="AT7" s="35"/>
      <c r="AU7" s="36"/>
      <c r="AV7" s="36"/>
      <c r="AW7" s="36"/>
      <c r="AX7" s="36"/>
      <c r="AY7" s="36"/>
      <c r="AZ7" s="36"/>
      <c r="BA7" s="37"/>
      <c r="BB7" s="50"/>
    </row>
    <row r="8" spans="1:54" ht="26" customHeight="1" x14ac:dyDescent="0.2">
      <c r="A8" s="53"/>
      <c r="B8" s="36"/>
      <c r="C8" s="36"/>
      <c r="D8" s="36"/>
      <c r="E8" s="36"/>
      <c r="F8" s="36"/>
      <c r="G8" s="36"/>
      <c r="H8" s="37"/>
      <c r="I8" s="44" t="s">
        <v>54</v>
      </c>
      <c r="J8" s="35"/>
      <c r="K8" s="36"/>
      <c r="L8" s="36"/>
      <c r="M8" s="36"/>
      <c r="N8" s="36"/>
      <c r="O8" s="36"/>
      <c r="P8" s="36"/>
      <c r="Q8" s="37"/>
      <c r="R8" s="55" t="s">
        <v>57</v>
      </c>
      <c r="S8" s="53"/>
      <c r="T8" s="36"/>
      <c r="U8" s="36"/>
      <c r="V8" s="36"/>
      <c r="W8" s="36"/>
      <c r="X8" s="36"/>
      <c r="Y8" s="36"/>
      <c r="Z8" s="37"/>
      <c r="AA8" s="44" t="s">
        <v>54</v>
      </c>
      <c r="AB8" s="35"/>
      <c r="AC8" s="36"/>
      <c r="AD8" s="36"/>
      <c r="AE8" s="36"/>
      <c r="AF8" s="36"/>
      <c r="AG8" s="36"/>
      <c r="AH8" s="36"/>
      <c r="AI8" s="37"/>
      <c r="AJ8" s="55" t="s">
        <v>57</v>
      </c>
      <c r="AK8" s="53"/>
      <c r="AL8" s="36"/>
      <c r="AM8" s="36"/>
      <c r="AN8" s="36"/>
      <c r="AO8" s="36"/>
      <c r="AP8" s="36"/>
      <c r="AQ8" s="36"/>
      <c r="AR8" s="37"/>
      <c r="AS8" s="44" t="s">
        <v>54</v>
      </c>
      <c r="AT8" s="35"/>
      <c r="AU8" s="36"/>
      <c r="AV8" s="36"/>
      <c r="AW8" s="36"/>
      <c r="AX8" s="36"/>
      <c r="AY8" s="36"/>
      <c r="AZ8" s="36"/>
      <c r="BA8" s="37"/>
      <c r="BB8" s="44" t="s">
        <v>57</v>
      </c>
    </row>
    <row r="9" spans="1:54" ht="15" customHeight="1" x14ac:dyDescent="0.2">
      <c r="A9" s="53"/>
      <c r="B9" s="36"/>
      <c r="C9" s="36"/>
      <c r="D9" s="36"/>
      <c r="E9" s="36"/>
      <c r="F9" s="36"/>
      <c r="G9" s="36"/>
      <c r="H9" s="37"/>
      <c r="I9" s="45">
        <f>GETPIVOTDATA("Total de Destinos",'Origem x Contrato'!$D$15)</f>
        <v>12</v>
      </c>
      <c r="J9" s="35"/>
      <c r="K9" s="36"/>
      <c r="L9" s="36"/>
      <c r="M9" s="36"/>
      <c r="N9" s="36"/>
      <c r="O9" s="36"/>
      <c r="P9" s="36"/>
      <c r="Q9" s="37"/>
      <c r="R9" s="58">
        <f>COUNTIF(SituacaoPartidas,"Em Aberto - Atrasada")</f>
        <v>10</v>
      </c>
      <c r="S9" s="53"/>
      <c r="T9" s="36"/>
      <c r="U9" s="36"/>
      <c r="V9" s="36"/>
      <c r="W9" s="36"/>
      <c r="X9" s="36"/>
      <c r="Y9" s="36"/>
      <c r="Z9" s="37"/>
      <c r="AA9" s="45">
        <f>GETPIVOTDATA("Total de Destinos",'Origem x Contrato'!$D$15)</f>
        <v>12</v>
      </c>
      <c r="AB9" s="35"/>
      <c r="AC9" s="36"/>
      <c r="AD9" s="36"/>
      <c r="AE9" s="36"/>
      <c r="AF9" s="36"/>
      <c r="AG9" s="36"/>
      <c r="AH9" s="36"/>
      <c r="AI9" s="37"/>
      <c r="AJ9" s="58">
        <f>COUNTIF(SituacaoPartidas,"Em Aberto - Atrasada")</f>
        <v>10</v>
      </c>
      <c r="AK9" s="53"/>
      <c r="AL9" s="36"/>
      <c r="AM9" s="36"/>
      <c r="AN9" s="36"/>
      <c r="AO9" s="36"/>
      <c r="AP9" s="36"/>
      <c r="AQ9" s="36"/>
      <c r="AR9" s="37"/>
      <c r="AS9" s="45">
        <f>GETPIVOTDATA("Total de Destinos",'Origem x Contrato'!$D$15)</f>
        <v>12</v>
      </c>
      <c r="AT9" s="35"/>
      <c r="AU9" s="36"/>
      <c r="AV9" s="36"/>
      <c r="AW9" s="36"/>
      <c r="AX9" s="36"/>
      <c r="AY9" s="36"/>
      <c r="AZ9" s="36"/>
      <c r="BA9" s="37"/>
      <c r="BB9" s="45">
        <f>COUNTIF(SituacaoPartidas,"Em Aberto - Atrasada")</f>
        <v>10</v>
      </c>
    </row>
    <row r="10" spans="1:54" ht="15" customHeight="1" x14ac:dyDescent="0.2">
      <c r="A10" s="53"/>
      <c r="B10" s="36"/>
      <c r="C10" s="36"/>
      <c r="D10" s="36"/>
      <c r="E10" s="36"/>
      <c r="F10" s="36"/>
      <c r="G10" s="36"/>
      <c r="H10" s="37"/>
      <c r="I10" s="45"/>
      <c r="J10" s="35"/>
      <c r="K10" s="36"/>
      <c r="L10" s="36"/>
      <c r="M10" s="36"/>
      <c r="N10" s="36"/>
      <c r="O10" s="36"/>
      <c r="P10" s="36"/>
      <c r="Q10" s="37"/>
      <c r="R10" s="58"/>
      <c r="S10" s="53"/>
      <c r="T10" s="36"/>
      <c r="U10" s="36"/>
      <c r="V10" s="36"/>
      <c r="W10" s="36"/>
      <c r="X10" s="36"/>
      <c r="Y10" s="36"/>
      <c r="Z10" s="37"/>
      <c r="AA10" s="45"/>
      <c r="AB10" s="35"/>
      <c r="AC10" s="36"/>
      <c r="AD10" s="36"/>
      <c r="AE10" s="36"/>
      <c r="AF10" s="36"/>
      <c r="AG10" s="36"/>
      <c r="AH10" s="36"/>
      <c r="AI10" s="37"/>
      <c r="AJ10" s="58"/>
      <c r="AK10" s="53"/>
      <c r="AL10" s="36"/>
      <c r="AM10" s="36"/>
      <c r="AN10" s="36"/>
      <c r="AO10" s="36"/>
      <c r="AP10" s="36"/>
      <c r="AQ10" s="36"/>
      <c r="AR10" s="37"/>
      <c r="AS10" s="45"/>
      <c r="AT10" s="35"/>
      <c r="AU10" s="36"/>
      <c r="AV10" s="36"/>
      <c r="AW10" s="36"/>
      <c r="AX10" s="36"/>
      <c r="AY10" s="36"/>
      <c r="AZ10" s="36"/>
      <c r="BA10" s="37"/>
      <c r="BB10" s="45"/>
    </row>
    <row r="11" spans="1:54" ht="15" customHeight="1" x14ac:dyDescent="0.2">
      <c r="A11" s="53"/>
      <c r="B11" s="36"/>
      <c r="C11" s="36"/>
      <c r="D11" s="36"/>
      <c r="E11" s="36"/>
      <c r="F11" s="36"/>
      <c r="G11" s="36"/>
      <c r="H11" s="37"/>
      <c r="I11" s="45"/>
      <c r="J11" s="35"/>
      <c r="K11" s="36"/>
      <c r="L11" s="36"/>
      <c r="M11" s="36"/>
      <c r="N11" s="36"/>
      <c r="O11" s="36"/>
      <c r="P11" s="36"/>
      <c r="Q11" s="37"/>
      <c r="R11" s="58"/>
      <c r="S11" s="53"/>
      <c r="T11" s="36"/>
      <c r="U11" s="36"/>
      <c r="V11" s="36"/>
      <c r="W11" s="36"/>
      <c r="X11" s="36"/>
      <c r="Y11" s="36"/>
      <c r="Z11" s="37"/>
      <c r="AA11" s="45"/>
      <c r="AB11" s="35"/>
      <c r="AC11" s="36"/>
      <c r="AD11" s="36"/>
      <c r="AE11" s="36"/>
      <c r="AF11" s="36"/>
      <c r="AG11" s="36"/>
      <c r="AH11" s="36"/>
      <c r="AI11" s="37"/>
      <c r="AJ11" s="58"/>
      <c r="AK11" s="53"/>
      <c r="AL11" s="36"/>
      <c r="AM11" s="36"/>
      <c r="AN11" s="36"/>
      <c r="AO11" s="36"/>
      <c r="AP11" s="36"/>
      <c r="AQ11" s="36"/>
      <c r="AR11" s="37"/>
      <c r="AS11" s="45"/>
      <c r="AT11" s="35"/>
      <c r="AU11" s="36"/>
      <c r="AV11" s="36"/>
      <c r="AW11" s="36"/>
      <c r="AX11" s="36"/>
      <c r="AY11" s="36"/>
      <c r="AZ11" s="36"/>
      <c r="BA11" s="37"/>
      <c r="BB11" s="45"/>
    </row>
    <row r="12" spans="1:54" ht="15" customHeight="1" x14ac:dyDescent="0.2">
      <c r="A12" s="53"/>
      <c r="B12" s="36"/>
      <c r="C12" s="36"/>
      <c r="D12" s="36"/>
      <c r="E12" s="36"/>
      <c r="F12" s="36"/>
      <c r="G12" s="36"/>
      <c r="H12" s="37"/>
      <c r="I12" s="45"/>
      <c r="J12" s="35"/>
      <c r="K12" s="36"/>
      <c r="L12" s="36"/>
      <c r="M12" s="36"/>
      <c r="N12" s="36"/>
      <c r="O12" s="36"/>
      <c r="P12" s="36"/>
      <c r="Q12" s="37"/>
      <c r="R12" s="58"/>
      <c r="S12" s="53"/>
      <c r="T12" s="36"/>
      <c r="U12" s="36"/>
      <c r="V12" s="36"/>
      <c r="W12" s="36"/>
      <c r="X12" s="36"/>
      <c r="Y12" s="36"/>
      <c r="Z12" s="37"/>
      <c r="AA12" s="45"/>
      <c r="AB12" s="35"/>
      <c r="AC12" s="36"/>
      <c r="AD12" s="36"/>
      <c r="AE12" s="36"/>
      <c r="AF12" s="36"/>
      <c r="AG12" s="36"/>
      <c r="AH12" s="36"/>
      <c r="AI12" s="37"/>
      <c r="AJ12" s="58"/>
      <c r="AK12" s="53"/>
      <c r="AL12" s="36"/>
      <c r="AM12" s="36"/>
      <c r="AN12" s="36"/>
      <c r="AO12" s="36"/>
      <c r="AP12" s="36"/>
      <c r="AQ12" s="36"/>
      <c r="AR12" s="37"/>
      <c r="AS12" s="45"/>
      <c r="AT12" s="35"/>
      <c r="AU12" s="36"/>
      <c r="AV12" s="36"/>
      <c r="AW12" s="36"/>
      <c r="AX12" s="36"/>
      <c r="AY12" s="36"/>
      <c r="AZ12" s="36"/>
      <c r="BA12" s="37"/>
      <c r="BB12" s="45"/>
    </row>
    <row r="13" spans="1:54" ht="16" customHeight="1" thickBot="1" x14ac:dyDescent="0.25">
      <c r="A13" s="53"/>
      <c r="B13" s="36"/>
      <c r="C13" s="36"/>
      <c r="D13" s="36"/>
      <c r="E13" s="36"/>
      <c r="F13" s="36"/>
      <c r="G13" s="36"/>
      <c r="H13" s="37"/>
      <c r="I13" s="46"/>
      <c r="J13" s="35"/>
      <c r="K13" s="36"/>
      <c r="L13" s="36"/>
      <c r="M13" s="36"/>
      <c r="N13" s="36"/>
      <c r="O13" s="36"/>
      <c r="P13" s="36"/>
      <c r="Q13" s="37"/>
      <c r="R13" s="59"/>
      <c r="S13" s="53"/>
      <c r="T13" s="36"/>
      <c r="U13" s="36"/>
      <c r="V13" s="36"/>
      <c r="W13" s="36"/>
      <c r="X13" s="36"/>
      <c r="Y13" s="36"/>
      <c r="Z13" s="37"/>
      <c r="AA13" s="46"/>
      <c r="AB13" s="35"/>
      <c r="AC13" s="36"/>
      <c r="AD13" s="36"/>
      <c r="AE13" s="36"/>
      <c r="AF13" s="36"/>
      <c r="AG13" s="36"/>
      <c r="AH13" s="36"/>
      <c r="AI13" s="37"/>
      <c r="AJ13" s="59"/>
      <c r="AK13" s="53"/>
      <c r="AL13" s="36"/>
      <c r="AM13" s="36"/>
      <c r="AN13" s="36"/>
      <c r="AO13" s="36"/>
      <c r="AP13" s="36"/>
      <c r="AQ13" s="36"/>
      <c r="AR13" s="37"/>
      <c r="AS13" s="46"/>
      <c r="AT13" s="35"/>
      <c r="AU13" s="36"/>
      <c r="AV13" s="36"/>
      <c r="AW13" s="36"/>
      <c r="AX13" s="36"/>
      <c r="AY13" s="36"/>
      <c r="AZ13" s="36"/>
      <c r="BA13" s="37"/>
      <c r="BB13" s="46"/>
    </row>
    <row r="14" spans="1:54" ht="26" customHeight="1" x14ac:dyDescent="0.2">
      <c r="A14" s="53"/>
      <c r="B14" s="36"/>
      <c r="C14" s="36"/>
      <c r="D14" s="36"/>
      <c r="E14" s="36"/>
      <c r="F14" s="36"/>
      <c r="G14" s="36"/>
      <c r="H14" s="37"/>
      <c r="I14" s="44" t="s">
        <v>55</v>
      </c>
      <c r="J14" s="35"/>
      <c r="K14" s="36"/>
      <c r="L14" s="36"/>
      <c r="M14" s="36"/>
      <c r="N14" s="36"/>
      <c r="O14" s="36"/>
      <c r="P14" s="36"/>
      <c r="Q14" s="37"/>
      <c r="R14" s="55" t="s">
        <v>58</v>
      </c>
      <c r="S14" s="53"/>
      <c r="T14" s="36"/>
      <c r="U14" s="36"/>
      <c r="V14" s="36"/>
      <c r="W14" s="36"/>
      <c r="X14" s="36"/>
      <c r="Y14" s="36"/>
      <c r="Z14" s="37"/>
      <c r="AA14" s="44" t="s">
        <v>55</v>
      </c>
      <c r="AB14" s="35"/>
      <c r="AC14" s="36"/>
      <c r="AD14" s="36"/>
      <c r="AE14" s="36"/>
      <c r="AF14" s="36"/>
      <c r="AG14" s="36"/>
      <c r="AH14" s="36"/>
      <c r="AI14" s="37"/>
      <c r="AJ14" s="55" t="s">
        <v>58</v>
      </c>
      <c r="AK14" s="53"/>
      <c r="AL14" s="36"/>
      <c r="AM14" s="36"/>
      <c r="AN14" s="36"/>
      <c r="AO14" s="36"/>
      <c r="AP14" s="36"/>
      <c r="AQ14" s="36"/>
      <c r="AR14" s="37"/>
      <c r="AS14" s="44" t="s">
        <v>55</v>
      </c>
      <c r="AT14" s="35"/>
      <c r="AU14" s="36"/>
      <c r="AV14" s="36"/>
      <c r="AW14" s="36"/>
      <c r="AX14" s="36"/>
      <c r="AY14" s="36"/>
      <c r="AZ14" s="36"/>
      <c r="BA14" s="37"/>
      <c r="BB14" s="44" t="s">
        <v>58</v>
      </c>
    </row>
    <row r="15" spans="1:54" ht="15" customHeight="1" x14ac:dyDescent="0.2">
      <c r="A15" s="53"/>
      <c r="B15" s="36"/>
      <c r="C15" s="36"/>
      <c r="D15" s="36"/>
      <c r="E15" s="36"/>
      <c r="F15" s="36"/>
      <c r="G15" s="36"/>
      <c r="H15" s="37"/>
      <c r="I15" s="47">
        <f>IFERROR(I3/I9,0)</f>
        <v>111.75</v>
      </c>
      <c r="J15" s="35"/>
      <c r="K15" s="36"/>
      <c r="L15" s="36"/>
      <c r="M15" s="36"/>
      <c r="N15" s="36"/>
      <c r="O15" s="36"/>
      <c r="P15" s="36"/>
      <c r="Q15" s="37"/>
      <c r="R15" s="58">
        <f>COUNTIF(SituacaoChegadas, "Em Aberto*")</f>
        <v>10</v>
      </c>
      <c r="S15" s="53"/>
      <c r="T15" s="36"/>
      <c r="U15" s="36"/>
      <c r="V15" s="36"/>
      <c r="W15" s="36"/>
      <c r="X15" s="36"/>
      <c r="Y15" s="36"/>
      <c r="Z15" s="37"/>
      <c r="AA15" s="47">
        <f>IFERROR(AA3/AA9,0)</f>
        <v>111.75</v>
      </c>
      <c r="AB15" s="35"/>
      <c r="AC15" s="36"/>
      <c r="AD15" s="36"/>
      <c r="AE15" s="36"/>
      <c r="AF15" s="36"/>
      <c r="AG15" s="36"/>
      <c r="AH15" s="36"/>
      <c r="AI15" s="37"/>
      <c r="AJ15" s="58">
        <f>COUNTIF(SituacaoChegadas, "Em Aberto*")</f>
        <v>10</v>
      </c>
      <c r="AK15" s="53"/>
      <c r="AL15" s="36"/>
      <c r="AM15" s="36"/>
      <c r="AN15" s="36"/>
      <c r="AO15" s="36"/>
      <c r="AP15" s="36"/>
      <c r="AQ15" s="36"/>
      <c r="AR15" s="37"/>
      <c r="AS15" s="47">
        <f>IFERROR(AS3/AS9,0)</f>
        <v>111.75</v>
      </c>
      <c r="AT15" s="35"/>
      <c r="AU15" s="36"/>
      <c r="AV15" s="36"/>
      <c r="AW15" s="36"/>
      <c r="AX15" s="36"/>
      <c r="AY15" s="36"/>
      <c r="AZ15" s="36"/>
      <c r="BA15" s="37"/>
      <c r="BB15" s="45">
        <f>COUNTIF(SituacaoChegadas, "Em Aberto*")</f>
        <v>10</v>
      </c>
    </row>
    <row r="16" spans="1:54" ht="15" customHeight="1" x14ac:dyDescent="0.2">
      <c r="A16" s="53"/>
      <c r="B16" s="36"/>
      <c r="C16" s="36"/>
      <c r="D16" s="36"/>
      <c r="E16" s="36"/>
      <c r="F16" s="36"/>
      <c r="G16" s="36"/>
      <c r="H16" s="37"/>
      <c r="I16" s="47"/>
      <c r="J16" s="35"/>
      <c r="K16" s="36"/>
      <c r="L16" s="36"/>
      <c r="M16" s="36"/>
      <c r="N16" s="36"/>
      <c r="O16" s="36"/>
      <c r="P16" s="36"/>
      <c r="Q16" s="37"/>
      <c r="R16" s="58"/>
      <c r="S16" s="53"/>
      <c r="T16" s="36"/>
      <c r="U16" s="36"/>
      <c r="V16" s="36"/>
      <c r="W16" s="36"/>
      <c r="X16" s="36"/>
      <c r="Y16" s="36"/>
      <c r="Z16" s="37"/>
      <c r="AA16" s="47"/>
      <c r="AB16" s="35"/>
      <c r="AC16" s="36"/>
      <c r="AD16" s="36"/>
      <c r="AE16" s="36"/>
      <c r="AF16" s="36"/>
      <c r="AG16" s="36"/>
      <c r="AH16" s="36"/>
      <c r="AI16" s="37"/>
      <c r="AJ16" s="58"/>
      <c r="AK16" s="53"/>
      <c r="AL16" s="36"/>
      <c r="AM16" s="36"/>
      <c r="AN16" s="36"/>
      <c r="AO16" s="36"/>
      <c r="AP16" s="36"/>
      <c r="AQ16" s="36"/>
      <c r="AR16" s="37"/>
      <c r="AS16" s="47"/>
      <c r="AT16" s="35"/>
      <c r="AU16" s="36"/>
      <c r="AV16" s="36"/>
      <c r="AW16" s="36"/>
      <c r="AX16" s="36"/>
      <c r="AY16" s="36"/>
      <c r="AZ16" s="36"/>
      <c r="BA16" s="37"/>
      <c r="BB16" s="45"/>
    </row>
    <row r="17" spans="1:54" ht="15" customHeight="1" x14ac:dyDescent="0.2">
      <c r="A17" s="53"/>
      <c r="B17" s="36"/>
      <c r="C17" s="36"/>
      <c r="D17" s="36"/>
      <c r="E17" s="36"/>
      <c r="F17" s="36"/>
      <c r="G17" s="36"/>
      <c r="H17" s="37"/>
      <c r="I17" s="47"/>
      <c r="J17" s="35"/>
      <c r="K17" s="36"/>
      <c r="L17" s="36"/>
      <c r="M17" s="36"/>
      <c r="N17" s="36"/>
      <c r="O17" s="36"/>
      <c r="P17" s="36"/>
      <c r="Q17" s="37"/>
      <c r="R17" s="58"/>
      <c r="S17" s="53"/>
      <c r="T17" s="36"/>
      <c r="U17" s="36"/>
      <c r="V17" s="36"/>
      <c r="W17" s="36"/>
      <c r="X17" s="36"/>
      <c r="Y17" s="36"/>
      <c r="Z17" s="37"/>
      <c r="AA17" s="47"/>
      <c r="AB17" s="35"/>
      <c r="AC17" s="36"/>
      <c r="AD17" s="36"/>
      <c r="AE17" s="36"/>
      <c r="AF17" s="36"/>
      <c r="AG17" s="36"/>
      <c r="AH17" s="36"/>
      <c r="AI17" s="37"/>
      <c r="AJ17" s="58"/>
      <c r="AK17" s="53"/>
      <c r="AL17" s="36"/>
      <c r="AM17" s="36"/>
      <c r="AN17" s="36"/>
      <c r="AO17" s="36"/>
      <c r="AP17" s="36"/>
      <c r="AQ17" s="36"/>
      <c r="AR17" s="37"/>
      <c r="AS17" s="47"/>
      <c r="AT17" s="35"/>
      <c r="AU17" s="36"/>
      <c r="AV17" s="36"/>
      <c r="AW17" s="36"/>
      <c r="AX17" s="36"/>
      <c r="AY17" s="36"/>
      <c r="AZ17" s="36"/>
      <c r="BA17" s="37"/>
      <c r="BB17" s="45"/>
    </row>
    <row r="18" spans="1:54" ht="15" customHeight="1" x14ac:dyDescent="0.2">
      <c r="A18" s="53"/>
      <c r="B18" s="36"/>
      <c r="C18" s="36"/>
      <c r="D18" s="36"/>
      <c r="E18" s="36"/>
      <c r="F18" s="36"/>
      <c r="G18" s="36"/>
      <c r="H18" s="37"/>
      <c r="I18" s="47"/>
      <c r="J18" s="35"/>
      <c r="K18" s="36"/>
      <c r="L18" s="36"/>
      <c r="M18" s="36"/>
      <c r="N18" s="36"/>
      <c r="O18" s="36"/>
      <c r="P18" s="36"/>
      <c r="Q18" s="37"/>
      <c r="R18" s="58"/>
      <c r="S18" s="53"/>
      <c r="T18" s="36"/>
      <c r="U18" s="36"/>
      <c r="V18" s="36"/>
      <c r="W18" s="36"/>
      <c r="X18" s="36"/>
      <c r="Y18" s="36"/>
      <c r="Z18" s="37"/>
      <c r="AA18" s="47"/>
      <c r="AB18" s="35"/>
      <c r="AC18" s="36"/>
      <c r="AD18" s="36"/>
      <c r="AE18" s="36"/>
      <c r="AF18" s="36"/>
      <c r="AG18" s="36"/>
      <c r="AH18" s="36"/>
      <c r="AI18" s="37"/>
      <c r="AJ18" s="58"/>
      <c r="AK18" s="53"/>
      <c r="AL18" s="36"/>
      <c r="AM18" s="36"/>
      <c r="AN18" s="36"/>
      <c r="AO18" s="36"/>
      <c r="AP18" s="36"/>
      <c r="AQ18" s="36"/>
      <c r="AR18" s="37"/>
      <c r="AS18" s="47"/>
      <c r="AT18" s="35"/>
      <c r="AU18" s="36"/>
      <c r="AV18" s="36"/>
      <c r="AW18" s="36"/>
      <c r="AX18" s="36"/>
      <c r="AY18" s="36"/>
      <c r="AZ18" s="36"/>
      <c r="BA18" s="37"/>
      <c r="BB18" s="45"/>
    </row>
    <row r="19" spans="1:54" ht="16" customHeight="1" thickBot="1" x14ac:dyDescent="0.25">
      <c r="A19" s="54"/>
      <c r="B19" s="39"/>
      <c r="C19" s="39"/>
      <c r="D19" s="39"/>
      <c r="E19" s="39"/>
      <c r="F19" s="39"/>
      <c r="G19" s="39"/>
      <c r="H19" s="40"/>
      <c r="I19" s="48"/>
      <c r="J19" s="38"/>
      <c r="K19" s="39"/>
      <c r="L19" s="39"/>
      <c r="M19" s="39"/>
      <c r="N19" s="39"/>
      <c r="O19" s="39"/>
      <c r="P19" s="39"/>
      <c r="Q19" s="40"/>
      <c r="R19" s="59"/>
      <c r="S19" s="54"/>
      <c r="T19" s="39"/>
      <c r="U19" s="39"/>
      <c r="V19" s="39"/>
      <c r="W19" s="39"/>
      <c r="X19" s="39"/>
      <c r="Y19" s="39"/>
      <c r="Z19" s="40"/>
      <c r="AA19" s="48"/>
      <c r="AB19" s="38"/>
      <c r="AC19" s="39"/>
      <c r="AD19" s="39"/>
      <c r="AE19" s="39"/>
      <c r="AF19" s="39"/>
      <c r="AG19" s="39"/>
      <c r="AH19" s="39"/>
      <c r="AI19" s="40"/>
      <c r="AJ19" s="59"/>
      <c r="AK19" s="54"/>
      <c r="AL19" s="39"/>
      <c r="AM19" s="39"/>
      <c r="AN19" s="39"/>
      <c r="AO19" s="39"/>
      <c r="AP19" s="39"/>
      <c r="AQ19" s="39"/>
      <c r="AR19" s="40"/>
      <c r="AS19" s="48"/>
      <c r="AT19" s="38"/>
      <c r="AU19" s="39"/>
      <c r="AV19" s="39"/>
      <c r="AW19" s="39"/>
      <c r="AX19" s="39"/>
      <c r="AY19" s="39"/>
      <c r="AZ19" s="39"/>
      <c r="BA19" s="40"/>
      <c r="BB19" s="46"/>
    </row>
    <row r="21" spans="1:54" x14ac:dyDescent="0.2">
      <c r="C21" t="s">
        <v>52</v>
      </c>
      <c r="K21" t="s">
        <v>53</v>
      </c>
    </row>
  </sheetData>
  <mergeCells count="30">
    <mergeCell ref="BB9:BB13"/>
    <mergeCell ref="AS15:AS19"/>
    <mergeCell ref="BB15:BB19"/>
    <mergeCell ref="AJ9:AJ13"/>
    <mergeCell ref="AA15:AA19"/>
    <mergeCell ref="AJ15:AJ19"/>
    <mergeCell ref="AK1:AK19"/>
    <mergeCell ref="AL1:BB1"/>
    <mergeCell ref="AL2:AR19"/>
    <mergeCell ref="AT2:BA19"/>
    <mergeCell ref="AS3:AS7"/>
    <mergeCell ref="BB3:BB7"/>
    <mergeCell ref="AS9:AS13"/>
    <mergeCell ref="S1:S19"/>
    <mergeCell ref="T1:AJ1"/>
    <mergeCell ref="T2:Z19"/>
    <mergeCell ref="AB2:AI19"/>
    <mergeCell ref="AA3:AA7"/>
    <mergeCell ref="AJ3:AJ7"/>
    <mergeCell ref="AA9:AA13"/>
    <mergeCell ref="R3:R7"/>
    <mergeCell ref="R9:R13"/>
    <mergeCell ref="R15:R19"/>
    <mergeCell ref="A1:A19"/>
    <mergeCell ref="B1:R1"/>
    <mergeCell ref="B2:H19"/>
    <mergeCell ref="J2:Q19"/>
    <mergeCell ref="I3:I7"/>
    <mergeCell ref="I9:I13"/>
    <mergeCell ref="I15:I19"/>
  </mergeCells>
  <conditionalFormatting sqref="R9:R13">
    <cfRule type="expression" dxfId="19" priority="5">
      <formula>$R$9=$R$15</formula>
    </cfRule>
    <cfRule type="expression" dxfId="18" priority="6">
      <formula>$R$9&gt;=($R$15/2)</formula>
    </cfRule>
  </conditionalFormatting>
  <conditionalFormatting sqref="AJ9:AJ13">
    <cfRule type="expression" dxfId="15" priority="3">
      <formula>$R$9=$R$15</formula>
    </cfRule>
    <cfRule type="expression" dxfId="14" priority="4">
      <formula>$R$9&gt;=($R$15/2)</formula>
    </cfRule>
  </conditionalFormatting>
  <conditionalFormatting sqref="BB9:BB13">
    <cfRule type="expression" dxfId="13" priority="1">
      <formula>$R$9=$R$15</formula>
    </cfRule>
    <cfRule type="expression" dxfId="12" priority="2">
      <formula>$R$9&gt;=($R$15/2)</formula>
    </cfRule>
  </conditionalFormatting>
  <pageMargins left="0.7" right="0.7" top="0.75" bottom="0.75" header="0.3" footer="0.3"/>
  <drawing r:id="rId1"/>
  <extLst>
    <ext xmlns:x15="http://schemas.microsoft.com/office/spreadsheetml/2010/11/main" uri="{7E03D99C-DC04-49d9-9315-930204A7B6E9}">
      <x15:timelineRefs>
        <x15:timelineRef r:id="rId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95668-025E-9046-B8FE-264E460F1EC1}">
  <dimension ref="A3:B9"/>
  <sheetViews>
    <sheetView zoomScale="130" zoomScaleNormal="130" workbookViewId="0">
      <selection activeCell="A3" sqref="A3"/>
    </sheetView>
  </sheetViews>
  <sheetFormatPr baseColWidth="10" defaultRowHeight="15" x14ac:dyDescent="0.2"/>
  <cols>
    <col min="1" max="1" width="21.6640625" bestFit="1" customWidth="1"/>
    <col min="2" max="2" width="23.33203125" bestFit="1" customWidth="1"/>
    <col min="3" max="3" width="17.5" bestFit="1" customWidth="1"/>
    <col min="4" max="4" width="17.1640625" bestFit="1" customWidth="1"/>
    <col min="5" max="5" width="16.83203125" bestFit="1" customWidth="1"/>
    <col min="6" max="6" width="14.83203125" bestFit="1" customWidth="1"/>
    <col min="7" max="7" width="12.1640625" bestFit="1" customWidth="1"/>
  </cols>
  <sheetData>
    <row r="3" spans="1:2" x14ac:dyDescent="0.2">
      <c r="A3" s="7" t="s">
        <v>45</v>
      </c>
      <c r="B3" t="s">
        <v>46</v>
      </c>
    </row>
    <row r="4" spans="1:2" x14ac:dyDescent="0.2">
      <c r="A4" s="8" t="s">
        <v>16</v>
      </c>
      <c r="B4" s="9">
        <v>5316.2790697674418</v>
      </c>
    </row>
    <row r="5" spans="1:2" x14ac:dyDescent="0.2">
      <c r="A5" s="8" t="s">
        <v>14</v>
      </c>
      <c r="B5" s="9">
        <v>8330.1311953352779</v>
      </c>
    </row>
    <row r="6" spans="1:2" x14ac:dyDescent="0.2">
      <c r="A6" s="8" t="s">
        <v>4</v>
      </c>
      <c r="B6" s="9">
        <v>3846.7200000000003</v>
      </c>
    </row>
    <row r="7" spans="1:2" x14ac:dyDescent="0.2">
      <c r="A7" s="8" t="s">
        <v>17</v>
      </c>
      <c r="B7" s="9">
        <v>5241.3364539231834</v>
      </c>
    </row>
    <row r="8" spans="1:2" x14ac:dyDescent="0.2">
      <c r="A8" s="8" t="s">
        <v>15</v>
      </c>
      <c r="B8" s="9">
        <v>3320</v>
      </c>
    </row>
    <row r="9" spans="1:2" x14ac:dyDescent="0.2">
      <c r="A9" s="8" t="s">
        <v>40</v>
      </c>
      <c r="B9" s="9">
        <v>26054.466719025906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281C-93D7-E340-B044-3C912BA9A337}">
  <dimension ref="A2:K32"/>
  <sheetViews>
    <sheetView showGridLines="0" zoomScale="140" zoomScaleNormal="140" workbookViewId="0">
      <selection activeCell="F32" sqref="F32"/>
    </sheetView>
  </sheetViews>
  <sheetFormatPr baseColWidth="10" defaultRowHeight="15" x14ac:dyDescent="0.2"/>
  <cols>
    <col min="1" max="1" width="16.83203125" style="17" bestFit="1" customWidth="1"/>
    <col min="2" max="2" width="23.1640625" style="17" bestFit="1" customWidth="1"/>
    <col min="3" max="3" width="19.6640625" style="17" bestFit="1" customWidth="1"/>
    <col min="4" max="4" width="16" style="17" bestFit="1" customWidth="1"/>
    <col min="5" max="5" width="14.1640625" style="17" bestFit="1" customWidth="1"/>
    <col min="6" max="7" width="14" style="17" bestFit="1" customWidth="1"/>
    <col min="8" max="8" width="16" style="17" bestFit="1" customWidth="1"/>
    <col min="9" max="9" width="13.33203125" style="17" bestFit="1" customWidth="1"/>
    <col min="10" max="10" width="13.83203125" style="17" bestFit="1" customWidth="1"/>
    <col min="11" max="16384" width="10.83203125" style="17"/>
  </cols>
  <sheetData>
    <row r="2" spans="1:11" x14ac:dyDescent="0.2">
      <c r="A2" s="16" t="s">
        <v>43</v>
      </c>
      <c r="B2" s="16"/>
      <c r="C2" s="16" t="s">
        <v>44</v>
      </c>
      <c r="D2" s="16"/>
      <c r="E2" s="16"/>
      <c r="F2" s="16"/>
      <c r="G2" s="16"/>
      <c r="H2" s="16"/>
      <c r="I2" s="16"/>
      <c r="J2" s="16"/>
      <c r="K2" s="16"/>
    </row>
    <row r="15" spans="1:11" x14ac:dyDescent="0.2">
      <c r="A15" s="18" t="s">
        <v>7</v>
      </c>
      <c r="B15" s="19" t="s">
        <v>46</v>
      </c>
      <c r="C15"/>
      <c r="D15" s="10" t="s">
        <v>1</v>
      </c>
      <c r="E15" s="6" t="s">
        <v>48</v>
      </c>
      <c r="F15" s="11" t="s">
        <v>49</v>
      </c>
      <c r="G15"/>
    </row>
    <row r="16" spans="1:11" x14ac:dyDescent="0.2">
      <c r="A16" s="20" t="s">
        <v>31</v>
      </c>
      <c r="B16" s="21">
        <v>8330.1311953352779</v>
      </c>
      <c r="C16"/>
      <c r="D16" s="6" t="s">
        <v>39</v>
      </c>
      <c r="E16" s="12">
        <v>83</v>
      </c>
      <c r="F16" s="13">
        <v>3</v>
      </c>
      <c r="G16"/>
    </row>
    <row r="17" spans="1:7" x14ac:dyDescent="0.2">
      <c r="A17" s="22" t="s">
        <v>22</v>
      </c>
      <c r="B17" s="23">
        <v>4966.7006521739131</v>
      </c>
      <c r="C17"/>
      <c r="D17" s="41" t="s">
        <v>29</v>
      </c>
      <c r="E17" s="42">
        <v>1193</v>
      </c>
      <c r="F17" s="43">
        <v>5</v>
      </c>
      <c r="G17"/>
    </row>
    <row r="18" spans="1:7" x14ac:dyDescent="0.2">
      <c r="A18" s="24" t="s">
        <v>40</v>
      </c>
      <c r="B18" s="25">
        <v>13296.831847509191</v>
      </c>
      <c r="C18"/>
      <c r="D18" s="41" t="s">
        <v>32</v>
      </c>
      <c r="E18" s="42">
        <v>15</v>
      </c>
      <c r="F18" s="43">
        <v>1</v>
      </c>
      <c r="G18"/>
    </row>
    <row r="19" spans="1:7" x14ac:dyDescent="0.2">
      <c r="A19"/>
      <c r="B19"/>
      <c r="C19"/>
      <c r="D19" s="41" t="s">
        <v>20</v>
      </c>
      <c r="E19" s="42">
        <v>25</v>
      </c>
      <c r="F19" s="43">
        <v>1</v>
      </c>
      <c r="G19"/>
    </row>
    <row r="20" spans="1:7" x14ac:dyDescent="0.2">
      <c r="A20"/>
      <c r="B20"/>
      <c r="C20"/>
      <c r="D20" s="41" t="s">
        <v>5</v>
      </c>
      <c r="E20" s="42">
        <v>25</v>
      </c>
      <c r="F20" s="43">
        <v>2</v>
      </c>
      <c r="G20"/>
    </row>
    <row r="21" spans="1:7" x14ac:dyDescent="0.2">
      <c r="D21" s="31" t="s">
        <v>40</v>
      </c>
      <c r="E21" s="14">
        <v>1341</v>
      </c>
      <c r="F21" s="15">
        <v>12</v>
      </c>
      <c r="G21"/>
    </row>
    <row r="22" spans="1:7" x14ac:dyDescent="0.2">
      <c r="D22"/>
      <c r="E22"/>
      <c r="F22"/>
      <c r="G22"/>
    </row>
    <row r="23" spans="1:7" x14ac:dyDescent="0.2">
      <c r="D23"/>
      <c r="E23"/>
      <c r="F23"/>
      <c r="G23"/>
    </row>
    <row r="24" spans="1:7" x14ac:dyDescent="0.2">
      <c r="D24"/>
      <c r="E24"/>
      <c r="F24"/>
      <c r="G24"/>
    </row>
    <row r="25" spans="1:7" x14ac:dyDescent="0.2">
      <c r="D25"/>
      <c r="E25"/>
      <c r="F25"/>
      <c r="G25"/>
    </row>
    <row r="26" spans="1:7" x14ac:dyDescent="0.2">
      <c r="D26"/>
      <c r="E26"/>
      <c r="F26"/>
      <c r="G26"/>
    </row>
    <row r="27" spans="1:7" x14ac:dyDescent="0.2">
      <c r="D27"/>
      <c r="E27"/>
      <c r="F27"/>
      <c r="G27"/>
    </row>
    <row r="28" spans="1:7" x14ac:dyDescent="0.2">
      <c r="D28"/>
      <c r="E28"/>
      <c r="F28"/>
      <c r="G28"/>
    </row>
    <row r="29" spans="1:7" x14ac:dyDescent="0.2">
      <c r="D29"/>
      <c r="E29"/>
      <c r="F29"/>
      <c r="G29"/>
    </row>
    <row r="30" spans="1:7" x14ac:dyDescent="0.2">
      <c r="D30"/>
      <c r="E30"/>
      <c r="F30"/>
      <c r="G30"/>
    </row>
    <row r="31" spans="1:7" x14ac:dyDescent="0.2">
      <c r="D31"/>
      <c r="E31"/>
      <c r="F31"/>
      <c r="G31"/>
    </row>
    <row r="32" spans="1:7" x14ac:dyDescent="0.2">
      <c r="D32"/>
      <c r="E32"/>
      <c r="F32"/>
      <c r="G32"/>
    </row>
  </sheetData>
  <mergeCells count="2">
    <mergeCell ref="A2:B2"/>
    <mergeCell ref="C2:K2"/>
  </mergeCells>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6E72D-F18A-4B4B-A554-684D3347ABBA}">
  <dimension ref="A3:C9"/>
  <sheetViews>
    <sheetView workbookViewId="0">
      <selection activeCell="A3" sqref="A3:C9"/>
      <pivotSelection pane="bottomRight" showHeader="1" click="1" r:id="rId1">
        <pivotArea type="all" dataOnly="0" outline="0" fieldPosition="0"/>
      </pivotSelection>
    </sheetView>
  </sheetViews>
  <sheetFormatPr baseColWidth="10" defaultRowHeight="15" x14ac:dyDescent="0.2"/>
  <cols>
    <col min="1" max="1" width="21.6640625" bestFit="1" customWidth="1"/>
    <col min="2" max="2" width="20" bestFit="1" customWidth="1"/>
    <col min="3" max="3" width="13.5" bestFit="1" customWidth="1"/>
    <col min="4" max="4" width="15" bestFit="1" customWidth="1"/>
    <col min="5" max="6" width="10" bestFit="1" customWidth="1"/>
  </cols>
  <sheetData>
    <row r="3" spans="1:3" x14ac:dyDescent="0.2">
      <c r="A3" s="17" t="s">
        <v>0</v>
      </c>
      <c r="B3" s="26" t="s">
        <v>47</v>
      </c>
      <c r="C3" s="17" t="s">
        <v>48</v>
      </c>
    </row>
    <row r="4" spans="1:3" x14ac:dyDescent="0.2">
      <c r="A4" s="27" t="s">
        <v>16</v>
      </c>
      <c r="B4" s="29">
        <v>3</v>
      </c>
      <c r="C4" s="28">
        <v>1270</v>
      </c>
    </row>
    <row r="5" spans="1:3" x14ac:dyDescent="0.2">
      <c r="A5" s="27" t="s">
        <v>14</v>
      </c>
      <c r="B5" s="29">
        <v>5</v>
      </c>
      <c r="C5" s="28">
        <v>1193</v>
      </c>
    </row>
    <row r="6" spans="1:3" x14ac:dyDescent="0.2">
      <c r="A6" s="27" t="s">
        <v>4</v>
      </c>
      <c r="B6" s="29">
        <v>6</v>
      </c>
      <c r="C6" s="28">
        <v>115</v>
      </c>
    </row>
    <row r="7" spans="1:3" x14ac:dyDescent="0.2">
      <c r="A7" s="27" t="s">
        <v>17</v>
      </c>
      <c r="B7" s="29">
        <v>8</v>
      </c>
      <c r="C7" s="28">
        <v>282</v>
      </c>
    </row>
    <row r="8" spans="1:3" x14ac:dyDescent="0.2">
      <c r="A8" s="27" t="s">
        <v>15</v>
      </c>
      <c r="B8" s="29">
        <v>7</v>
      </c>
      <c r="C8" s="28">
        <v>83</v>
      </c>
    </row>
    <row r="9" spans="1:3" x14ac:dyDescent="0.2">
      <c r="A9" s="27" t="s">
        <v>40</v>
      </c>
      <c r="B9" s="30">
        <v>29</v>
      </c>
      <c r="C9" s="28">
        <v>2943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E1A9-18E2-43CA-94BB-EF6B81C615A2}">
  <dimension ref="A1:O40"/>
  <sheetViews>
    <sheetView zoomScale="110" zoomScaleNormal="110" workbookViewId="0">
      <selection activeCell="J17" sqref="J17"/>
    </sheetView>
  </sheetViews>
  <sheetFormatPr baseColWidth="10" defaultColWidth="19.6640625" defaultRowHeight="15" x14ac:dyDescent="0.2"/>
  <cols>
    <col min="1" max="1" width="24.33203125" bestFit="1" customWidth="1"/>
    <col min="2" max="2" width="12.83203125" style="4" bestFit="1" customWidth="1"/>
    <col min="4" max="4" width="19.6640625" style="3"/>
    <col min="6" max="6" width="9" style="4" bestFit="1" customWidth="1"/>
    <col min="8" max="8" width="8.33203125" style="4" customWidth="1"/>
    <col min="9" max="9" width="12.5" style="4" bestFit="1" customWidth="1"/>
    <col min="10" max="10" width="19.6640625" style="4"/>
    <col min="11" max="11" width="7.6640625" style="4" bestFit="1" customWidth="1"/>
    <col min="12" max="12" width="15.5" style="4" bestFit="1" customWidth="1"/>
  </cols>
  <sheetData>
    <row r="1" spans="1:15" s="1" customFormat="1" x14ac:dyDescent="0.2">
      <c r="A1" s="1" t="s">
        <v>0</v>
      </c>
      <c r="B1" s="1" t="s">
        <v>2</v>
      </c>
      <c r="C1" s="1" t="s">
        <v>3</v>
      </c>
      <c r="D1" s="2" t="s">
        <v>13</v>
      </c>
      <c r="E1" s="1" t="s">
        <v>1</v>
      </c>
      <c r="F1" s="1" t="s">
        <v>21</v>
      </c>
      <c r="G1" s="1" t="s">
        <v>6</v>
      </c>
      <c r="H1" s="1" t="s">
        <v>7</v>
      </c>
      <c r="I1" s="1" t="s">
        <v>8</v>
      </c>
      <c r="J1" s="1" t="s">
        <v>12</v>
      </c>
      <c r="K1" s="1" t="s">
        <v>9</v>
      </c>
      <c r="L1" s="1" t="s">
        <v>10</v>
      </c>
      <c r="M1" s="1" t="s">
        <v>11</v>
      </c>
    </row>
    <row r="2" spans="1:15" x14ac:dyDescent="0.2">
      <c r="A2" t="s">
        <v>4</v>
      </c>
      <c r="B2" s="5">
        <v>43525</v>
      </c>
      <c r="C2" t="s">
        <v>18</v>
      </c>
      <c r="D2" s="3">
        <v>869.32</v>
      </c>
      <c r="E2" t="s">
        <v>20</v>
      </c>
      <c r="F2" s="4">
        <v>25</v>
      </c>
      <c r="G2" t="s">
        <v>22</v>
      </c>
      <c r="H2" s="4" t="s">
        <v>23</v>
      </c>
      <c r="I2" s="5">
        <v>43529</v>
      </c>
      <c r="J2" s="4" t="s">
        <v>24</v>
      </c>
      <c r="K2" s="4" t="s">
        <v>27</v>
      </c>
      <c r="L2" s="5">
        <v>43529</v>
      </c>
      <c r="M2" s="4" t="s">
        <v>24</v>
      </c>
      <c r="O2" s="8" t="s">
        <v>42</v>
      </c>
    </row>
    <row r="3" spans="1:15" x14ac:dyDescent="0.2">
      <c r="A3" t="s">
        <v>4</v>
      </c>
      <c r="B3" s="5">
        <v>43570</v>
      </c>
      <c r="C3" t="s">
        <v>18</v>
      </c>
      <c r="D3" s="3">
        <v>586.32000000000005</v>
      </c>
      <c r="E3" t="s">
        <v>5</v>
      </c>
      <c r="F3" s="4">
        <v>16</v>
      </c>
      <c r="G3" t="s">
        <v>22</v>
      </c>
      <c r="H3" s="4" t="s">
        <v>23</v>
      </c>
      <c r="I3" s="5">
        <v>43575</v>
      </c>
      <c r="J3" s="4" t="s">
        <v>24</v>
      </c>
      <c r="K3" s="4" t="s">
        <v>28</v>
      </c>
      <c r="L3" s="5">
        <v>43575</v>
      </c>
      <c r="M3" s="4" t="s">
        <v>24</v>
      </c>
      <c r="O3" s="8" t="s">
        <v>41</v>
      </c>
    </row>
    <row r="4" spans="1:15" x14ac:dyDescent="0.2">
      <c r="A4" t="s">
        <v>4</v>
      </c>
      <c r="B4" s="5">
        <v>43575</v>
      </c>
      <c r="C4" t="s">
        <v>18</v>
      </c>
      <c r="D4" s="3">
        <v>256.32</v>
      </c>
      <c r="E4" t="s">
        <v>5</v>
      </c>
      <c r="F4" s="4">
        <v>9</v>
      </c>
      <c r="G4" t="s">
        <v>22</v>
      </c>
      <c r="H4" s="4" t="s">
        <v>23</v>
      </c>
      <c r="I4" s="5">
        <v>43575</v>
      </c>
      <c r="J4" s="4" t="s">
        <v>24</v>
      </c>
      <c r="K4" s="4" t="s">
        <v>28</v>
      </c>
      <c r="L4" s="5">
        <v>43575</v>
      </c>
      <c r="M4" s="4" t="s">
        <v>24</v>
      </c>
    </row>
    <row r="5" spans="1:15" x14ac:dyDescent="0.2">
      <c r="A5" t="s">
        <v>4</v>
      </c>
      <c r="B5" s="5">
        <v>43744</v>
      </c>
      <c r="C5" t="s">
        <v>18</v>
      </c>
      <c r="D5" s="3">
        <v>726.32</v>
      </c>
      <c r="E5" t="s">
        <v>20</v>
      </c>
      <c r="F5" s="4">
        <v>23</v>
      </c>
      <c r="G5" t="s">
        <v>22</v>
      </c>
      <c r="H5" s="4" t="s">
        <v>23</v>
      </c>
      <c r="I5" s="5">
        <v>43748</v>
      </c>
      <c r="J5" s="4" t="s">
        <v>25</v>
      </c>
      <c r="K5" s="4" t="s">
        <v>27</v>
      </c>
      <c r="L5" s="5">
        <v>43748</v>
      </c>
      <c r="M5" s="4" t="s">
        <v>25</v>
      </c>
    </row>
    <row r="6" spans="1:15" x14ac:dyDescent="0.2">
      <c r="A6" t="s">
        <v>4</v>
      </c>
      <c r="B6" s="5">
        <v>43779</v>
      </c>
      <c r="C6" t="s">
        <v>19</v>
      </c>
      <c r="D6" s="3">
        <v>452.12</v>
      </c>
      <c r="E6" t="s">
        <v>5</v>
      </c>
      <c r="F6" s="4">
        <v>14</v>
      </c>
      <c r="G6" t="s">
        <v>22</v>
      </c>
      <c r="H6" s="4" t="s">
        <v>23</v>
      </c>
      <c r="I6" s="5">
        <v>43819</v>
      </c>
      <c r="J6" s="4" t="s">
        <v>26</v>
      </c>
      <c r="K6" s="4" t="s">
        <v>27</v>
      </c>
      <c r="L6" s="5">
        <v>43819</v>
      </c>
      <c r="M6" s="4" t="s">
        <v>26</v>
      </c>
    </row>
    <row r="7" spans="1:15" x14ac:dyDescent="0.2">
      <c r="A7" t="s">
        <v>4</v>
      </c>
      <c r="B7" s="5">
        <v>43810</v>
      </c>
      <c r="C7" t="s">
        <v>19</v>
      </c>
      <c r="D7" s="3">
        <v>956.32</v>
      </c>
      <c r="E7" t="s">
        <v>20</v>
      </c>
      <c r="F7" s="4">
        <v>28</v>
      </c>
      <c r="G7" t="s">
        <v>22</v>
      </c>
      <c r="H7" s="4" t="s">
        <v>23</v>
      </c>
      <c r="I7" s="5">
        <v>43819</v>
      </c>
      <c r="J7" s="4" t="s">
        <v>26</v>
      </c>
      <c r="K7" s="4" t="s">
        <v>27</v>
      </c>
      <c r="L7" s="5">
        <v>43819</v>
      </c>
      <c r="M7" s="4" t="s">
        <v>26</v>
      </c>
    </row>
    <row r="8" spans="1:15" x14ac:dyDescent="0.2">
      <c r="A8" t="s">
        <v>14</v>
      </c>
      <c r="B8" s="5">
        <v>43557</v>
      </c>
      <c r="C8" t="s">
        <v>18</v>
      </c>
      <c r="D8" s="3">
        <v>2395</v>
      </c>
      <c r="E8" t="s">
        <v>29</v>
      </c>
      <c r="F8" s="4">
        <v>343</v>
      </c>
      <c r="G8" t="s">
        <v>31</v>
      </c>
      <c r="H8" s="4" t="s">
        <v>30</v>
      </c>
      <c r="I8" s="5">
        <v>43567</v>
      </c>
      <c r="J8" s="4" t="s">
        <v>24</v>
      </c>
      <c r="K8" s="4" t="s">
        <v>27</v>
      </c>
      <c r="L8" s="5">
        <v>43570</v>
      </c>
      <c r="M8" s="4" t="s">
        <v>24</v>
      </c>
    </row>
    <row r="9" spans="1:15" x14ac:dyDescent="0.2">
      <c r="A9" t="s">
        <v>14</v>
      </c>
      <c r="B9" s="5">
        <v>43588</v>
      </c>
      <c r="C9" t="s">
        <v>18</v>
      </c>
      <c r="D9" s="3">
        <v>1745.6268221574344</v>
      </c>
      <c r="E9" t="s">
        <v>29</v>
      </c>
      <c r="F9" s="4">
        <v>250</v>
      </c>
      <c r="G9" t="s">
        <v>31</v>
      </c>
      <c r="H9" s="4" t="s">
        <v>30</v>
      </c>
      <c r="I9" s="5">
        <v>43595</v>
      </c>
      <c r="J9" s="4" t="s">
        <v>24</v>
      </c>
      <c r="K9" s="4" t="s">
        <v>28</v>
      </c>
      <c r="L9" s="5">
        <v>43598</v>
      </c>
      <c r="M9" s="4" t="s">
        <v>25</v>
      </c>
    </row>
    <row r="10" spans="1:15" x14ac:dyDescent="0.2">
      <c r="A10" t="s">
        <v>14</v>
      </c>
      <c r="B10" s="5">
        <v>43594</v>
      </c>
      <c r="C10" t="s">
        <v>18</v>
      </c>
      <c r="D10" s="3">
        <v>907.72594752186592</v>
      </c>
      <c r="E10" t="s">
        <v>29</v>
      </c>
      <c r="F10" s="4">
        <v>130</v>
      </c>
      <c r="G10" t="s">
        <v>31</v>
      </c>
      <c r="H10" s="4" t="s">
        <v>30</v>
      </c>
      <c r="I10" s="5">
        <v>43595</v>
      </c>
      <c r="J10" s="4" t="s">
        <v>24</v>
      </c>
      <c r="K10" s="4" t="s">
        <v>28</v>
      </c>
      <c r="L10" s="5">
        <v>43598</v>
      </c>
      <c r="M10" s="4" t="s">
        <v>25</v>
      </c>
    </row>
    <row r="11" spans="1:15" x14ac:dyDescent="0.2">
      <c r="A11" t="s">
        <v>14</v>
      </c>
      <c r="B11" s="5">
        <v>43605</v>
      </c>
      <c r="C11" t="s">
        <v>18</v>
      </c>
      <c r="D11" s="3">
        <v>1955.1020408163265</v>
      </c>
      <c r="E11" t="s">
        <v>29</v>
      </c>
      <c r="F11" s="4">
        <v>280</v>
      </c>
      <c r="G11" t="s">
        <v>31</v>
      </c>
      <c r="H11" s="4" t="s">
        <v>30</v>
      </c>
      <c r="I11" s="5">
        <v>43607</v>
      </c>
      <c r="J11" s="4" t="s">
        <v>24</v>
      </c>
      <c r="K11" s="4" t="s">
        <v>27</v>
      </c>
      <c r="L11" s="5">
        <v>43610</v>
      </c>
      <c r="M11" s="4" t="s">
        <v>24</v>
      </c>
    </row>
    <row r="12" spans="1:15" x14ac:dyDescent="0.2">
      <c r="A12" t="s">
        <v>14</v>
      </c>
      <c r="B12" s="5">
        <v>43663</v>
      </c>
      <c r="C12" t="s">
        <v>18</v>
      </c>
      <c r="D12" s="3">
        <v>1326.6763848396502</v>
      </c>
      <c r="E12" t="s">
        <v>29</v>
      </c>
      <c r="F12" s="4">
        <v>190</v>
      </c>
      <c r="G12" t="s">
        <v>31</v>
      </c>
      <c r="H12" s="4" t="s">
        <v>30</v>
      </c>
      <c r="I12" s="5">
        <v>43666</v>
      </c>
      <c r="J12" s="4" t="s">
        <v>24</v>
      </c>
      <c r="K12" s="4" t="s">
        <v>27</v>
      </c>
      <c r="L12" s="5">
        <v>43669</v>
      </c>
      <c r="M12" s="4" t="s">
        <v>24</v>
      </c>
    </row>
    <row r="13" spans="1:15" x14ac:dyDescent="0.2">
      <c r="A13" t="s">
        <v>15</v>
      </c>
      <c r="B13" s="5">
        <v>43652</v>
      </c>
      <c r="C13" t="s">
        <v>18</v>
      </c>
      <c r="D13" s="3">
        <v>600</v>
      </c>
      <c r="E13" t="s">
        <v>32</v>
      </c>
      <c r="F13" s="4">
        <v>15</v>
      </c>
      <c r="G13" t="s">
        <v>22</v>
      </c>
      <c r="H13" s="4" t="s">
        <v>37</v>
      </c>
      <c r="I13" s="5">
        <v>43653</v>
      </c>
      <c r="J13" s="4" t="s">
        <v>24</v>
      </c>
      <c r="K13" s="4" t="s">
        <v>38</v>
      </c>
      <c r="L13" s="5">
        <v>43658</v>
      </c>
      <c r="M13" s="4" t="s">
        <v>24</v>
      </c>
    </row>
    <row r="14" spans="1:15" x14ac:dyDescent="0.2">
      <c r="A14" t="s">
        <v>15</v>
      </c>
      <c r="B14" s="5">
        <v>43687</v>
      </c>
      <c r="C14" t="s">
        <v>18</v>
      </c>
      <c r="D14" s="3">
        <v>920</v>
      </c>
      <c r="E14" t="s">
        <v>33</v>
      </c>
      <c r="F14" s="4">
        <v>23</v>
      </c>
      <c r="G14" t="s">
        <v>22</v>
      </c>
      <c r="H14" s="4" t="s">
        <v>37</v>
      </c>
      <c r="I14" s="5">
        <v>43693</v>
      </c>
      <c r="J14" s="4" t="s">
        <v>24</v>
      </c>
      <c r="K14" s="4" t="s">
        <v>38</v>
      </c>
      <c r="L14" s="5">
        <v>43668</v>
      </c>
      <c r="M14" s="4" t="s">
        <v>25</v>
      </c>
    </row>
    <row r="15" spans="1:15" x14ac:dyDescent="0.2">
      <c r="A15" t="s">
        <v>15</v>
      </c>
      <c r="B15" s="5">
        <v>43692</v>
      </c>
      <c r="C15" t="s">
        <v>18</v>
      </c>
      <c r="D15" s="3">
        <v>440</v>
      </c>
      <c r="E15" t="s">
        <v>32</v>
      </c>
      <c r="F15" s="4">
        <v>11</v>
      </c>
      <c r="G15" t="s">
        <v>22</v>
      </c>
      <c r="H15" s="4" t="s">
        <v>37</v>
      </c>
      <c r="I15" s="5">
        <v>43693</v>
      </c>
      <c r="J15" s="4" t="s">
        <v>24</v>
      </c>
      <c r="K15" s="4" t="s">
        <v>27</v>
      </c>
      <c r="L15" s="5">
        <v>43700</v>
      </c>
      <c r="M15" s="4" t="s">
        <v>25</v>
      </c>
    </row>
    <row r="16" spans="1:15" x14ac:dyDescent="0.2">
      <c r="A16" t="s">
        <v>15</v>
      </c>
      <c r="B16" s="5">
        <v>43758</v>
      </c>
      <c r="C16" t="s">
        <v>18</v>
      </c>
      <c r="D16" s="3">
        <v>680</v>
      </c>
      <c r="E16" t="s">
        <v>32</v>
      </c>
      <c r="F16" s="4">
        <v>17</v>
      </c>
      <c r="G16" t="s">
        <v>22</v>
      </c>
      <c r="H16" s="4" t="s">
        <v>37</v>
      </c>
      <c r="I16" s="5">
        <v>43760</v>
      </c>
      <c r="J16" s="4" t="s">
        <v>24</v>
      </c>
      <c r="K16" s="4" t="s">
        <v>23</v>
      </c>
      <c r="L16" s="5">
        <v>43766</v>
      </c>
      <c r="M16" s="4" t="s">
        <v>24</v>
      </c>
    </row>
    <row r="17" spans="1:13" x14ac:dyDescent="0.2">
      <c r="A17" t="s">
        <v>15</v>
      </c>
      <c r="B17" s="5">
        <v>43800</v>
      </c>
      <c r="C17" t="s">
        <v>19</v>
      </c>
      <c r="D17" s="3">
        <v>120</v>
      </c>
      <c r="E17" t="s">
        <v>34</v>
      </c>
      <c r="F17" s="4">
        <v>3</v>
      </c>
      <c r="G17" t="s">
        <v>22</v>
      </c>
      <c r="H17" s="4" t="s">
        <v>37</v>
      </c>
      <c r="I17" s="5">
        <v>43804</v>
      </c>
      <c r="J17" s="4" t="s">
        <v>26</v>
      </c>
      <c r="K17" s="4" t="s">
        <v>27</v>
      </c>
      <c r="L17" s="5">
        <v>43811</v>
      </c>
      <c r="M17" s="4" t="s">
        <v>26</v>
      </c>
    </row>
    <row r="18" spans="1:13" x14ac:dyDescent="0.2">
      <c r="A18" t="s">
        <v>15</v>
      </c>
      <c r="B18" s="5">
        <v>43833</v>
      </c>
      <c r="C18" t="s">
        <v>19</v>
      </c>
      <c r="D18" s="3">
        <v>480</v>
      </c>
      <c r="E18" t="s">
        <v>32</v>
      </c>
      <c r="F18" s="4">
        <v>12</v>
      </c>
      <c r="G18" t="s">
        <v>22</v>
      </c>
      <c r="H18" s="4" t="s">
        <v>37</v>
      </c>
      <c r="I18" s="5">
        <v>43845</v>
      </c>
      <c r="J18" s="4" t="s">
        <v>26</v>
      </c>
      <c r="K18" s="4" t="s">
        <v>27</v>
      </c>
      <c r="L18" s="5">
        <v>43486</v>
      </c>
      <c r="M18" s="4" t="s">
        <v>26</v>
      </c>
    </row>
    <row r="19" spans="1:13" x14ac:dyDescent="0.2">
      <c r="A19" t="s">
        <v>15</v>
      </c>
      <c r="B19" s="5">
        <v>43845</v>
      </c>
      <c r="C19" t="s">
        <v>19</v>
      </c>
      <c r="D19" s="3">
        <v>80</v>
      </c>
      <c r="E19" t="s">
        <v>34</v>
      </c>
      <c r="F19" s="4">
        <v>2</v>
      </c>
      <c r="G19" t="s">
        <v>22</v>
      </c>
      <c r="H19" s="4" t="s">
        <v>37</v>
      </c>
      <c r="I19" s="5">
        <v>43845</v>
      </c>
      <c r="J19" s="4" t="s">
        <v>26</v>
      </c>
      <c r="K19" s="4" t="s">
        <v>27</v>
      </c>
      <c r="L19" s="5">
        <v>43486</v>
      </c>
      <c r="M19" s="4" t="s">
        <v>26</v>
      </c>
    </row>
    <row r="20" spans="1:13" x14ac:dyDescent="0.2">
      <c r="A20" t="s">
        <v>16</v>
      </c>
      <c r="B20" s="5">
        <v>43714</v>
      </c>
      <c r="C20" t="s">
        <v>18</v>
      </c>
      <c r="D20" s="3">
        <v>1800</v>
      </c>
      <c r="E20" t="s">
        <v>35</v>
      </c>
      <c r="F20" s="4">
        <v>430</v>
      </c>
      <c r="G20" t="s">
        <v>36</v>
      </c>
      <c r="H20" s="4" t="s">
        <v>27</v>
      </c>
      <c r="I20" s="5">
        <v>43715</v>
      </c>
      <c r="J20" s="4" t="s">
        <v>24</v>
      </c>
      <c r="K20" s="4" t="s">
        <v>27</v>
      </c>
      <c r="L20" s="5">
        <v>43715</v>
      </c>
      <c r="M20" s="4" t="s">
        <v>24</v>
      </c>
    </row>
    <row r="21" spans="1:13" x14ac:dyDescent="0.2">
      <c r="A21" t="s">
        <v>16</v>
      </c>
      <c r="B21" s="5">
        <v>43753</v>
      </c>
      <c r="C21" t="s">
        <v>18</v>
      </c>
      <c r="D21" s="3">
        <v>1883.7209302325582</v>
      </c>
      <c r="E21" t="s">
        <v>35</v>
      </c>
      <c r="F21" s="4">
        <v>450</v>
      </c>
      <c r="G21" t="s">
        <v>36</v>
      </c>
      <c r="H21" s="4" t="s">
        <v>27</v>
      </c>
      <c r="I21" s="5">
        <v>43754</v>
      </c>
      <c r="J21" s="4" t="s">
        <v>24</v>
      </c>
      <c r="K21" s="4" t="s">
        <v>27</v>
      </c>
      <c r="L21" s="5">
        <v>43754</v>
      </c>
      <c r="M21" s="4" t="s">
        <v>24</v>
      </c>
    </row>
    <row r="22" spans="1:13" x14ac:dyDescent="0.2">
      <c r="A22" t="s">
        <v>16</v>
      </c>
      <c r="B22" s="5">
        <v>43819</v>
      </c>
      <c r="C22" t="s">
        <v>19</v>
      </c>
      <c r="D22" s="3">
        <v>1632.5581395348838</v>
      </c>
      <c r="E22" t="s">
        <v>35</v>
      </c>
      <c r="F22" s="4">
        <v>390</v>
      </c>
      <c r="G22" t="s">
        <v>36</v>
      </c>
      <c r="H22" s="4" t="s">
        <v>27</v>
      </c>
      <c r="I22" s="5">
        <v>43821</v>
      </c>
      <c r="J22" s="4" t="s">
        <v>26</v>
      </c>
      <c r="K22" s="4" t="s">
        <v>27</v>
      </c>
      <c r="L22" s="5">
        <v>43821</v>
      </c>
      <c r="M22" s="4" t="s">
        <v>26</v>
      </c>
    </row>
    <row r="23" spans="1:13" x14ac:dyDescent="0.2">
      <c r="A23" t="s">
        <v>17</v>
      </c>
      <c r="B23" s="5">
        <v>43556</v>
      </c>
      <c r="C23" t="s">
        <v>18</v>
      </c>
      <c r="D23" s="3">
        <v>916.12500000000011</v>
      </c>
      <c r="E23" t="s">
        <v>39</v>
      </c>
      <c r="F23" s="4">
        <v>25</v>
      </c>
      <c r="G23" t="s">
        <v>22</v>
      </c>
      <c r="H23" s="4" t="s">
        <v>27</v>
      </c>
      <c r="I23" s="5">
        <v>43560</v>
      </c>
      <c r="J23" s="4" t="s">
        <v>24</v>
      </c>
      <c r="K23" s="4" t="s">
        <v>27</v>
      </c>
      <c r="L23" s="5">
        <v>43560</v>
      </c>
      <c r="M23" s="4" t="s">
        <v>24</v>
      </c>
    </row>
    <row r="24" spans="1:13" x14ac:dyDescent="0.2">
      <c r="A24" t="s">
        <v>17</v>
      </c>
      <c r="B24" s="5">
        <v>43592</v>
      </c>
      <c r="C24" t="s">
        <v>18</v>
      </c>
      <c r="D24" s="3">
        <v>854.4</v>
      </c>
      <c r="E24" t="s">
        <v>39</v>
      </c>
      <c r="F24" s="4">
        <v>30</v>
      </c>
      <c r="G24" t="s">
        <v>22</v>
      </c>
      <c r="H24" s="4" t="s">
        <v>27</v>
      </c>
      <c r="I24" s="5">
        <v>43595</v>
      </c>
      <c r="J24" s="4" t="s">
        <v>24</v>
      </c>
      <c r="K24" s="4" t="s">
        <v>27</v>
      </c>
      <c r="L24" s="5">
        <v>43595</v>
      </c>
      <c r="M24" s="4" t="s">
        <v>24</v>
      </c>
    </row>
    <row r="25" spans="1:13" x14ac:dyDescent="0.2">
      <c r="A25" t="s">
        <v>17</v>
      </c>
      <c r="B25" s="5">
        <v>43605</v>
      </c>
      <c r="C25" t="s">
        <v>18</v>
      </c>
      <c r="D25" s="3">
        <v>884.2156521739131</v>
      </c>
      <c r="E25" t="s">
        <v>39</v>
      </c>
      <c r="F25" s="4">
        <v>28</v>
      </c>
      <c r="G25" t="s">
        <v>22</v>
      </c>
      <c r="H25" s="4" t="s">
        <v>27</v>
      </c>
      <c r="I25" s="5">
        <v>43607</v>
      </c>
      <c r="J25" s="4" t="s">
        <v>24</v>
      </c>
      <c r="K25" s="4" t="s">
        <v>27</v>
      </c>
      <c r="L25" s="5">
        <v>43607</v>
      </c>
      <c r="M25" s="4" t="s">
        <v>24</v>
      </c>
    </row>
    <row r="26" spans="1:13" x14ac:dyDescent="0.2">
      <c r="A26" t="s">
        <v>17</v>
      </c>
      <c r="B26" s="5">
        <v>43799</v>
      </c>
      <c r="C26" t="s">
        <v>18</v>
      </c>
      <c r="D26" s="3">
        <v>645.88571428571424</v>
      </c>
      <c r="E26" t="s">
        <v>39</v>
      </c>
      <c r="F26" s="4">
        <v>20</v>
      </c>
      <c r="G26" t="s">
        <v>22</v>
      </c>
      <c r="H26" s="4" t="s">
        <v>27</v>
      </c>
      <c r="I26" s="5">
        <v>43804</v>
      </c>
      <c r="J26" s="4" t="s">
        <v>24</v>
      </c>
      <c r="K26" s="4" t="s">
        <v>27</v>
      </c>
      <c r="L26" s="5">
        <v>43804</v>
      </c>
      <c r="M26" s="4" t="s">
        <v>24</v>
      </c>
    </row>
    <row r="27" spans="1:13" x14ac:dyDescent="0.2">
      <c r="A27" t="s">
        <v>17</v>
      </c>
      <c r="B27" s="5">
        <v>43806</v>
      </c>
      <c r="C27" t="s">
        <v>19</v>
      </c>
      <c r="D27" s="3">
        <v>614.77714285714285</v>
      </c>
      <c r="E27" t="s">
        <v>39</v>
      </c>
      <c r="F27" s="4">
        <v>18</v>
      </c>
      <c r="G27" t="s">
        <v>22</v>
      </c>
      <c r="H27" s="4" t="s">
        <v>27</v>
      </c>
      <c r="I27" s="5">
        <v>43808</v>
      </c>
      <c r="J27" s="4" t="s">
        <v>26</v>
      </c>
      <c r="K27" s="4" t="s">
        <v>27</v>
      </c>
      <c r="L27" s="5">
        <v>43808</v>
      </c>
      <c r="M27" s="4" t="s">
        <v>26</v>
      </c>
    </row>
    <row r="28" spans="1:13" x14ac:dyDescent="0.2">
      <c r="A28" t="s">
        <v>17</v>
      </c>
      <c r="B28" s="5">
        <v>43840</v>
      </c>
      <c r="C28" t="s">
        <v>19</v>
      </c>
      <c r="D28" s="3">
        <v>174.56268221574345</v>
      </c>
      <c r="E28" t="s">
        <v>39</v>
      </c>
      <c r="F28" s="4">
        <v>25</v>
      </c>
      <c r="G28" t="s">
        <v>22</v>
      </c>
      <c r="H28" s="4" t="s">
        <v>27</v>
      </c>
      <c r="I28" s="5">
        <v>43842</v>
      </c>
      <c r="J28" s="4" t="s">
        <v>26</v>
      </c>
      <c r="K28" s="4" t="s">
        <v>27</v>
      </c>
      <c r="L28" s="5">
        <v>43842</v>
      </c>
      <c r="M28" s="4" t="s">
        <v>26</v>
      </c>
    </row>
    <row r="29" spans="1:13" x14ac:dyDescent="0.2">
      <c r="A29" t="s">
        <v>17</v>
      </c>
      <c r="B29" s="5">
        <v>43852</v>
      </c>
      <c r="C29" t="s">
        <v>19</v>
      </c>
      <c r="D29" s="3">
        <v>251.37026239067058</v>
      </c>
      <c r="E29" t="s">
        <v>39</v>
      </c>
      <c r="F29" s="4">
        <v>36</v>
      </c>
      <c r="G29" t="s">
        <v>22</v>
      </c>
      <c r="H29" s="4" t="s">
        <v>27</v>
      </c>
      <c r="I29" s="5">
        <v>43854</v>
      </c>
      <c r="J29" s="4" t="s">
        <v>26</v>
      </c>
      <c r="K29" s="4" t="s">
        <v>27</v>
      </c>
      <c r="L29" s="5">
        <v>43854</v>
      </c>
      <c r="M29" s="4" t="s">
        <v>26</v>
      </c>
    </row>
    <row r="30" spans="1:13" x14ac:dyDescent="0.2">
      <c r="A30" t="s">
        <v>17</v>
      </c>
      <c r="B30" s="5">
        <v>43852</v>
      </c>
      <c r="C30" t="s">
        <v>19</v>
      </c>
      <c r="D30" s="3">
        <v>900</v>
      </c>
      <c r="E30" t="s">
        <v>39</v>
      </c>
      <c r="F30" s="4">
        <v>100</v>
      </c>
      <c r="G30" t="s">
        <v>22</v>
      </c>
      <c r="H30" s="4" t="s">
        <v>27</v>
      </c>
      <c r="I30" s="5">
        <v>43854</v>
      </c>
      <c r="J30" s="4" t="s">
        <v>26</v>
      </c>
      <c r="K30" s="4" t="s">
        <v>27</v>
      </c>
      <c r="L30" s="5">
        <v>43854</v>
      </c>
      <c r="M30" s="4" t="s">
        <v>26</v>
      </c>
    </row>
    <row r="31" spans="1:13" x14ac:dyDescent="0.2">
      <c r="B31" s="5"/>
    </row>
    <row r="32" spans="1:13" x14ac:dyDescent="0.2">
      <c r="B32" s="5"/>
    </row>
    <row r="33" spans="2:2" x14ac:dyDescent="0.2">
      <c r="B33" s="5"/>
    </row>
    <row r="34" spans="2:2" x14ac:dyDescent="0.2">
      <c r="B34" s="5"/>
    </row>
    <row r="35" spans="2:2" x14ac:dyDescent="0.2">
      <c r="B35" s="5"/>
    </row>
    <row r="36" spans="2:2" x14ac:dyDescent="0.2">
      <c r="B36" s="5"/>
    </row>
    <row r="37" spans="2:2" x14ac:dyDescent="0.2">
      <c r="B37" s="5"/>
    </row>
    <row r="38" spans="2:2" x14ac:dyDescent="0.2">
      <c r="B38" s="5"/>
    </row>
    <row r="39" spans="2:2" x14ac:dyDescent="0.2">
      <c r="B39" s="5"/>
    </row>
    <row r="40" spans="2:2" x14ac:dyDescent="0.2">
      <c r="B40" s="5"/>
    </row>
  </sheetData>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DAA82B37D6A34396C9A79382D322B2" ma:contentTypeVersion="7" ma:contentTypeDescription="Crie um novo documento." ma:contentTypeScope="" ma:versionID="1793825d7b05ea3989becfa6f4c745dc">
  <xsd:schema xmlns:xsd="http://www.w3.org/2001/XMLSchema" xmlns:xs="http://www.w3.org/2001/XMLSchema" xmlns:p="http://schemas.microsoft.com/office/2006/metadata/properties" xmlns:ns3="44473e96-bad3-4ccd-b3db-2438e2abade5" targetNamespace="http://schemas.microsoft.com/office/2006/metadata/properties" ma:root="true" ma:fieldsID="056e6b85bc79c915fb5c20b44a88eb3f" ns3:_="">
    <xsd:import namespace="44473e96-bad3-4ccd-b3db-2438e2abade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473e96-bad3-4ccd-b3db-2438e2abad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692FDF-EAFF-4092-8ABB-67254EBFA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473e96-bad3-4ccd-b3db-2438e2abad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4CE2725-B27F-4F45-8730-2F37D1E15C2D}">
  <ds:schemaRefs>
    <ds:schemaRef ds:uri="http://schemas.microsoft.com/sharepoint/v3/contenttype/forms"/>
  </ds:schemaRefs>
</ds:datastoreItem>
</file>

<file path=customXml/itemProps3.xml><?xml version="1.0" encoding="utf-8"?>
<ds:datastoreItem xmlns:ds="http://schemas.openxmlformats.org/officeDocument/2006/customXml" ds:itemID="{7B1E2AAA-2183-4DCF-A571-7D87F752D774}">
  <ds:schemaRefs>
    <ds:schemaRef ds:uri="44473e96-bad3-4ccd-b3db-2438e2abade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Dashboard</vt:lpstr>
      <vt:lpstr>Clientes x Contrato</vt:lpstr>
      <vt:lpstr>Origem x Contrato</vt:lpstr>
      <vt:lpstr>Cliente x Origem</vt:lpstr>
      <vt:lpstr>Controle de Entregas</vt:lpstr>
      <vt:lpstr>OrigemDinamica</vt:lpstr>
      <vt:lpstr>SituacaoChegadas</vt:lpstr>
      <vt:lpstr>SituacaoPartidas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Testes Office Resolve</dc:creator>
  <cp:lastModifiedBy>Bruno Istvan Campos Monteiro</cp:lastModifiedBy>
  <dcterms:created xsi:type="dcterms:W3CDTF">2020-01-28T18:38:11Z</dcterms:created>
  <dcterms:modified xsi:type="dcterms:W3CDTF">2022-01-29T12:43:27Z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0x010100DADAA82B37D6A34396C9A79382D322B2</vt:lpwstr>
  </property>
</Properties>
</file>