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\OneDrive\Documents\"/>
    </mc:Choice>
  </mc:AlternateContent>
  <xr:revisionPtr revIDLastSave="0" documentId="13_ncr:1_{D2A136D9-E215-4573-AA45-CB043E370121}" xr6:coauthVersionLast="47" xr6:coauthVersionMax="47" xr10:uidLastSave="{00000000-0000-0000-0000-000000000000}"/>
  <bookViews>
    <workbookView xWindow="-108" yWindow="-108" windowWidth="23256" windowHeight="12456" tabRatio="813" xr2:uid="{5F2A0738-475C-4C07-9B63-9FE69B4644AC}"/>
  </bookViews>
  <sheets>
    <sheet name="Disco" sheetId="1" r:id="rId1"/>
    <sheet name="Call Density" sheetId="6" r:id="rId2"/>
    <sheet name="Case Termination" sheetId="4" r:id="rId3"/>
    <sheet name="Dangling Switch" sheetId="3" r:id="rId4"/>
    <sheet name="Gotos Density" sheetId="2" r:id="rId5"/>
    <sheet name="Return" sheetId="8" r:id="rId6"/>
    <sheet name="Return Avera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8" i="3"/>
  <c r="F18" i="7"/>
  <c r="F18" i="8"/>
  <c r="F18" i="4"/>
  <c r="F18" i="6"/>
  <c r="F11" i="7"/>
  <c r="F10" i="7"/>
  <c r="F9" i="7"/>
  <c r="F8" i="7"/>
  <c r="F7" i="7"/>
  <c r="F6" i="7"/>
  <c r="F5" i="7"/>
  <c r="F4" i="7"/>
  <c r="F3" i="7"/>
  <c r="I2" i="7"/>
  <c r="H2" i="7"/>
  <c r="G2" i="7"/>
  <c r="F2" i="7"/>
  <c r="F11" i="8"/>
  <c r="F10" i="8"/>
  <c r="F9" i="8"/>
  <c r="F8" i="8"/>
  <c r="F7" i="8"/>
  <c r="F6" i="8"/>
  <c r="F5" i="8"/>
  <c r="F4" i="8"/>
  <c r="F3" i="8"/>
  <c r="I2" i="8"/>
  <c r="H2" i="8"/>
  <c r="G2" i="8"/>
  <c r="F2" i="8"/>
  <c r="F11" i="4"/>
  <c r="F10" i="4"/>
  <c r="F9" i="4"/>
  <c r="F8" i="4"/>
  <c r="F7" i="4"/>
  <c r="F6" i="4"/>
  <c r="F5" i="4"/>
  <c r="F4" i="4"/>
  <c r="F3" i="4"/>
  <c r="I2" i="4" s="1"/>
  <c r="H2" i="4"/>
  <c r="G2" i="4"/>
  <c r="F2" i="4"/>
  <c r="J2" i="7"/>
  <c r="J2" i="8"/>
  <c r="F11" i="2"/>
  <c r="F10" i="2"/>
  <c r="F9" i="2"/>
  <c r="F8" i="2"/>
  <c r="F7" i="2"/>
  <c r="F6" i="2"/>
  <c r="F5" i="2"/>
  <c r="F4" i="2"/>
  <c r="F3" i="2"/>
  <c r="J2" i="2"/>
  <c r="I2" i="2"/>
  <c r="H2" i="2"/>
  <c r="G2" i="2"/>
  <c r="F2" i="2"/>
  <c r="F11" i="3"/>
  <c r="F10" i="3"/>
  <c r="F9" i="3"/>
  <c r="F8" i="3"/>
  <c r="F7" i="3"/>
  <c r="F6" i="3"/>
  <c r="F5" i="3"/>
  <c r="F4" i="3"/>
  <c r="F3" i="3"/>
  <c r="J2" i="3"/>
  <c r="I2" i="3"/>
  <c r="H2" i="3"/>
  <c r="G2" i="3"/>
  <c r="F2" i="3"/>
  <c r="J2" i="4"/>
  <c r="G2" i="6"/>
  <c r="F3" i="6"/>
  <c r="F4" i="6"/>
  <c r="F5" i="6"/>
  <c r="F6" i="6"/>
  <c r="F7" i="6"/>
  <c r="F8" i="6"/>
  <c r="F9" i="6"/>
  <c r="H2" i="6" s="1"/>
  <c r="F10" i="6"/>
  <c r="F11" i="6"/>
  <c r="F2" i="6"/>
  <c r="B16" i="1"/>
  <c r="D16" i="1"/>
  <c r="F16" i="1"/>
  <c r="H16" i="1"/>
  <c r="J16" i="1"/>
  <c r="L16" i="1"/>
  <c r="J2" i="6"/>
  <c r="D15" i="1"/>
  <c r="F15" i="1"/>
  <c r="H15" i="1"/>
  <c r="J15" i="1"/>
  <c r="L15" i="1"/>
  <c r="B15" i="1"/>
  <c r="H14" i="1"/>
  <c r="L13" i="1"/>
  <c r="L12" i="1"/>
  <c r="L14" i="1" s="1"/>
  <c r="J13" i="1"/>
  <c r="J14" i="1" s="1"/>
  <c r="J12" i="1"/>
  <c r="H13" i="1"/>
  <c r="H12" i="1"/>
  <c r="F13" i="1"/>
  <c r="F12" i="1"/>
  <c r="F14" i="1" s="1"/>
  <c r="D13" i="1"/>
  <c r="D12" i="1"/>
  <c r="D14" i="1" s="1"/>
  <c r="B13" i="1"/>
  <c r="B12" i="1"/>
  <c r="B14" i="1" s="1"/>
  <c r="I2" i="6" l="1"/>
</calcChain>
</file>

<file path=xl/sharedStrings.xml><?xml version="1.0" encoding="utf-8"?>
<sst xmlns="http://schemas.openxmlformats.org/spreadsheetml/2006/main" count="182" uniqueCount="36">
  <si>
    <t>Call Density</t>
  </si>
  <si>
    <t>Case Termination</t>
  </si>
  <si>
    <t>Dangling Switch</t>
  </si>
  <si>
    <t>Gotos Density</t>
  </si>
  <si>
    <t>Return</t>
  </si>
  <si>
    <t>Return Average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</si>
  <si>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</si>
  <si>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</si>
  <si>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</si>
  <si>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</si>
  <si>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</si>
  <si>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</si>
  <si>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</si>
  <si>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</si>
  <si>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</si>
  <si>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</si>
  <si>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Maior</t>
  </si>
  <si>
    <t>Menor</t>
  </si>
  <si>
    <t>Maior/Menor</t>
  </si>
  <si>
    <t>Média</t>
  </si>
  <si>
    <t xml:space="preserve">    R1</t>
  </si>
  <si>
    <t xml:space="preserve">    R2</t>
  </si>
  <si>
    <t xml:space="preserve">    R3</t>
  </si>
  <si>
    <t xml:space="preserve">    R4</t>
  </si>
  <si>
    <t xml:space="preserve">    R5</t>
  </si>
  <si>
    <t xml:space="preserve">    R6</t>
  </si>
  <si>
    <t xml:space="preserve">    R7</t>
  </si>
  <si>
    <t xml:space="preserve">    R8</t>
  </si>
  <si>
    <t xml:space="preserve">    R9</t>
  </si>
  <si>
    <t xml:space="preserve">    R10</t>
  </si>
  <si>
    <t>Non Memoized</t>
  </si>
  <si>
    <t>Memoized</t>
  </si>
  <si>
    <t>Speedup</t>
  </si>
  <si>
    <t>Minimum (ex-R1)</t>
  </si>
  <si>
    <t>Maximum (ex-R1)</t>
  </si>
  <si>
    <t>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</si>
</sst>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593A-DFB7-4C59-A123-D483D8FF04F9}">
  <dimension ref="A1:L23"/>
  <sheetViews>
    <sheetView tabSelected="1" workbookViewId="0">
      <selection activeCell="B20" sqref="B20"/>
    </sheetView>
  </sheetViews>
  <sheetFormatPr defaultRowHeight="14.4" x14ac:dyDescent="0.3"/>
  <cols>
    <col min="1" max="2" width="14.44140625" customWidth="1"/>
    <col min="4" max="4" width="14.44140625" customWidth="1"/>
    <col min="6" max="6" width="14.44140625" customWidth="1"/>
    <col min="8" max="8" width="14.44140625" customWidth="1"/>
    <col min="10" max="10" width="14.44140625" customWidth="1"/>
    <col min="12" max="12" width="14.44140625" customWidth="1"/>
  </cols>
  <sheetData>
    <row r="1" spans="1:12" x14ac:dyDescent="0.3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</row>
    <row r="2" spans="1:12" x14ac:dyDescent="0.3">
      <c r="A2" t="s">
        <v>6</v>
      </c>
      <c r="B2">
        <v>27140</v>
      </c>
      <c r="D2">
        <v>9084</v>
      </c>
      <c r="F2">
        <v>8144</v>
      </c>
      <c r="H2">
        <v>12396</v>
      </c>
      <c r="J2">
        <v>23624</v>
      </c>
      <c r="L2">
        <v>23912</v>
      </c>
    </row>
    <row r="3" spans="1:12" x14ac:dyDescent="0.3">
      <c r="A3" t="s">
        <v>7</v>
      </c>
      <c r="B3">
        <v>26932</v>
      </c>
      <c r="D3">
        <v>9056</v>
      </c>
      <c r="F3">
        <v>8112</v>
      </c>
      <c r="H3">
        <v>12348</v>
      </c>
      <c r="J3">
        <v>23592</v>
      </c>
      <c r="L3">
        <v>23656</v>
      </c>
    </row>
    <row r="4" spans="1:12" x14ac:dyDescent="0.3">
      <c r="A4" t="s">
        <v>8</v>
      </c>
      <c r="B4">
        <v>27140</v>
      </c>
      <c r="D4">
        <v>9056</v>
      </c>
      <c r="F4">
        <v>8112</v>
      </c>
      <c r="H4">
        <v>12348</v>
      </c>
      <c r="J4">
        <v>23592</v>
      </c>
      <c r="L4">
        <v>23912</v>
      </c>
    </row>
    <row r="5" spans="1:12" x14ac:dyDescent="0.3">
      <c r="A5" t="s">
        <v>9</v>
      </c>
      <c r="B5">
        <v>26844</v>
      </c>
      <c r="D5">
        <v>9072</v>
      </c>
      <c r="F5">
        <v>8128</v>
      </c>
      <c r="H5">
        <v>12368</v>
      </c>
      <c r="J5">
        <v>23672</v>
      </c>
      <c r="L5">
        <v>23736</v>
      </c>
    </row>
    <row r="6" spans="1:12" x14ac:dyDescent="0.3">
      <c r="A6" t="s">
        <v>10</v>
      </c>
      <c r="B6">
        <v>27220</v>
      </c>
      <c r="D6">
        <v>9072</v>
      </c>
      <c r="F6">
        <v>8128</v>
      </c>
      <c r="H6">
        <v>12372</v>
      </c>
      <c r="J6">
        <v>23672</v>
      </c>
      <c r="L6">
        <v>23992</v>
      </c>
    </row>
    <row r="7" spans="1:12" x14ac:dyDescent="0.3">
      <c r="A7" t="s">
        <v>11</v>
      </c>
      <c r="B7">
        <v>27076</v>
      </c>
      <c r="D7">
        <v>9072</v>
      </c>
      <c r="F7">
        <v>8128</v>
      </c>
      <c r="H7">
        <v>12372</v>
      </c>
      <c r="J7">
        <v>23672</v>
      </c>
      <c r="L7">
        <v>23736</v>
      </c>
    </row>
    <row r="8" spans="1:12" x14ac:dyDescent="0.3">
      <c r="A8" t="s">
        <v>12</v>
      </c>
      <c r="B8">
        <v>26804</v>
      </c>
      <c r="D8">
        <v>9072</v>
      </c>
      <c r="F8">
        <v>8128</v>
      </c>
      <c r="H8">
        <v>12372</v>
      </c>
      <c r="J8">
        <v>23676</v>
      </c>
      <c r="L8">
        <v>23996</v>
      </c>
    </row>
    <row r="9" spans="1:12" x14ac:dyDescent="0.3">
      <c r="A9" t="s">
        <v>13</v>
      </c>
      <c r="B9">
        <v>27164</v>
      </c>
      <c r="D9">
        <v>9072</v>
      </c>
      <c r="F9">
        <v>8128</v>
      </c>
      <c r="H9">
        <v>12372</v>
      </c>
      <c r="J9">
        <v>23536</v>
      </c>
      <c r="L9">
        <v>23920</v>
      </c>
    </row>
    <row r="10" spans="1:12" x14ac:dyDescent="0.3">
      <c r="A10" t="s">
        <v>14</v>
      </c>
      <c r="B10">
        <v>27192</v>
      </c>
      <c r="D10">
        <v>9072</v>
      </c>
      <c r="F10">
        <v>8128</v>
      </c>
      <c r="H10">
        <v>12372</v>
      </c>
      <c r="J10">
        <v>23688</v>
      </c>
      <c r="L10">
        <v>23856</v>
      </c>
    </row>
    <row r="11" spans="1:12" x14ac:dyDescent="0.3">
      <c r="A11" t="s">
        <v>15</v>
      </c>
      <c r="B11">
        <v>27160</v>
      </c>
      <c r="D11">
        <v>9072</v>
      </c>
      <c r="F11">
        <v>8128</v>
      </c>
      <c r="H11">
        <v>12372</v>
      </c>
      <c r="J11">
        <v>23684</v>
      </c>
      <c r="L11">
        <v>23916</v>
      </c>
    </row>
    <row r="12" spans="1:12" x14ac:dyDescent="0.3">
      <c r="A12" t="s">
        <v>16</v>
      </c>
      <c r="B12">
        <f>LARGE(B2:B11,1)</f>
        <v>27220</v>
      </c>
      <c r="D12">
        <f>LARGE(D2:D11,1)</f>
        <v>9084</v>
      </c>
      <c r="F12">
        <f>LARGE(F2:F11,1)</f>
        <v>8144</v>
      </c>
      <c r="H12">
        <f>LARGE(H2:H11,1)</f>
        <v>12396</v>
      </c>
      <c r="J12">
        <f>LARGE(J2:J11,1)</f>
        <v>23688</v>
      </c>
      <c r="L12">
        <f>LARGE(L2:L11,1)</f>
        <v>23996</v>
      </c>
    </row>
    <row r="13" spans="1:12" x14ac:dyDescent="0.3">
      <c r="A13" t="s">
        <v>17</v>
      </c>
      <c r="B13">
        <f>SMALL(B2:B11,1)</f>
        <v>26804</v>
      </c>
      <c r="D13">
        <f>SMALL(D2:D11,1)</f>
        <v>9056</v>
      </c>
      <c r="F13">
        <f>SMALL(F2:F11,1)</f>
        <v>8112</v>
      </c>
      <c r="H13">
        <f>SMALL(H2:H11,1)</f>
        <v>12348</v>
      </c>
      <c r="J13">
        <f>SMALL(J2:J11,1)</f>
        <v>23536</v>
      </c>
      <c r="L13">
        <f>SMALL(L2:L11,1)</f>
        <v>23656</v>
      </c>
    </row>
    <row r="14" spans="1:12" x14ac:dyDescent="0.3">
      <c r="A14" t="s">
        <v>18</v>
      </c>
      <c r="B14">
        <f>B12/B13</f>
        <v>1.0155200716310999</v>
      </c>
      <c r="D14">
        <f t="shared" ref="D14:L14" si="0">D12/D13</f>
        <v>1.0030918727915195</v>
      </c>
      <c r="F14">
        <f t="shared" si="0"/>
        <v>1.0039447731755424</v>
      </c>
      <c r="H14">
        <f t="shared" si="0"/>
        <v>1.0038872691933916</v>
      </c>
      <c r="J14">
        <f t="shared" si="0"/>
        <v>1.0064581917063222</v>
      </c>
      <c r="L14">
        <f t="shared" si="0"/>
        <v>1.0143726750084545</v>
      </c>
    </row>
    <row r="15" spans="1:12" x14ac:dyDescent="0.3">
      <c r="A15" t="s">
        <v>19</v>
      </c>
      <c r="B15">
        <f>AVERAGE(B2:B11)</f>
        <v>27067.200000000001</v>
      </c>
      <c r="D15">
        <f t="shared" ref="D15:L15" si="1">AVERAGE(D2:D11)</f>
        <v>9070</v>
      </c>
      <c r="F15">
        <f t="shared" si="1"/>
        <v>8126.4</v>
      </c>
      <c r="H15">
        <f t="shared" si="1"/>
        <v>12369.2</v>
      </c>
      <c r="J15">
        <f t="shared" si="1"/>
        <v>23640.799999999999</v>
      </c>
      <c r="L15">
        <f t="shared" si="1"/>
        <v>23863.200000000001</v>
      </c>
    </row>
    <row r="16" spans="1:12" x14ac:dyDescent="0.3">
      <c r="B16">
        <f>STDEVP(B2:B11)</f>
        <v>143.16200613291221</v>
      </c>
      <c r="D16">
        <f>STDEVP(D2:D11)</f>
        <v>7.8485667481394339</v>
      </c>
      <c r="F16">
        <f>STDEVP(F2:F11)</f>
        <v>8.6162636914152078</v>
      </c>
      <c r="H16">
        <f>STDEVP(H2:H11)</f>
        <v>12.90581264392134</v>
      </c>
      <c r="J16" s="1">
        <f>STDEVP(J2:J11)</f>
        <v>49.276363502190378</v>
      </c>
      <c r="L16" s="1">
        <f>STDEVP(L2:L11)</f>
        <v>109.70214218510047</v>
      </c>
    </row>
    <row r="23" spans="7:7" x14ac:dyDescent="0.3">
      <c r="G23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5A27-3E03-4A83-89D3-F483FC0587D2}">
  <dimension ref="A1:J22"/>
  <sheetViews>
    <sheetView workbookViewId="0">
      <selection activeCell="F18" sqref="F18"/>
    </sheetView>
  </sheetViews>
  <sheetFormatPr defaultRowHeight="14.4" x14ac:dyDescent="0.3"/>
  <cols>
    <col min="6" max="9" width="16.44140625" customWidth="1"/>
  </cols>
  <sheetData>
    <row r="1" spans="1:10" x14ac:dyDescent="0.3">
      <c r="A1" s="3" t="s">
        <v>30</v>
      </c>
      <c r="B1" s="3"/>
      <c r="F1" t="s">
        <v>32</v>
      </c>
      <c r="G1" t="s">
        <v>35</v>
      </c>
      <c r="H1" t="s">
        <v>33</v>
      </c>
      <c r="I1" t="s">
        <v>34</v>
      </c>
      <c r="J1" t="s">
        <v>6</v>
      </c>
    </row>
    <row r="2" spans="1:10" x14ac:dyDescent="0.3">
      <c r="A2" t="s">
        <v>20</v>
      </c>
      <c r="B2">
        <v>830.36120384782805</v>
      </c>
      <c r="F2" s="4">
        <f>B2/B13</f>
        <v>0.99325096221953779</v>
      </c>
      <c r="G2" s="5">
        <f>SUM(B2:B11)/SUM(B13:B22)</f>
        <v>10.735056618151043</v>
      </c>
      <c r="H2" s="5">
        <f>MIN(F3:F11)</f>
        <v>79.405631359195183</v>
      </c>
      <c r="I2" s="5">
        <f>MAX(F3:F11)</f>
        <v>193.02279712291843</v>
      </c>
      <c r="J2" s="4">
        <f>F2</f>
        <v>0.99325096221953779</v>
      </c>
    </row>
    <row r="3" spans="1:10" x14ac:dyDescent="0.3">
      <c r="A3" t="s">
        <v>21</v>
      </c>
      <c r="B3">
        <v>925.17362668649196</v>
      </c>
      <c r="F3" s="5">
        <f t="shared" ref="F3:F11" si="0">B3/B14</f>
        <v>167.30692192479856</v>
      </c>
    </row>
    <row r="4" spans="1:10" x14ac:dyDescent="0.3">
      <c r="A4" t="s">
        <v>22</v>
      </c>
      <c r="B4">
        <v>903.10601349351202</v>
      </c>
      <c r="F4" s="5">
        <f t="shared" si="0"/>
        <v>124.70912172848648</v>
      </c>
    </row>
    <row r="5" spans="1:10" x14ac:dyDescent="0.3">
      <c r="A5" t="s">
        <v>23</v>
      </c>
      <c r="B5">
        <v>910.39678370389402</v>
      </c>
      <c r="F5" s="5">
        <f t="shared" si="0"/>
        <v>191.70100583631913</v>
      </c>
    </row>
    <row r="6" spans="1:10" x14ac:dyDescent="0.3">
      <c r="A6" t="s">
        <v>24</v>
      </c>
      <c r="B6">
        <v>939.98841215217396</v>
      </c>
      <c r="F6" s="5">
        <f t="shared" si="0"/>
        <v>177.19594675633988</v>
      </c>
    </row>
    <row r="7" spans="1:10" x14ac:dyDescent="0.3">
      <c r="A7" t="s">
        <v>25</v>
      </c>
      <c r="B7">
        <v>983.28924897393404</v>
      </c>
      <c r="F7" s="5">
        <f t="shared" si="0"/>
        <v>79.405631359195183</v>
      </c>
    </row>
    <row r="8" spans="1:10" x14ac:dyDescent="0.3">
      <c r="A8" t="s">
        <v>26</v>
      </c>
      <c r="B8">
        <v>1000.00686698728</v>
      </c>
      <c r="F8" s="5">
        <f t="shared" si="0"/>
        <v>166.13599723379042</v>
      </c>
    </row>
    <row r="9" spans="1:10" x14ac:dyDescent="0.3">
      <c r="A9" t="s">
        <v>27</v>
      </c>
      <c r="B9">
        <v>1047.30224978296</v>
      </c>
      <c r="F9" s="5">
        <f t="shared" si="0"/>
        <v>193.02279712291843</v>
      </c>
    </row>
    <row r="10" spans="1:10" x14ac:dyDescent="0.3">
      <c r="A10" t="s">
        <v>28</v>
      </c>
      <c r="B10">
        <v>990.91817055025194</v>
      </c>
      <c r="F10" s="5">
        <f t="shared" si="0"/>
        <v>167.67428990455329</v>
      </c>
    </row>
    <row r="11" spans="1:10" x14ac:dyDescent="0.3">
      <c r="A11" t="s">
        <v>29</v>
      </c>
      <c r="B11">
        <v>1071.9831377851101</v>
      </c>
      <c r="F11" s="5">
        <f t="shared" si="0"/>
        <v>180.62136254272659</v>
      </c>
    </row>
    <row r="12" spans="1:10" x14ac:dyDescent="0.3">
      <c r="A12" s="3" t="s">
        <v>31</v>
      </c>
      <c r="B12" s="3"/>
    </row>
    <row r="13" spans="1:10" x14ac:dyDescent="0.3">
      <c r="A13" t="s">
        <v>20</v>
      </c>
      <c r="B13">
        <v>836.00342253108602</v>
      </c>
    </row>
    <row r="14" spans="1:10" x14ac:dyDescent="0.3">
      <c r="A14" t="s">
        <v>21</v>
      </c>
      <c r="B14">
        <v>5.5297988633270103</v>
      </c>
    </row>
    <row r="15" spans="1:10" x14ac:dyDescent="0.3">
      <c r="A15" t="s">
        <v>22</v>
      </c>
      <c r="B15">
        <v>7.2416997327567696</v>
      </c>
    </row>
    <row r="16" spans="1:10" x14ac:dyDescent="0.3">
      <c r="A16" t="s">
        <v>23</v>
      </c>
      <c r="B16">
        <v>4.74904541962196</v>
      </c>
    </row>
    <row r="17" spans="1:6" x14ac:dyDescent="0.3">
      <c r="A17" t="s">
        <v>24</v>
      </c>
      <c r="B17">
        <v>5.3047963531848801</v>
      </c>
    </row>
    <row r="18" spans="1:6" x14ac:dyDescent="0.3">
      <c r="A18" t="s">
        <v>25</v>
      </c>
      <c r="B18">
        <v>12.383117319802899</v>
      </c>
      <c r="F18" t="str">
        <f>TEXT(G2,"0.0")&amp;"x &amp; "&amp;TEXT(H2,"0.0")&amp;"x &amp; "&amp;TEXT(I2,"0.0")&amp;"x &amp; "&amp;TEXT(J2,"0.000")&amp;"x  \\"</f>
        <v>10.7x &amp; 79.4x &amp; 193.0x &amp; 0.993x  \\</v>
      </c>
    </row>
    <row r="19" spans="1:6" x14ac:dyDescent="0.3">
      <c r="A19" t="s">
        <v>26</v>
      </c>
      <c r="B19">
        <v>6.0192064551792903</v>
      </c>
    </row>
    <row r="20" spans="1:6" x14ac:dyDescent="0.3">
      <c r="A20" t="s">
        <v>27</v>
      </c>
      <c r="B20">
        <v>5.4257956334350999</v>
      </c>
    </row>
    <row r="21" spans="1:6" x14ac:dyDescent="0.3">
      <c r="A21" t="s">
        <v>28</v>
      </c>
      <c r="B21">
        <v>5.9097800331483201</v>
      </c>
    </row>
    <row r="22" spans="1:6" x14ac:dyDescent="0.3">
      <c r="A22" t="s">
        <v>29</v>
      </c>
      <c r="B22">
        <v>5.9349742615939398</v>
      </c>
    </row>
  </sheetData>
  <mergeCells count="2">
    <mergeCell ref="A1:B1"/>
    <mergeCell ref="A12:B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E51C-F192-4F58-85B9-A96DE4A2FB55}">
  <dimension ref="A1:N22"/>
  <sheetViews>
    <sheetView workbookViewId="0">
      <selection activeCell="F18" sqref="F18"/>
    </sheetView>
  </sheetViews>
  <sheetFormatPr defaultRowHeight="14.4" x14ac:dyDescent="0.3"/>
  <cols>
    <col min="6" max="9" width="16.44140625" customWidth="1"/>
  </cols>
  <sheetData>
    <row r="1" spans="1:14" x14ac:dyDescent="0.3">
      <c r="A1" s="3" t="s">
        <v>30</v>
      </c>
      <c r="B1" s="3"/>
      <c r="F1" t="s">
        <v>32</v>
      </c>
      <c r="G1" t="s">
        <v>35</v>
      </c>
      <c r="H1" t="s">
        <v>33</v>
      </c>
      <c r="I1" t="s">
        <v>34</v>
      </c>
      <c r="J1" t="s">
        <v>6</v>
      </c>
    </row>
    <row r="2" spans="1:14" x14ac:dyDescent="0.3">
      <c r="A2" t="s">
        <v>20</v>
      </c>
      <c r="B2">
        <v>92.425122235420503</v>
      </c>
      <c r="F2" s="4">
        <f>B2/B13</f>
        <v>0.99907234354025753</v>
      </c>
      <c r="G2" s="5">
        <f>SUM(B2:B11)/SUM(B13:B22)</f>
        <v>8.7944692480132876</v>
      </c>
      <c r="H2" s="5">
        <f>MIN(F3:F11)</f>
        <v>17.048946314889939</v>
      </c>
      <c r="I2" s="5">
        <f>MAX(F3:F11)</f>
        <v>106.23585481216858</v>
      </c>
      <c r="J2" s="4">
        <f>F2</f>
        <v>0.99907234354025753</v>
      </c>
      <c r="K2" s="2"/>
      <c r="L2" s="2"/>
      <c r="M2" s="2"/>
      <c r="N2" s="2"/>
    </row>
    <row r="3" spans="1:14" x14ac:dyDescent="0.3">
      <c r="A3" t="s">
        <v>21</v>
      </c>
      <c r="B3">
        <v>91.900870773877202</v>
      </c>
      <c r="F3" s="5">
        <f t="shared" ref="F3:F11" si="0">B3/B14</f>
        <v>103.40939909624529</v>
      </c>
      <c r="K3" s="2"/>
    </row>
    <row r="4" spans="1:14" x14ac:dyDescent="0.3">
      <c r="A4" t="s">
        <v>22</v>
      </c>
      <c r="B4">
        <v>91.641751216604106</v>
      </c>
      <c r="F4" s="5">
        <f t="shared" si="0"/>
        <v>100.68289531523611</v>
      </c>
      <c r="K4" s="2"/>
    </row>
    <row r="5" spans="1:14" x14ac:dyDescent="0.3">
      <c r="A5" t="s">
        <v>23</v>
      </c>
      <c r="B5">
        <v>92.5315641781294</v>
      </c>
      <c r="F5" s="5">
        <f t="shared" si="0"/>
        <v>106.23585481216858</v>
      </c>
      <c r="K5" s="2"/>
    </row>
    <row r="6" spans="1:14" x14ac:dyDescent="0.3">
      <c r="A6" t="s">
        <v>24</v>
      </c>
      <c r="B6">
        <v>91.786604671452807</v>
      </c>
      <c r="F6" s="5">
        <f t="shared" si="0"/>
        <v>105.21588335538713</v>
      </c>
      <c r="K6" s="2"/>
    </row>
    <row r="7" spans="1:14" x14ac:dyDescent="0.3">
      <c r="A7" t="s">
        <v>25</v>
      </c>
      <c r="B7">
        <v>92.670819145374494</v>
      </c>
      <c r="F7" s="5">
        <f t="shared" si="0"/>
        <v>104.9453989096388</v>
      </c>
      <c r="K7" s="2"/>
    </row>
    <row r="8" spans="1:14" x14ac:dyDescent="0.3">
      <c r="A8" t="s">
        <v>26</v>
      </c>
      <c r="B8">
        <v>91.677446606527596</v>
      </c>
      <c r="F8" s="5">
        <f t="shared" si="0"/>
        <v>103.29150428193</v>
      </c>
      <c r="K8" s="2"/>
    </row>
    <row r="9" spans="1:14" x14ac:dyDescent="0.3">
      <c r="A9" t="s">
        <v>27</v>
      </c>
      <c r="B9">
        <v>92.0042010184183</v>
      </c>
      <c r="F9" s="5">
        <f t="shared" si="0"/>
        <v>17.048946314889939</v>
      </c>
      <c r="K9" s="2"/>
    </row>
    <row r="10" spans="1:14" x14ac:dyDescent="0.3">
      <c r="A10" t="s">
        <v>28</v>
      </c>
      <c r="B10">
        <v>92.288018792576693</v>
      </c>
      <c r="F10" s="5">
        <f t="shared" si="0"/>
        <v>104.63779988593912</v>
      </c>
      <c r="K10" s="2"/>
    </row>
    <row r="11" spans="1:14" x14ac:dyDescent="0.3">
      <c r="A11" t="s">
        <v>29</v>
      </c>
      <c r="B11">
        <v>94.666120473442305</v>
      </c>
      <c r="F11" s="5">
        <f t="shared" si="0"/>
        <v>103.18582628509922</v>
      </c>
      <c r="K11" s="2"/>
    </row>
    <row r="12" spans="1:14" x14ac:dyDescent="0.3">
      <c r="A12" s="3" t="s">
        <v>31</v>
      </c>
      <c r="B12" s="3"/>
    </row>
    <row r="13" spans="1:14" x14ac:dyDescent="0.3">
      <c r="A13" t="s">
        <v>20</v>
      </c>
      <c r="B13">
        <v>92.510940607071504</v>
      </c>
    </row>
    <row r="14" spans="1:14" x14ac:dyDescent="0.3">
      <c r="A14" t="s">
        <v>21</v>
      </c>
      <c r="B14">
        <v>0.88870906877955202</v>
      </c>
    </row>
    <row r="15" spans="1:14" x14ac:dyDescent="0.3">
      <c r="A15" t="s">
        <v>22</v>
      </c>
      <c r="B15">
        <v>0.91020178680475605</v>
      </c>
    </row>
    <row r="16" spans="1:14" x14ac:dyDescent="0.3">
      <c r="A16" t="s">
        <v>23</v>
      </c>
      <c r="B16">
        <v>0.87100126733795102</v>
      </c>
    </row>
    <row r="17" spans="1:6" x14ac:dyDescent="0.3">
      <c r="A17" t="s">
        <v>24</v>
      </c>
      <c r="B17">
        <v>0.872364530376328</v>
      </c>
    </row>
    <row r="18" spans="1:6" x14ac:dyDescent="0.3">
      <c r="A18" t="s">
        <v>25</v>
      </c>
      <c r="B18">
        <v>0.88303841910369896</v>
      </c>
      <c r="F18" t="str">
        <f>TEXT(G2,"0.0")&amp;"x &amp; "&amp;TEXT(H2,"0.0")&amp;"x &amp; "&amp;TEXT(I2,"0.0")&amp;"x &amp; "&amp;TEXT(J2,"0.000")&amp;"x  \\"</f>
        <v>8.8x &amp; 17.0x &amp; 106.2x &amp; 0.999x  \\</v>
      </c>
    </row>
    <row r="19" spans="1:6" x14ac:dyDescent="0.3">
      <c r="A19" t="s">
        <v>26</v>
      </c>
      <c r="B19">
        <v>0.88756037821172296</v>
      </c>
    </row>
    <row r="20" spans="1:6" x14ac:dyDescent="0.3">
      <c r="A20" t="s">
        <v>27</v>
      </c>
      <c r="B20">
        <v>5.39647432276006</v>
      </c>
    </row>
    <row r="21" spans="1:6" x14ac:dyDescent="0.3">
      <c r="A21" t="s">
        <v>28</v>
      </c>
      <c r="B21">
        <v>0.88197591016989696</v>
      </c>
    </row>
    <row r="22" spans="1:6" x14ac:dyDescent="0.3">
      <c r="A22" t="s">
        <v>29</v>
      </c>
      <c r="B22">
        <v>0.917433371245027</v>
      </c>
    </row>
  </sheetData>
  <mergeCells count="2">
    <mergeCell ref="A1:B1"/>
    <mergeCell ref="A12:B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F2F7-AE6D-4E63-B7C3-D33BC68B4CF7}">
  <dimension ref="A1:J22"/>
  <sheetViews>
    <sheetView workbookViewId="0">
      <selection activeCell="F18" sqref="F18"/>
    </sheetView>
  </sheetViews>
  <sheetFormatPr defaultRowHeight="14.4" x14ac:dyDescent="0.3"/>
  <cols>
    <col min="6" max="9" width="16.44140625" customWidth="1"/>
  </cols>
  <sheetData>
    <row r="1" spans="1:10" x14ac:dyDescent="0.3">
      <c r="A1" s="3" t="s">
        <v>30</v>
      </c>
      <c r="B1" s="3"/>
      <c r="F1" t="s">
        <v>32</v>
      </c>
      <c r="G1" t="s">
        <v>35</v>
      </c>
      <c r="H1" t="s">
        <v>33</v>
      </c>
      <c r="I1" t="s">
        <v>34</v>
      </c>
      <c r="J1" t="s">
        <v>6</v>
      </c>
    </row>
    <row r="2" spans="1:10" x14ac:dyDescent="0.3">
      <c r="A2" t="s">
        <v>20</v>
      </c>
      <c r="B2">
        <v>0.292720650993336</v>
      </c>
      <c r="F2" s="4">
        <f>B2/B13</f>
        <v>0.80860642145736905</v>
      </c>
      <c r="G2" s="4">
        <f>SUM(B2:B11)/SUM(B13:B22)</f>
        <v>0.5925267611874202</v>
      </c>
      <c r="H2" s="4">
        <f>MIN(F3:F11)</f>
        <v>0.56811587260987739</v>
      </c>
      <c r="I2" s="4">
        <f>MAX(F3:F11)</f>
        <v>0.78150614208154257</v>
      </c>
      <c r="J2" s="4">
        <f>F2</f>
        <v>0.80860642145736905</v>
      </c>
    </row>
    <row r="3" spans="1:10" x14ac:dyDescent="0.3">
      <c r="A3" t="s">
        <v>21</v>
      </c>
      <c r="B3">
        <v>0.28455697593039903</v>
      </c>
      <c r="F3" s="4">
        <f t="shared" ref="F3:F11" si="0">B3/B14</f>
        <v>0.77939458097409076</v>
      </c>
    </row>
    <row r="4" spans="1:10" x14ac:dyDescent="0.3">
      <c r="A4" t="s">
        <v>22</v>
      </c>
      <c r="B4">
        <v>0.289707473237867</v>
      </c>
      <c r="F4" s="4">
        <f t="shared" si="0"/>
        <v>0.78150614208154257</v>
      </c>
    </row>
    <row r="5" spans="1:10" x14ac:dyDescent="0.3">
      <c r="A5" t="s">
        <v>23</v>
      </c>
      <c r="B5">
        <v>0.92680073815243302</v>
      </c>
      <c r="F5" s="4">
        <f t="shared" si="0"/>
        <v>0.58315999172127442</v>
      </c>
    </row>
    <row r="6" spans="1:10" x14ac:dyDescent="0.3">
      <c r="A6" t="s">
        <v>24</v>
      </c>
      <c r="B6">
        <v>1.20763043372652</v>
      </c>
      <c r="F6" s="4">
        <f t="shared" si="0"/>
        <v>0.58011988112439727</v>
      </c>
    </row>
    <row r="7" spans="1:10" x14ac:dyDescent="0.3">
      <c r="A7" t="s">
        <v>25</v>
      </c>
      <c r="B7">
        <v>1.2081795260758901</v>
      </c>
      <c r="F7" s="4">
        <f t="shared" si="0"/>
        <v>0.57688486596222599</v>
      </c>
    </row>
    <row r="8" spans="1:10" x14ac:dyDescent="0.3">
      <c r="A8" t="s">
        <v>26</v>
      </c>
      <c r="B8">
        <v>1.1729912474522</v>
      </c>
      <c r="F8" s="4">
        <f t="shared" si="0"/>
        <v>0.5765136166576168</v>
      </c>
    </row>
    <row r="9" spans="1:10" x14ac:dyDescent="0.3">
      <c r="A9" t="s">
        <v>27</v>
      </c>
      <c r="B9">
        <v>1.1979084945579901</v>
      </c>
      <c r="F9" s="4">
        <f t="shared" si="0"/>
        <v>0.57432432293312152</v>
      </c>
    </row>
    <row r="10" spans="1:10" x14ac:dyDescent="0.3">
      <c r="A10" t="s">
        <v>28</v>
      </c>
      <c r="B10">
        <v>1.1819611701855</v>
      </c>
      <c r="F10" s="4">
        <f t="shared" si="0"/>
        <v>0.58191540611456594</v>
      </c>
    </row>
    <row r="11" spans="1:10" x14ac:dyDescent="0.3">
      <c r="A11" t="s">
        <v>29</v>
      </c>
      <c r="B11">
        <v>1.18529905049088</v>
      </c>
      <c r="F11" s="4">
        <f t="shared" si="0"/>
        <v>0.56811587260987739</v>
      </c>
    </row>
    <row r="12" spans="1:10" x14ac:dyDescent="0.3">
      <c r="A12" s="3" t="s">
        <v>31</v>
      </c>
      <c r="B12" s="3"/>
    </row>
    <row r="13" spans="1:10" x14ac:dyDescent="0.3">
      <c r="A13" t="s">
        <v>20</v>
      </c>
      <c r="B13">
        <v>0.36200633982816899</v>
      </c>
    </row>
    <row r="14" spans="1:10" x14ac:dyDescent="0.3">
      <c r="A14" t="s">
        <v>21</v>
      </c>
      <c r="B14">
        <v>0.365100018497381</v>
      </c>
    </row>
    <row r="15" spans="1:10" x14ac:dyDescent="0.3">
      <c r="A15" t="s">
        <v>22</v>
      </c>
      <c r="B15">
        <v>0.37070402603136399</v>
      </c>
    </row>
    <row r="16" spans="1:10" x14ac:dyDescent="0.3">
      <c r="A16" t="s">
        <v>23</v>
      </c>
      <c r="B16">
        <v>1.5892735292365601</v>
      </c>
    </row>
    <row r="17" spans="1:6" x14ac:dyDescent="0.3">
      <c r="A17" t="s">
        <v>24</v>
      </c>
      <c r="B17">
        <v>2.0816911693939399</v>
      </c>
    </row>
    <row r="18" spans="1:6" x14ac:dyDescent="0.3">
      <c r="A18" t="s">
        <v>25</v>
      </c>
      <c r="B18">
        <v>2.0943165566680002</v>
      </c>
      <c r="F18" t="str">
        <f>TEXT(G2,"0.000")&amp;"x &amp; "&amp;TEXT(H2,"0.000")&amp;"x &amp; "&amp;TEXT(I2,"0.000")&amp;"x &amp; "&amp;TEXT(J2,"0.000")&amp;"x  \\"</f>
        <v>0.593x &amp; 0.568x &amp; 0.782x &amp; 0.809x  \\</v>
      </c>
    </row>
    <row r="19" spans="1:6" x14ac:dyDescent="0.3">
      <c r="A19" t="s">
        <v>26</v>
      </c>
      <c r="B19">
        <v>2.0346288683565001</v>
      </c>
    </row>
    <row r="20" spans="1:6" x14ac:dyDescent="0.3">
      <c r="A20" t="s">
        <v>27</v>
      </c>
      <c r="B20">
        <v>2.0857700896945701</v>
      </c>
    </row>
    <row r="21" spans="1:6" x14ac:dyDescent="0.3">
      <c r="A21" t="s">
        <v>28</v>
      </c>
      <c r="B21">
        <v>2.0311563463793201</v>
      </c>
    </row>
    <row r="22" spans="1:6" x14ac:dyDescent="0.3">
      <c r="A22" t="s">
        <v>29</v>
      </c>
      <c r="B22">
        <v>2.08636848156647</v>
      </c>
    </row>
  </sheetData>
  <mergeCells count="2">
    <mergeCell ref="A1:B1"/>
    <mergeCell ref="A12:B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03B5-C46A-4882-9E69-7E6F447C182B}">
  <dimension ref="A1:J22"/>
  <sheetViews>
    <sheetView workbookViewId="0">
      <selection activeCell="F18" sqref="F18"/>
    </sheetView>
  </sheetViews>
  <sheetFormatPr defaultRowHeight="14.4" x14ac:dyDescent="0.3"/>
  <cols>
    <col min="6" max="9" width="16.44140625" customWidth="1"/>
  </cols>
  <sheetData>
    <row r="1" spans="1:10" x14ac:dyDescent="0.3">
      <c r="A1" s="3" t="s">
        <v>30</v>
      </c>
      <c r="B1" s="3"/>
      <c r="F1" t="s">
        <v>32</v>
      </c>
      <c r="G1" t="s">
        <v>35</v>
      </c>
      <c r="H1" t="s">
        <v>33</v>
      </c>
      <c r="I1" t="s">
        <v>34</v>
      </c>
      <c r="J1" t="s">
        <v>6</v>
      </c>
    </row>
    <row r="2" spans="1:10" x14ac:dyDescent="0.3">
      <c r="A2" t="s">
        <v>20</v>
      </c>
      <c r="B2">
        <v>0.36175954423381801</v>
      </c>
      <c r="F2" s="4">
        <f>B2/B13</f>
        <v>0.81866309601624498</v>
      </c>
      <c r="G2" s="4">
        <f>SUM(B2:B11)/SUM(B13:B22)</f>
        <v>1.177545978045464</v>
      </c>
      <c r="H2" s="4">
        <f>MIN(F3:F11)</f>
        <v>1.0971787287636963</v>
      </c>
      <c r="I2" s="4">
        <f>MAX(F3:F11)</f>
        <v>2.218976737307897</v>
      </c>
      <c r="J2" s="4">
        <f>F2</f>
        <v>0.81866309601624498</v>
      </c>
    </row>
    <row r="3" spans="1:10" x14ac:dyDescent="0.3">
      <c r="A3" t="s">
        <v>21</v>
      </c>
      <c r="B3">
        <v>0.35141086928510201</v>
      </c>
      <c r="F3" s="4">
        <f t="shared" ref="F3:F11" si="0">B3/B14</f>
        <v>2.2184644626532681</v>
      </c>
    </row>
    <row r="4" spans="1:10" x14ac:dyDescent="0.3">
      <c r="A4" t="s">
        <v>22</v>
      </c>
      <c r="B4">
        <v>0.35119981922864202</v>
      </c>
      <c r="F4" s="4">
        <f t="shared" si="0"/>
        <v>2.218976737307897</v>
      </c>
    </row>
    <row r="5" spans="1:10" x14ac:dyDescent="0.3">
      <c r="A5" t="s">
        <v>23</v>
      </c>
      <c r="B5">
        <v>1.0718845209560799</v>
      </c>
      <c r="F5" s="4">
        <f t="shared" si="0"/>
        <v>1.2012291140962958</v>
      </c>
    </row>
    <row r="6" spans="1:10" x14ac:dyDescent="0.3">
      <c r="A6" t="s">
        <v>24</v>
      </c>
      <c r="B6">
        <v>1.41761414562111</v>
      </c>
      <c r="F6" s="4">
        <f t="shared" si="0"/>
        <v>1.1638530350499547</v>
      </c>
    </row>
    <row r="7" spans="1:10" x14ac:dyDescent="0.3">
      <c r="A7" t="s">
        <v>25</v>
      </c>
      <c r="B7">
        <v>1.41738909109865</v>
      </c>
      <c r="F7" s="4">
        <f t="shared" si="0"/>
        <v>1.1833968692132653</v>
      </c>
    </row>
    <row r="8" spans="1:10" x14ac:dyDescent="0.3">
      <c r="A8" t="s">
        <v>26</v>
      </c>
      <c r="B8">
        <v>1.35755255781096</v>
      </c>
      <c r="F8" s="4">
        <f t="shared" si="0"/>
        <v>1.1624832742049709</v>
      </c>
    </row>
    <row r="9" spans="1:10" x14ac:dyDescent="0.3">
      <c r="A9" t="s">
        <v>27</v>
      </c>
      <c r="B9">
        <v>1.3548371626047699</v>
      </c>
      <c r="F9" s="4">
        <f t="shared" si="0"/>
        <v>1.0971787287636963</v>
      </c>
    </row>
    <row r="10" spans="1:10" x14ac:dyDescent="0.3">
      <c r="A10" t="s">
        <v>28</v>
      </c>
      <c r="B10">
        <v>1.35282067621825</v>
      </c>
      <c r="F10" s="4">
        <f t="shared" si="0"/>
        <v>1.1655122149734352</v>
      </c>
    </row>
    <row r="11" spans="1:10" x14ac:dyDescent="0.3">
      <c r="A11" t="s">
        <v>29</v>
      </c>
      <c r="B11">
        <v>1.36603786217415</v>
      </c>
      <c r="F11" s="4">
        <f t="shared" si="0"/>
        <v>1.1345332626576856</v>
      </c>
    </row>
    <row r="12" spans="1:10" x14ac:dyDescent="0.3">
      <c r="A12" s="3" t="s">
        <v>31</v>
      </c>
      <c r="B12" s="3"/>
    </row>
    <row r="13" spans="1:10" x14ac:dyDescent="0.3">
      <c r="A13" t="s">
        <v>20</v>
      </c>
      <c r="B13">
        <v>0.44189062142192798</v>
      </c>
    </row>
    <row r="14" spans="1:10" x14ac:dyDescent="0.3">
      <c r="A14" t="s">
        <v>21</v>
      </c>
      <c r="B14">
        <v>0.158402748928787</v>
      </c>
    </row>
    <row r="15" spans="1:10" x14ac:dyDescent="0.3">
      <c r="A15" t="s">
        <v>22</v>
      </c>
      <c r="B15">
        <v>0.15827106851725001</v>
      </c>
    </row>
    <row r="16" spans="1:10" x14ac:dyDescent="0.3">
      <c r="A16" t="s">
        <v>23</v>
      </c>
      <c r="B16">
        <v>0.892323128350478</v>
      </c>
    </row>
    <row r="17" spans="1:6" x14ac:dyDescent="0.3">
      <c r="A17" t="s">
        <v>24</v>
      </c>
      <c r="B17">
        <v>1.2180353557786301</v>
      </c>
    </row>
    <row r="18" spans="1:6" x14ac:dyDescent="0.3">
      <c r="A18" t="s">
        <v>25</v>
      </c>
      <c r="B18">
        <v>1.19772928927972</v>
      </c>
      <c r="F18" t="str">
        <f>TEXT(G2,"0.000")&amp;"x &amp; "&amp;TEXT(H2,"0.000")&amp;"x &amp; "&amp;TEXT(I2,"0.000")&amp;"x &amp; "&amp;TEXT(J2,"0.000")&amp;"x  \\"</f>
        <v>1.178x &amp; 1.097x &amp; 2.219x &amp; 0.819x  \\</v>
      </c>
    </row>
    <row r="19" spans="1:6" x14ac:dyDescent="0.3">
      <c r="A19" t="s">
        <v>26</v>
      </c>
      <c r="B19">
        <v>1.16780394861113</v>
      </c>
    </row>
    <row r="20" spans="1:6" x14ac:dyDescent="0.3">
      <c r="A20" t="s">
        <v>27</v>
      </c>
      <c r="B20">
        <v>1.2348372485596799</v>
      </c>
    </row>
    <row r="21" spans="1:6" x14ac:dyDescent="0.3">
      <c r="A21" t="s">
        <v>28</v>
      </c>
      <c r="B21">
        <v>1.16070913615357</v>
      </c>
    </row>
    <row r="22" spans="1:6" x14ac:dyDescent="0.3">
      <c r="A22" t="s">
        <v>29</v>
      </c>
      <c r="B22">
        <v>1.20405272118171</v>
      </c>
    </row>
  </sheetData>
  <mergeCells count="2">
    <mergeCell ref="A12:B12"/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A906-4CBD-4E23-A72D-5D993893E83E}">
  <dimension ref="A1:J22"/>
  <sheetViews>
    <sheetView workbookViewId="0">
      <selection activeCell="F18" sqref="F18"/>
    </sheetView>
  </sheetViews>
  <sheetFormatPr defaultRowHeight="14.4" x14ac:dyDescent="0.3"/>
  <cols>
    <col min="4" max="4" width="8.88671875" customWidth="1"/>
    <col min="6" max="9" width="16.44140625" customWidth="1"/>
  </cols>
  <sheetData>
    <row r="1" spans="1:10" x14ac:dyDescent="0.3">
      <c r="A1" s="3" t="s">
        <v>30</v>
      </c>
      <c r="B1" s="3"/>
      <c r="F1" t="s">
        <v>32</v>
      </c>
      <c r="G1" t="s">
        <v>35</v>
      </c>
      <c r="H1" t="s">
        <v>33</v>
      </c>
      <c r="I1" t="s">
        <v>34</v>
      </c>
      <c r="J1" t="s">
        <v>6</v>
      </c>
    </row>
    <row r="2" spans="1:10" x14ac:dyDescent="0.3">
      <c r="A2" t="s">
        <v>20</v>
      </c>
      <c r="B2">
        <v>1007.09928843023</v>
      </c>
      <c r="F2" s="4">
        <f>B2/B13</f>
        <v>0.98614392398694206</v>
      </c>
      <c r="G2" s="5">
        <f>SUM(B2:B11)/SUM(B13:B22)</f>
        <v>11.129059545994016</v>
      </c>
      <c r="H2" s="5">
        <f>MIN(F3:F11)</f>
        <v>32.515004096904676</v>
      </c>
      <c r="I2" s="5">
        <f>MAX(F3:F11)</f>
        <v>398.31253654089397</v>
      </c>
      <c r="J2" s="4">
        <f>F2</f>
        <v>0.98614392398694206</v>
      </c>
    </row>
    <row r="3" spans="1:10" x14ac:dyDescent="0.3">
      <c r="A3" t="s">
        <v>21</v>
      </c>
      <c r="B3">
        <v>1227.96252814677</v>
      </c>
      <c r="F3" s="5">
        <f t="shared" ref="F3:F11" si="0">B3/B14</f>
        <v>354.74495621521339</v>
      </c>
    </row>
    <row r="4" spans="1:10" x14ac:dyDescent="0.3">
      <c r="A4" t="s">
        <v>22</v>
      </c>
      <c r="B4">
        <v>1258.4712676827501</v>
      </c>
      <c r="F4" s="5">
        <f t="shared" si="0"/>
        <v>199.08421457836602</v>
      </c>
    </row>
    <row r="5" spans="1:10" x14ac:dyDescent="0.3">
      <c r="A5" t="s">
        <v>23</v>
      </c>
      <c r="B5">
        <v>1322.64260998859</v>
      </c>
      <c r="F5" s="5">
        <f t="shared" si="0"/>
        <v>398.31253654089397</v>
      </c>
    </row>
    <row r="6" spans="1:10" x14ac:dyDescent="0.3">
      <c r="A6" t="s">
        <v>24</v>
      </c>
      <c r="B6">
        <v>1317.7327290242099</v>
      </c>
      <c r="F6" s="5">
        <f t="shared" si="0"/>
        <v>395.19300975626743</v>
      </c>
    </row>
    <row r="7" spans="1:10" x14ac:dyDescent="0.3">
      <c r="A7" t="s">
        <v>25</v>
      </c>
      <c r="B7">
        <v>1297.13155005352</v>
      </c>
      <c r="F7" s="5">
        <f t="shared" si="0"/>
        <v>123.04243537697405</v>
      </c>
    </row>
    <row r="8" spans="1:10" x14ac:dyDescent="0.3">
      <c r="A8" t="s">
        <v>26</v>
      </c>
      <c r="B8">
        <v>1252.96622854617</v>
      </c>
      <c r="F8" s="5">
        <f t="shared" si="0"/>
        <v>378.29805736221033</v>
      </c>
    </row>
    <row r="9" spans="1:10" x14ac:dyDescent="0.3">
      <c r="A9" t="s">
        <v>27</v>
      </c>
      <c r="B9">
        <v>1253.2898237929101</v>
      </c>
      <c r="F9" s="5">
        <f t="shared" si="0"/>
        <v>32.515004096904676</v>
      </c>
    </row>
    <row r="10" spans="1:10" x14ac:dyDescent="0.3">
      <c r="A10" t="s">
        <v>28</v>
      </c>
      <c r="B10">
        <v>1123.9361107095899</v>
      </c>
      <c r="F10" s="5">
        <f t="shared" si="0"/>
        <v>353.9317512324572</v>
      </c>
    </row>
    <row r="11" spans="1:10" x14ac:dyDescent="0.3">
      <c r="A11" t="s">
        <v>29</v>
      </c>
      <c r="B11">
        <v>1142.6681745999899</v>
      </c>
      <c r="F11" s="5">
        <f t="shared" si="0"/>
        <v>344.46812900575742</v>
      </c>
    </row>
    <row r="12" spans="1:10" x14ac:dyDescent="0.3">
      <c r="A12" s="3" t="s">
        <v>31</v>
      </c>
      <c r="B12" s="3"/>
    </row>
    <row r="13" spans="1:10" x14ac:dyDescent="0.3">
      <c r="A13" t="s">
        <v>20</v>
      </c>
      <c r="B13">
        <v>1021.2498033335399</v>
      </c>
    </row>
    <row r="14" spans="1:10" x14ac:dyDescent="0.3">
      <c r="A14" t="s">
        <v>21</v>
      </c>
      <c r="B14">
        <v>3.46153625761997</v>
      </c>
    </row>
    <row r="15" spans="1:10" x14ac:dyDescent="0.3">
      <c r="A15" t="s">
        <v>22</v>
      </c>
      <c r="B15">
        <v>6.3213011154501899</v>
      </c>
    </row>
    <row r="16" spans="1:10" x14ac:dyDescent="0.3">
      <c r="A16" t="s">
        <v>23</v>
      </c>
      <c r="B16">
        <v>3.3206150664374001</v>
      </c>
    </row>
    <row r="17" spans="1:6" x14ac:dyDescent="0.3">
      <c r="A17" t="s">
        <v>24</v>
      </c>
      <c r="B17">
        <v>3.33440292842455</v>
      </c>
    </row>
    <row r="18" spans="1:6" x14ac:dyDescent="0.3">
      <c r="A18" t="s">
        <v>25</v>
      </c>
      <c r="B18">
        <v>10.542147886454</v>
      </c>
      <c r="F18" t="str">
        <f>TEXT(G2,"0.0")&amp;"x &amp; "&amp;TEXT(H2,"0.0")&amp;"x &amp; "&amp;TEXT(I2,"0.0")&amp;"x &amp; "&amp;TEXT(J2,"0.000")&amp;"x  \\"</f>
        <v>11.1x &amp; 32.5x &amp; 398.3x &amp; 0.986x  \\</v>
      </c>
    </row>
    <row r="19" spans="1:6" x14ac:dyDescent="0.3">
      <c r="A19" t="s">
        <v>26</v>
      </c>
      <c r="B19">
        <v>3.3121138323649602</v>
      </c>
    </row>
    <row r="20" spans="1:6" x14ac:dyDescent="0.3">
      <c r="A20" t="s">
        <v>27</v>
      </c>
      <c r="B20">
        <v>38.544968964411702</v>
      </c>
    </row>
    <row r="21" spans="1:6" x14ac:dyDescent="0.3">
      <c r="A21" t="s">
        <v>28</v>
      </c>
      <c r="B21">
        <v>3.17557299336901</v>
      </c>
    </row>
    <row r="22" spans="1:6" x14ac:dyDescent="0.3">
      <c r="A22" t="s">
        <v>29</v>
      </c>
      <c r="B22">
        <v>3.3171956369318898</v>
      </c>
    </row>
  </sheetData>
  <mergeCells count="2">
    <mergeCell ref="A1:B1"/>
    <mergeCell ref="A12:B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74B6-EEE7-4F56-81C9-DCCC9B9D4E7C}">
  <dimension ref="A1:J26"/>
  <sheetViews>
    <sheetView workbookViewId="0">
      <selection activeCell="G22" sqref="G22"/>
    </sheetView>
  </sheetViews>
  <sheetFormatPr defaultRowHeight="14.4" x14ac:dyDescent="0.3"/>
  <cols>
    <col min="6" max="9" width="16.44140625" customWidth="1"/>
  </cols>
  <sheetData>
    <row r="1" spans="1:10" x14ac:dyDescent="0.3">
      <c r="A1" s="3" t="s">
        <v>30</v>
      </c>
      <c r="B1" s="3"/>
      <c r="F1" t="s">
        <v>32</v>
      </c>
      <c r="G1" t="s">
        <v>35</v>
      </c>
      <c r="H1" t="s">
        <v>33</v>
      </c>
      <c r="I1" t="s">
        <v>34</v>
      </c>
      <c r="J1" t="s">
        <v>6</v>
      </c>
    </row>
    <row r="2" spans="1:10" x14ac:dyDescent="0.3">
      <c r="A2" t="s">
        <v>20</v>
      </c>
      <c r="B2">
        <v>1179.3707245845401</v>
      </c>
      <c r="F2" s="4">
        <f>B2/B13</f>
        <v>0.99223933338454262</v>
      </c>
      <c r="G2" s="5">
        <f>SUM(B2:B11)/SUM(B13:B22)</f>
        <v>9.7040360384226876</v>
      </c>
      <c r="H2" s="5">
        <f>MIN(F3:F11)</f>
        <v>7.0430534161770222</v>
      </c>
      <c r="I2" s="5">
        <f>MAX(F3:F11)</f>
        <v>286.93254388951084</v>
      </c>
      <c r="J2" s="4">
        <f>F2</f>
        <v>0.99223933338454262</v>
      </c>
    </row>
    <row r="3" spans="1:10" x14ac:dyDescent="0.3">
      <c r="A3" t="s">
        <v>21</v>
      </c>
      <c r="B3">
        <v>1551.52151114508</v>
      </c>
      <c r="F3" s="5">
        <f t="shared" ref="F3:F11" si="0">B3/B14</f>
        <v>260.45095194336437</v>
      </c>
    </row>
    <row r="4" spans="1:10" x14ac:dyDescent="0.3">
      <c r="A4" t="s">
        <v>22</v>
      </c>
      <c r="B4">
        <v>1523.8873763793599</v>
      </c>
      <c r="F4" s="5">
        <f t="shared" si="0"/>
        <v>194.63500711846098</v>
      </c>
    </row>
    <row r="5" spans="1:10" x14ac:dyDescent="0.3">
      <c r="A5" t="s">
        <v>23</v>
      </c>
      <c r="B5">
        <v>1461.0489153649301</v>
      </c>
      <c r="F5" s="5">
        <f t="shared" si="0"/>
        <v>286.93254388951084</v>
      </c>
    </row>
    <row r="6" spans="1:10" x14ac:dyDescent="0.3">
      <c r="A6" t="s">
        <v>24</v>
      </c>
      <c r="B6">
        <v>1484.9407844679399</v>
      </c>
      <c r="F6" s="5">
        <f t="shared" si="0"/>
        <v>269.63121920360078</v>
      </c>
    </row>
    <row r="7" spans="1:10" x14ac:dyDescent="0.3">
      <c r="A7" t="s">
        <v>25</v>
      </c>
      <c r="B7">
        <v>1360.7380241062499</v>
      </c>
      <c r="F7" s="5">
        <f t="shared" si="0"/>
        <v>117.16936758367459</v>
      </c>
    </row>
    <row r="8" spans="1:10" x14ac:dyDescent="0.3">
      <c r="A8" t="s">
        <v>26</v>
      </c>
      <c r="B8">
        <v>1478.6490466244099</v>
      </c>
      <c r="F8" s="5">
        <f t="shared" si="0"/>
        <v>279.68721456859748</v>
      </c>
    </row>
    <row r="9" spans="1:10" x14ac:dyDescent="0.3">
      <c r="A9" t="s">
        <v>27</v>
      </c>
      <c r="B9">
        <v>1359.6864271499501</v>
      </c>
      <c r="F9" s="5">
        <f t="shared" si="0"/>
        <v>37.14788046789451</v>
      </c>
    </row>
    <row r="10" spans="1:10" x14ac:dyDescent="0.3">
      <c r="A10" t="s">
        <v>28</v>
      </c>
      <c r="B10">
        <v>1294.22617267946</v>
      </c>
      <c r="F10" s="5">
        <f t="shared" si="0"/>
        <v>7.0430534161770222</v>
      </c>
    </row>
    <row r="11" spans="1:10" x14ac:dyDescent="0.3">
      <c r="A11" t="s">
        <v>29</v>
      </c>
      <c r="B11">
        <v>1431.2236526715201</v>
      </c>
      <c r="F11" s="5">
        <f t="shared" si="0"/>
        <v>266.63036642500526</v>
      </c>
    </row>
    <row r="12" spans="1:10" x14ac:dyDescent="0.3">
      <c r="A12" s="3" t="s">
        <v>31</v>
      </c>
      <c r="B12" s="3"/>
    </row>
    <row r="13" spans="1:10" x14ac:dyDescent="0.3">
      <c r="A13" t="s">
        <v>20</v>
      </c>
      <c r="B13">
        <v>1188.59501423078</v>
      </c>
    </row>
    <row r="14" spans="1:10" x14ac:dyDescent="0.3">
      <c r="A14" t="s">
        <v>21</v>
      </c>
      <c r="B14">
        <v>5.9570583235282699</v>
      </c>
    </row>
    <row r="15" spans="1:10" x14ac:dyDescent="0.3">
      <c r="A15" t="s">
        <v>22</v>
      </c>
      <c r="B15">
        <v>7.82946191921104</v>
      </c>
    </row>
    <row r="16" spans="1:10" x14ac:dyDescent="0.3">
      <c r="A16" t="s">
        <v>23</v>
      </c>
      <c r="B16">
        <v>5.0919595789299397</v>
      </c>
    </row>
    <row r="17" spans="1:8" x14ac:dyDescent="0.3">
      <c r="A17" t="s">
        <v>24</v>
      </c>
      <c r="B17">
        <v>5.5073028592681199</v>
      </c>
    </row>
    <row r="18" spans="1:8" x14ac:dyDescent="0.3">
      <c r="A18" t="s">
        <v>25</v>
      </c>
      <c r="B18">
        <v>11.6134280842175</v>
      </c>
      <c r="F18" t="str">
        <f>TEXT(G2,"0.0")&amp;"x &amp; "&amp;TEXT(H2,"0.0")&amp;"x &amp; "&amp;TEXT(I2,"0.0")&amp;"x &amp; "&amp;TEXT(J2,"0.000")&amp;"x  \\"</f>
        <v>9.7x &amp; 7.0x &amp; 286.9x &amp; 0.992x  \\</v>
      </c>
    </row>
    <row r="19" spans="1:8" x14ac:dyDescent="0.3">
      <c r="A19" t="s">
        <v>26</v>
      </c>
      <c r="B19">
        <v>5.2867952827416396</v>
      </c>
      <c r="F19" s="1"/>
    </row>
    <row r="20" spans="1:8" x14ac:dyDescent="0.3">
      <c r="A20" t="s">
        <v>27</v>
      </c>
      <c r="B20">
        <v>36.601992092794497</v>
      </c>
    </row>
    <row r="21" spans="1:8" x14ac:dyDescent="0.3">
      <c r="A21" t="s">
        <v>28</v>
      </c>
      <c r="B21">
        <v>183.75924420888001</v>
      </c>
    </row>
    <row r="22" spans="1:8" x14ac:dyDescent="0.3">
      <c r="A22" t="s">
        <v>29</v>
      </c>
      <c r="B22">
        <v>5.3678193967980699</v>
      </c>
    </row>
    <row r="26" spans="1:8" x14ac:dyDescent="0.3">
      <c r="G26" s="1"/>
      <c r="H26" s="1"/>
    </row>
  </sheetData>
  <mergeCells count="2">
    <mergeCell ref="A1:B1"/>
    <mergeCell ref="A12:B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Disco</vt:lpstr>
      <vt:lpstr>Call Density</vt:lpstr>
      <vt:lpstr>Case Termination</vt:lpstr>
      <vt:lpstr>Dangling Switch</vt:lpstr>
      <vt:lpstr>Gotos Density</vt:lpstr>
      <vt:lpstr>Return</vt:lpstr>
      <vt:lpstr>Return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Matissek Worm</dc:creator>
  <cp:lastModifiedBy>Bruno Matissek Worm</cp:lastModifiedBy>
  <dcterms:created xsi:type="dcterms:W3CDTF">2024-09-08T21:40:50Z</dcterms:created>
  <dcterms:modified xsi:type="dcterms:W3CDTF">2024-09-23T12:35:21Z</dcterms:modified>
</cp:coreProperties>
</file>