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ropbox\DSA4.0\Automation-Python-Excel-IA\Cap14\"/>
    </mc:Choice>
  </mc:AlternateContent>
  <xr:revisionPtr revIDLastSave="0" documentId="13_ncr:1_{741AE774-A3E3-4E81-9FDC-DF5FFDD082F3}" xr6:coauthVersionLast="47" xr6:coauthVersionMax="47" xr10:uidLastSave="{00000000-0000-0000-0000-000000000000}"/>
  <bookViews>
    <workbookView xWindow="-98" yWindow="-98" windowWidth="21016" windowHeight="11551" xr2:uid="{5809514D-1255-4207-9867-914B44E0CC4F}"/>
  </bookViews>
  <sheets>
    <sheet name="dsa_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2" l="1" a="1"/>
  <c r="J1" i="2" l="1"/>
  <c r="J3" i="2" a="1"/>
  <c r="J3" i="2" l="1"/>
  <c r="J5" i="2" a="1"/>
  <c r="J5" i="2" l="1"/>
  <c r="J7" i="2" a="1"/>
  <c r="J7" i="2" l="1"/>
  <c r="J9" i="2" a="1"/>
  <c r="J9" i="2" l="1"/>
  <c r="J11" i="2" a="1"/>
  <c r="J11" i="2" l="1"/>
  <c r="J13" i="2" a="1"/>
  <c r="J13" i="2" l="1"/>
  <c r="J15" i="2" a="1"/>
  <c r="J15" i="2" l="1"/>
  <c r="J17" i="2" a="1"/>
  <c r="J17" i="2" l="1"/>
  <c r="J19" i="2" a="1"/>
  <c r="J19" i="2" l="1"/>
  <c r="J21" i="2" a="1"/>
  <c r="J21" i="2" l="1"/>
  <c r="J23" i="2" a="1"/>
  <c r="J23" i="2" l="1"/>
  <c r="J25" i="2" a="1"/>
  <c r="J25" i="2" l="1"/>
  <c r="J27" i="2" a="1"/>
  <c r="J27" i="2" l="1"/>
  <c r="J29" i="2" a="1"/>
  <c r="J29" i="2" l="1"/>
  <c r="J31" i="2" a="1"/>
  <c r="J31" i="2" l="1"/>
  <c r="J33" i="2" a="1"/>
  <c r="J3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  <pythonScript>
      <code>df.describe()</code>
    </pythonScript>
    <pythonScript>
      <code>df.describe(include=['object'])</code>
    </pythonScript>
    <pythonScript>
      <code>df.isna().sum()</code>
    </pythonScript>
    <pythonScript>
      <code># Selecionar apenas as colunas numéricas
numerical_cols = df.select_dtypes(include='number')</code>
    </pythonScript>
    <pythonScript>
      <code># Imputação de valores ausentes com a mediana
df_numericas = numerical_cols.fillna(numerical_cols.median())</code>
    </pythonScript>
    <pythonScript>
      <code>df_numericas.isna().sum()</code>
    </pythonScript>
    <pythonScript>
      <code># Selecionar apenas as colunas categóricas
categorical_cols = df.select_dtypes(include=['object', 'category'])</code>
    </pythonScript>
    <pythonScript>
      <code>categorical_cols.isna().sum()</code>
    </pythonScript>
    <pythonScript>
      <code># Criar um novo DataFrame apenas com as variáveis categóricas
df_categorical = categorical_cols.copy()</code>
    </pythonScript>
    <pythonScript>
      <code># Preencher os valores ausentes com a moda de cada coluna categórica
df_categorical = df_categorical.apply(lambda col: col.fillna(col.mode()[0]))</code>
    </pythonScript>
    <pythonScript>
      <code>df_categorical.isna().sum()</code>
    </pythonScript>
    <pythonScript>
      <code># Remover o símbolo de dólar e as vírgulas, e converter para numérico
df_numericas['Renda'] = df_numericas['Renda'].replace('[\$,]', '', regex=True).astype(float)</code>
    </pythonScript>
    <pythonScript>
      <code># Criar a nova coluna "bonus" com 10%% da coluna "Renda"
df_numericas['Bonus'] = df_numericas['Renda'] * 0.10</code>
    </pythonScript>
    <pythonScript>
      <code># Exibir o DataFrame com a nova coluna
df_numericas.head()</code>
    </pythonScript>
    <pythonScript>
      <code># Concatenar os dois DataFrames (numéricos e categóricos)
df_final = pd.concat([df_numericas, df_categorical], axis=1)</code>
    </pythonScript>
    <pythonScript>
      <code>df_final.head(20)</code>
    </pythonScript>
  </pythonScripts>
</python>
</file>

<file path=xl/sharedStrings.xml><?xml version="1.0" encoding="utf-8"?>
<sst xmlns="http://schemas.openxmlformats.org/spreadsheetml/2006/main" count="46" uniqueCount="15">
  <si>
    <t>Graduação</t>
  </si>
  <si>
    <t>Casado</t>
  </si>
  <si>
    <t>PhD</t>
  </si>
  <si>
    <t>Solteiro</t>
  </si>
  <si>
    <t>Mestrado</t>
  </si>
  <si>
    <t>Viúvo</t>
  </si>
  <si>
    <t>Ensino Médio</t>
  </si>
  <si>
    <t>ID_Cliente</t>
  </si>
  <si>
    <t>Renda</t>
  </si>
  <si>
    <t>Ano_Nascimento</t>
  </si>
  <si>
    <t>Educacao</t>
  </si>
  <si>
    <t>Estado_Civil</t>
  </si>
  <si>
    <t>Gasto_Vinhos</t>
  </si>
  <si>
    <t>Gasto_Frutas</t>
  </si>
  <si>
    <t>Gasto_Carnes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</si>
</sst>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2" c="9">
    <v t="s"/>
    <v t="s">ID_Cliente</v>
    <v t="s">Ano_Nascimento</v>
    <v t="s">Educacao</v>
    <v t="s">Estado_Civil</v>
    <v t="s">Renda</v>
    <v t="s">Gasto_Vinhos</v>
    <v t="s">Gasto_Frutas</v>
    <v t="s">Gasto_Carnes</v>
    <v>0</v>
    <v>9970</v>
    <v>1977</v>
    <v t="s">Graduação</v>
    <v t="s">Casado</v>
    <v>55375</v>
    <v>42</v>
    <v>56</v>
    <v>57</v>
    <v>1</v>
    <v>4002</v>
    <v>1960</v>
    <v t="s">PhD</v>
    <v t="s">Casado</v>
    <v>77037</v>
    <v>463</v>
    <v>96</v>
    <v>333</v>
    <v>2</v>
    <v>10914</v>
    <v>1970</v>
    <v t="s">Graduação</v>
    <v t="s">Solteiro</v>
    <v>24163</v>
    <v>123</v>
    <v>235</v>
    <v>7</v>
    <v>3</v>
    <v>7279</v>
    <v>1969</v>
    <v t="s">PhD</v>
    <v t="s">Casado</v>
    <v>69476</v>
    <v>260</v>
    <v>86</v>
    <v>559</v>
    <v>4</v>
    <v>10582</v>
    <v>1979</v>
    <v t="s">Graduação</v>
    <v t="s">Casado</v>
    <v>72063</v>
    <v>180</v>
    <v>32</v>
    <v>348</v>
    <v t="s">...</v>
    <v t="s">...</v>
    <v t="s">...</v>
    <v t="s">...</v>
    <v t="s">...</v>
    <v t="s">...</v>
    <v t="s">...</v>
    <v t="s">...</v>
    <v t="s">...</v>
    <v>15</v>
    <v>4491</v>
    <v>1949</v>
    <v t="s">Mestrado</v>
    <v t="s">Casado</v>
    <v>62845</v>
    <v t="r">0</v>
    <v>0</v>
    <v>45</v>
    <v>16</v>
    <v>873</v>
    <v>1949</v>
    <v t="s">Mestrado</v>
    <v t="s">Casado</v>
    <v>62845</v>
    <v>1099</v>
    <v>0</v>
    <v t="r">0</v>
    <v>17</v>
    <v>1631</v>
    <v>1965</v>
    <v t="s">PhD</v>
    <v t="s">Casado</v>
    <v>65220</v>
    <v>890</v>
    <v>63</v>
    <v>292</v>
    <v>18</v>
    <v>8278</v>
    <v>1990</v>
    <v t="s">PhD</v>
    <v t="s">Casado</v>
    <v>74214</v>
    <v t="r">0</v>
    <v>83</v>
    <v>547</v>
    <v>19</v>
    <v>6815</v>
    <v>1980</v>
    <v t="s">Ensino Médio</v>
    <v t="s">Casado</v>
    <v>96547</v>
    <v>448</v>
    <v>21</v>
    <v>125</v>
  </a>
  <a r="9" c="7">
    <v t="s"/>
    <v t="s">ID_Cliente</v>
    <v t="s">Ano_Nascimento</v>
    <v t="s">Renda</v>
    <v t="s">Gasto_Vinhos</v>
    <v t="s">Gasto_Frutas</v>
    <v t="s">Gasto_Carnes</v>
    <v t="s">count</v>
    <v>20</v>
    <v>20</v>
    <v>19</v>
    <v>18</v>
    <v>17</v>
    <v>19</v>
    <v t="s">mean</v>
    <v>6267.6</v>
    <v>1967.3</v>
    <v>61482.26315789474</v>
    <v>326.88888888888891</v>
    <v>71.588235294117652</v>
    <v>209.10526315789474</v>
    <v t="s">std</v>
    <v>3501.2504893928517</v>
    <v>12.591141413917292</v>
    <v>15574.305113238084</v>
    <v>287.55232544578917</v>
    <v>64.724472596856103</v>
    <v>197.16403062110552</v>
    <v t="s">min</v>
    <v>492</v>
    <v>1948</v>
    <v>24163</v>
    <v>42</v>
    <v>0</v>
    <v>7</v>
    <v t="s">25%</v>
    <v>4353</v>
    <v>1959</v>
    <v>51715</v>
    <v>128.5</v>
    <v>22</v>
    <v>47.5</v>
    <v t="s">50%</v>
    <v>6547</v>
    <v>1969.5</v>
    <v>62845</v>
    <v>291</v>
    <v>63</v>
    <v>125</v>
    <v t="s">75%</v>
    <v>8943.25</v>
    <v>1977.5</v>
    <v>70769.5</v>
    <v>441.25</v>
    <v>96</v>
    <v>340.5</v>
    <v t="s">max</v>
    <v>11133</v>
    <v>1990</v>
    <v>96547</v>
    <v>1099</v>
    <v>235</v>
    <v>559</v>
  </a>
  <a r="5" c="3">
    <v t="s"/>
    <v t="s">Educacao</v>
    <v t="s">Estado_Civil</v>
    <v t="s">count</v>
    <v>18</v>
    <v>20</v>
    <v t="s">unique</v>
    <v>4</v>
    <v>3</v>
    <v t="s">top</v>
    <v t="s">PhD</v>
    <v t="s">Casado</v>
    <v t="s">freq</v>
    <v>8</v>
    <v>13</v>
  </a>
  <a r="8" c="2">
    <v t="s">ID_Cliente</v>
    <v>0</v>
    <v t="s">Ano_Nascimento</v>
    <v>0</v>
    <v t="s">Educacao</v>
    <v>2</v>
    <v t="s">Estado_Civil</v>
    <v>0</v>
    <v t="s">Renda</v>
    <v>1</v>
    <v t="s">Gasto_Vinhos</v>
    <v>2</v>
    <v t="s">Gasto_Frutas</v>
    <v>3</v>
    <v t="s">Gasto_Carnes</v>
    <v>1</v>
  </a>
  <a r="12" c="7">
    <v t="s"/>
    <v t="s">ID_Cliente</v>
    <v t="s">Ano_Nascimento</v>
    <v t="s">Renda</v>
    <v t="s">Gasto_Vinhos</v>
    <v t="s">Gasto_Frutas</v>
    <v t="s">Gasto_Carnes</v>
    <v>0</v>
    <v>9970</v>
    <v>1977</v>
    <v>55375</v>
    <v>42</v>
    <v>56</v>
    <v>57</v>
    <v>1</v>
    <v>4002</v>
    <v>1960</v>
    <v>77037</v>
    <v>463</v>
    <v>96</v>
    <v>333</v>
    <v>2</v>
    <v>10914</v>
    <v>1970</v>
    <v>24163</v>
    <v>123</v>
    <v>235</v>
    <v>7</v>
    <v>3</v>
    <v>7279</v>
    <v>1969</v>
    <v>69476</v>
    <v>260</v>
    <v>86</v>
    <v>559</v>
    <v>4</v>
    <v>10582</v>
    <v>1979</v>
    <v>72063</v>
    <v>180</v>
    <v>32</v>
    <v>348</v>
    <v t="s">...</v>
    <v t="s">...</v>
    <v t="s">...</v>
    <v t="s">...</v>
    <v t="s">...</v>
    <v t="s">...</v>
    <v t="s">...</v>
    <v>15</v>
    <v>4491</v>
    <v>1949</v>
    <v>62845</v>
    <v t="r">0</v>
    <v>0</v>
    <v>45</v>
    <v>16</v>
    <v>873</v>
    <v>1949</v>
    <v>62845</v>
    <v>1099</v>
    <v>0</v>
    <v t="r">0</v>
    <v>17</v>
    <v>1631</v>
    <v>1965</v>
    <v>65220</v>
    <v>890</v>
    <v>63</v>
    <v>292</v>
    <v>18</v>
    <v>8278</v>
    <v>1990</v>
    <v>74214</v>
    <v t="r">0</v>
    <v>83</v>
    <v>547</v>
    <v>19</v>
    <v>6815</v>
    <v>1980</v>
    <v>96547</v>
    <v>448</v>
    <v>21</v>
    <v>125</v>
  </a>
  <a r="12" c="7">
    <v t="s"/>
    <v t="s">ID_Cliente</v>
    <v t="s">Ano_Nascimento</v>
    <v t="s">Renda</v>
    <v t="s">Gasto_Vinhos</v>
    <v t="s">Gasto_Frutas</v>
    <v t="s">Gasto_Carnes</v>
    <v>0</v>
    <v>9970</v>
    <v>1977</v>
    <v>55375</v>
    <v>42</v>
    <v>56</v>
    <v>57</v>
    <v>1</v>
    <v>4002</v>
    <v>1960</v>
    <v>77037</v>
    <v>463</v>
    <v>96</v>
    <v>333</v>
    <v>2</v>
    <v>10914</v>
    <v>1970</v>
    <v>24163</v>
    <v>123</v>
    <v>235</v>
    <v>7</v>
    <v>3</v>
    <v>7279</v>
    <v>1969</v>
    <v>69476</v>
    <v>260</v>
    <v>86</v>
    <v>559</v>
    <v>4</v>
    <v>10582</v>
    <v>1979</v>
    <v>72063</v>
    <v>180</v>
    <v>32</v>
    <v>348</v>
    <v t="s">...</v>
    <v t="s">...</v>
    <v t="s">...</v>
    <v t="s">...</v>
    <v t="s">...</v>
    <v t="s">...</v>
    <v t="s">...</v>
    <v>15</v>
    <v>4491</v>
    <v>1949</v>
    <v>62845</v>
    <v>291</v>
    <v>0</v>
    <v>45</v>
    <v>16</v>
    <v>873</v>
    <v>1949</v>
    <v>62845</v>
    <v>1099</v>
    <v>0</v>
    <v>125</v>
    <v>17</v>
    <v>1631</v>
    <v>1965</v>
    <v>65220</v>
    <v>890</v>
    <v>63</v>
    <v>292</v>
    <v>18</v>
    <v>8278</v>
    <v>1990</v>
    <v>74214</v>
    <v>291</v>
    <v>83</v>
    <v>547</v>
    <v>19</v>
    <v>6815</v>
    <v>1980</v>
    <v>96547</v>
    <v>448</v>
    <v>21</v>
    <v>125</v>
  </a>
  <a r="6" c="2">
    <v t="s">ID_Cliente</v>
    <v>0</v>
    <v t="s">Ano_Nascimento</v>
    <v>0</v>
    <v t="s">Renda</v>
    <v>0</v>
    <v t="s">Gasto_Vinhos</v>
    <v>0</v>
    <v t="s">Gasto_Frutas</v>
    <v>0</v>
    <v t="s">Gasto_Carnes</v>
    <v>0</v>
  </a>
  <a r="12" c="3">
    <v t="s"/>
    <v t="s">Educacao</v>
    <v t="s">Estado_Civil</v>
    <v>0</v>
    <v t="s">Graduação</v>
    <v t="s">Casado</v>
    <v>1</v>
    <v t="s">PhD</v>
    <v t="s">Casado</v>
    <v>2</v>
    <v t="s">Graduação</v>
    <v t="s">Solteiro</v>
    <v>3</v>
    <v t="s">PhD</v>
    <v t="s">Casado</v>
    <v>4</v>
    <v t="s">Graduação</v>
    <v t="s">Casado</v>
    <v t="s">...</v>
    <v t="s">...</v>
    <v t="s">...</v>
    <v>15</v>
    <v t="s">Mestrado</v>
    <v t="s">Casado</v>
    <v>16</v>
    <v t="s">Mestrado</v>
    <v t="s">Casado</v>
    <v>17</v>
    <v t="s">PhD</v>
    <v t="s">Casado</v>
    <v>18</v>
    <v t="s">PhD</v>
    <v t="s">Casado</v>
    <v>19</v>
    <v t="s">Ensino Médio</v>
    <v t="s">Casado</v>
  </a>
  <a r="2" c="2">
    <v t="s">Educacao</v>
    <v>2</v>
    <v t="s">Estado_Civil</v>
    <v>0</v>
  </a>
  <a r="2" c="2">
    <v t="s">Educacao</v>
    <v>0</v>
    <v t="s">Estado_Civil</v>
    <v>0</v>
  </a>
  <a r="6" c="8">
    <v t="s"/>
    <v t="s">ID_Cliente</v>
    <v t="s">Ano_Nascimento</v>
    <v t="s">Renda</v>
    <v t="s">Gasto_Vinhos</v>
    <v t="s">Gasto_Frutas</v>
    <v t="s">Gasto_Carnes</v>
    <v t="s">Bonus</v>
    <v>0</v>
    <v>9970</v>
    <v>1977</v>
    <v>55375</v>
    <v>42</v>
    <v>56</v>
    <v>57</v>
    <v>5537.5</v>
    <v>1</v>
    <v>4002</v>
    <v>1960</v>
    <v>77037</v>
    <v>463</v>
    <v>96</v>
    <v>333</v>
    <v>7703.7000000000007</v>
    <v>2</v>
    <v>10914</v>
    <v>1970</v>
    <v>24163</v>
    <v>123</v>
    <v>235</v>
    <v>7</v>
    <v>2416.3000000000002</v>
    <v>3</v>
    <v>7279</v>
    <v>1969</v>
    <v>69476</v>
    <v>260</v>
    <v>86</v>
    <v>559</v>
    <v>6947.6</v>
    <v>4</v>
    <v>10582</v>
    <v>1979</v>
    <v>72063</v>
    <v>180</v>
    <v>32</v>
    <v>348</v>
    <v>7206.3</v>
  </a>
  <a r="12" c="10">
    <v t="s"/>
    <v t="s">ID_Cliente</v>
    <v t="s">Ano_Nascimento</v>
    <v t="s">Renda</v>
    <v t="s">Gasto_Vinhos</v>
    <v t="s">Gasto_Frutas</v>
    <v t="s">Gasto_Carnes</v>
    <v t="s">Bonus</v>
    <v t="s">Educacao</v>
    <v t="s">Estado_Civil</v>
    <v>0</v>
    <v>9970</v>
    <v>1977</v>
    <v>55375</v>
    <v>42</v>
    <v>56</v>
    <v>57</v>
    <v>5537.5</v>
    <v t="s">Graduação</v>
    <v t="s">Casado</v>
    <v>1</v>
    <v>4002</v>
    <v>1960</v>
    <v>77037</v>
    <v>463</v>
    <v>96</v>
    <v>333</v>
    <v>7703.7000000000007</v>
    <v t="s">PhD</v>
    <v t="s">Casado</v>
    <v>2</v>
    <v>10914</v>
    <v>1970</v>
    <v>24163</v>
    <v>123</v>
    <v>235</v>
    <v>7</v>
    <v>2416.3000000000002</v>
    <v t="s">Graduação</v>
    <v t="s">Solteiro</v>
    <v>3</v>
    <v>7279</v>
    <v>1969</v>
    <v>69476</v>
    <v>260</v>
    <v>86</v>
    <v>559</v>
    <v>6947.6</v>
    <v t="s">PhD</v>
    <v t="s">Casado</v>
    <v>4</v>
    <v>10582</v>
    <v>1979</v>
    <v>72063</v>
    <v>180</v>
    <v>32</v>
    <v>348</v>
    <v>7206.3</v>
    <v t="s">Graduação</v>
    <v t="s">Casado</v>
    <v t="s">...</v>
    <v t="s">...</v>
    <v t="s">...</v>
    <v t="s">...</v>
    <v t="s">...</v>
    <v t="s">...</v>
    <v t="s">...</v>
    <v t="s">...</v>
    <v t="s">...</v>
    <v t="s">...</v>
    <v>15</v>
    <v>4491</v>
    <v>1949</v>
    <v>62845</v>
    <v>291</v>
    <v>0</v>
    <v>45</v>
    <v>6284.5</v>
    <v t="s">Mestrado</v>
    <v t="s">Casado</v>
    <v>16</v>
    <v>873</v>
    <v>1949</v>
    <v>62845</v>
    <v>1099</v>
    <v>0</v>
    <v>125</v>
    <v>6284.5</v>
    <v t="s">Mestrado</v>
    <v t="s">Casado</v>
    <v>17</v>
    <v>1631</v>
    <v>1965</v>
    <v>65220</v>
    <v>890</v>
    <v>63</v>
    <v>292</v>
    <v>6522</v>
    <v t="s">PhD</v>
    <v t="s">Casado</v>
    <v>18</v>
    <v>8278</v>
    <v>1990</v>
    <v>74214</v>
    <v>291</v>
    <v>83</v>
    <v>547</v>
    <v>7421.4000000000005</v>
    <v t="s">PhD</v>
    <v t="s">Casado</v>
    <v>19</v>
    <v>6815</v>
    <v>1980</v>
    <v>96547</v>
    <v>448</v>
    <v>21</v>
    <v>125</v>
    <v>9654.7000000000007</v>
    <v t="s">Ensino Médio</v>
    <v t="s">Casado</v>
  </a>
</arrayData>
</file>

<file path=xl/richData/rdrichvalue.xml><?xml version="1.0" encoding="utf-8"?>
<rvData xmlns="http://schemas.microsoft.com/office/spreadsheetml/2017/richdata" count="39">
  <rv s="0">
    <fb>0</fb>
    <v>2</v>
  </rv>
  <rv s="1">
    <v>0</v>
  </rv>
  <rv s="2">
    <v>DataFrame</v>
    <v>1</v>
    <v>1</v>
  </rv>
  <rv s="3">
    <v>&lt;class 'pandas.core.frame.DataFrame'&gt;</v>
    <v>DataFrame</v>
    <v xml:space="preserve">    ID_Cliente  Ano_Nascimento      Educacao Estado_Civil    Renda  \
0         9970            1977     Graduação       Casado  55375.0   
1         4002            1960           PhD       Casado  77037.0   
2        10914            1970     Graduaç...</v>
    <v>2</v>
    <v>3</v>
  </rv>
  <rv s="1">
    <v>1</v>
  </rv>
  <rv s="2">
    <v>DataFrame</v>
    <v>5</v>
    <v>4</v>
  </rv>
  <rv s="3">
    <v>&lt;class 'pandas.core.frame.DataFrame'&gt;</v>
    <v>DataFrame</v>
    <v xml:space="preserve">         ID_Cliente  Ano_Nascimento         Renda  Gasto_Vinhos  Gasto_Frutas  \
count     20.000000       20.000000     19.000000     18.000000     17.000000   
mean    6267.600000     1967.300000  61482.263158    326.888889     71.588235   
std     3...</v>
    <v>5</v>
    <v>3</v>
  </rv>
  <rv s="1">
    <v>2</v>
  </rv>
  <rv s="2">
    <v>DataFrame</v>
    <v>7</v>
    <v>7</v>
  </rv>
  <rv s="3">
    <v>&lt;class 'pandas.core.frame.DataFrame'&gt;</v>
    <v>DataFrame</v>
    <v xml:space="preserve">       Educacao Estado_Civil
count        18           20
unique        4            3
top         PhD       Casado
freq          8           13</v>
    <v>8</v>
    <v>3</v>
  </rv>
  <rv s="1">
    <v>3</v>
  </rv>
  <rv s="2">
    <v>Series</v>
    <v>9</v>
    <v>10</v>
  </rv>
  <rv s="3">
    <v>&lt;class 'pandas.core.series.Series'&gt;</v>
    <v>Series</v>
    <v>ID_Cliente        0
Ano_Nascimento    0
Educacao          2
Estado_Civil      0
Renda             1
Gasto_Vinhos      2
Gasto_Frutas      3
Gasto_Carnes      1
dtype: int64</v>
    <v>11</v>
    <v>3</v>
  </rv>
  <rv s="1">
    <v>4</v>
  </rv>
  <rv s="2">
    <v>DataFrame</v>
    <v>11</v>
    <v>13</v>
  </rv>
  <rv s="3">
    <v>&lt;class 'pandas.core.frame.DataFrame'&gt;</v>
    <v>DataFrame</v>
    <v xml:space="preserve">    ID_Cliente  Ano_Nascimento    Renda  Gasto_Vinhos  Gasto_Frutas  \
0         9970            1977  55375.0          42.0          56.0   
1         4002            1960  77037.0         463.0          96.0   
2        10914            1970  24163.0...</v>
    <v>14</v>
    <v>3</v>
  </rv>
  <rv s="1">
    <v>5</v>
  </rv>
  <rv s="2">
    <v>DataFrame</v>
    <v>11</v>
    <v>16</v>
  </rv>
  <rv s="3">
    <v>&lt;class 'pandas.core.frame.DataFrame'&gt;</v>
    <v>DataFrame</v>
    <v xml:space="preserve">    ID_Cliente  Ano_Nascimento    Renda  Gasto_Vinhos  Gasto_Frutas  \
0         9970            1977  55375.0          42.0          56.0   
1         4002            1960  77037.0         463.0          96.0   
2        10914            1970  24163.0...</v>
    <v>17</v>
    <v>3</v>
  </rv>
  <rv s="1">
    <v>6</v>
  </rv>
  <rv s="2">
    <v>Series</v>
    <v>13</v>
    <v>19</v>
  </rv>
  <rv s="3">
    <v>&lt;class 'pandas.core.series.Series'&gt;</v>
    <v>Series</v>
    <v>ID_Cliente        0
Ano_Nascimento    0
Renda             0
Gasto_Vinhos      0
Gasto_Frutas      0
Gasto_Carnes      0
dtype: int64</v>
    <v>20</v>
    <v>3</v>
  </rv>
  <rv s="1">
    <v>7</v>
  </rv>
  <rv s="2">
    <v>DataFrame</v>
    <v>15</v>
    <v>22</v>
  </rv>
  <rv s="3">
    <v>&lt;class 'pandas.core.frame.DataFrame'&gt;</v>
    <v>DataFrame</v>
    <v xml:space="preserve">        Educacao Estado_Civil
0      Graduação       Casado
1            PhD       Casado
2      Graduação     Solteiro
3            PhD       Casado
4      Graduação       Casado
5       Mestrado       Casado
6       Mestrado       Casado
7           ...</v>
    <v>23</v>
    <v>3</v>
  </rv>
  <rv s="1">
    <v>8</v>
  </rv>
  <rv s="2">
    <v>Series</v>
    <v>17</v>
    <v>25</v>
  </rv>
  <rv s="3">
    <v>&lt;class 'pandas.core.series.Series'&gt;</v>
    <v>Series</v>
    <v>Educacao        2
Estado_Civil    0
dtype: int64</v>
    <v>26</v>
    <v>3</v>
  </rv>
  <rv s="1">
    <v>9</v>
  </rv>
  <rv s="2">
    <v>Series</v>
    <v>17</v>
    <v>28</v>
  </rv>
  <rv s="3">
    <v>&lt;class 'pandas.core.series.Series'&gt;</v>
    <v>Series</v>
    <v>Educacao        0
Estado_Civil    0
dtype: int64</v>
    <v>29</v>
    <v>3</v>
  </rv>
  <rv s="0">
    <fb>0</fb>
    <v>18</v>
  </rv>
  <rv s="3">
    <fb>0</fb>
    <v>&lt;class 'NoneType'&gt;</v>
    <v>NoneType</v>
    <v>None</v>
    <v>31</v>
    <v>3</v>
  </rv>
  <rv s="1">
    <v>10</v>
  </rv>
  <rv s="2">
    <v>DataFrame</v>
    <v>20</v>
    <v>33</v>
  </rv>
  <rv s="3">
    <v>&lt;class 'pandas.core.frame.DataFrame'&gt;</v>
    <v>DataFrame</v>
    <v xml:space="preserve">   ID_Cliente  Ano_Nascimento    Renda  Gasto_Vinhos  Gasto_Frutas  \
0        9970            1977  55375.0          42.0          56.0   
1        4002            1960  77037.0         463.0          96.0   
2       10914            1970  24163.0    ...</v>
    <v>34</v>
    <v>3</v>
  </rv>
  <rv s="1">
    <v>11</v>
  </rv>
  <rv s="2">
    <v>DataFrame</v>
    <v>22</v>
    <v>36</v>
  </rv>
  <rv s="3">
    <v>&lt;class 'pandas.core.frame.DataFrame'&gt;</v>
    <v>DataFrame</v>
    <v xml:space="preserve">    ID_Cliente  Ano_Nascimento    Renda  Gasto_Vinhos  Gasto_Frutas  \
0         9970            1977  55375.0          42.0          56.0   
1         4002            1960  77037.0         463.0          96.0   
2        10914            1970  24163.0...</v>
    <v>37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3">
    <spb s="0">
      <v>20</v>
      <v>8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fornecido por Anaconda</v>
    </spb>
    <spb s="0">
      <v>8</v>
      <v>6</v>
      <v>DataFrame</v>
      <v>arrayPreview</v>
      <v>1</v>
    </spb>
    <spb s="1">
      <v>4</v>
    </spb>
    <spb s="0">
      <v>4</v>
      <v>2</v>
      <v>DataFrame</v>
      <v>arrayPreview</v>
      <v>1</v>
    </spb>
    <spb s="1">
      <v>6</v>
    </spb>
    <spb s="4">
      <v>8</v>
      <v>1</v>
      <v>Series</v>
      <v>arrayPreview</v>
    </spb>
    <spb s="1">
      <v>8</v>
    </spb>
    <spb s="0">
      <v>20</v>
      <v>6</v>
      <v>DataFrame</v>
      <v>arrayPreview</v>
      <v>1</v>
    </spb>
    <spb s="1">
      <v>10</v>
    </spb>
    <spb s="4">
      <v>6</v>
      <v>1</v>
      <v>Series</v>
      <v>arrayPreview</v>
    </spb>
    <spb s="1">
      <v>12</v>
    </spb>
    <spb s="0">
      <v>20</v>
      <v>2</v>
      <v>DataFrame</v>
      <v>arrayPreview</v>
      <v>1</v>
    </spb>
    <spb s="1">
      <v>14</v>
    </spb>
    <spb s="4">
      <v>2</v>
      <v>1</v>
      <v>Series</v>
      <v>arrayPreview</v>
    </spb>
    <spb s="1">
      <v>16</v>
    </spb>
    <spb s="2">
      <v>2</v>
    </spb>
    <spb s="0">
      <v>5</v>
      <v>7</v>
      <v>DataFrame</v>
      <v>arrayPreview</v>
      <v>1</v>
    </spb>
    <spb s="1">
      <v>19</v>
    </spb>
    <spb s="0">
      <v>20</v>
      <v>9</v>
      <v>DataFrame</v>
      <v>arrayPreview</v>
      <v>1</v>
    </spb>
    <spb s="1">
      <v>21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  <rSty dxfid="0">
      <rpv i="0">0;-0;"None"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E068-5C12-7E4A-8165-9656204314FA}">
  <dimension ref="A1:R53"/>
  <sheetViews>
    <sheetView tabSelected="1" workbookViewId="0">
      <selection activeCell="F41" sqref="F41"/>
    </sheetView>
  </sheetViews>
  <sheetFormatPr defaultColWidth="10.6640625" defaultRowHeight="14.25" x14ac:dyDescent="0.45"/>
  <cols>
    <col min="1" max="1" width="8.796875" bestFit="1" customWidth="1"/>
    <col min="2" max="2" width="14.1328125" bestFit="1" customWidth="1"/>
    <col min="3" max="3" width="11" bestFit="1" customWidth="1"/>
    <col min="4" max="5" width="10.6640625" bestFit="1" customWidth="1"/>
    <col min="6" max="6" width="11.796875" bestFit="1" customWidth="1"/>
    <col min="7" max="7" width="11.1328125" bestFit="1" customWidth="1"/>
    <col min="8" max="8" width="11.796875" bestFit="1" customWidth="1"/>
    <col min="10" max="10" width="14.73046875" customWidth="1"/>
  </cols>
  <sheetData>
    <row r="1" spans="1:10" x14ac:dyDescent="0.45">
      <c r="A1" t="s">
        <v>7</v>
      </c>
      <c r="B1" t="s">
        <v>9</v>
      </c>
      <c r="C1" t="s">
        <v>10</v>
      </c>
      <c r="D1" t="s">
        <v>11</v>
      </c>
      <c r="E1" t="s">
        <v>8</v>
      </c>
      <c r="F1" t="s">
        <v>12</v>
      </c>
      <c r="G1" t="s">
        <v>13</v>
      </c>
      <c r="H1" t="s">
        <v>14</v>
      </c>
      <c r="J1" t="e" cm="1" vm="1">
        <f t="array" ref="J1">_xlfn._xlws.PY(0,1,A1:H21)</f>
        <v>#VALUE!</v>
      </c>
    </row>
    <row r="2" spans="1:10" x14ac:dyDescent="0.45">
      <c r="A2">
        <v>9970</v>
      </c>
      <c r="B2">
        <v>1977</v>
      </c>
      <c r="C2" t="s">
        <v>0</v>
      </c>
      <c r="D2" t="s">
        <v>1</v>
      </c>
      <c r="E2" s="1">
        <v>55375</v>
      </c>
      <c r="F2">
        <v>42</v>
      </c>
      <c r="G2">
        <v>56</v>
      </c>
      <c r="H2">
        <v>57</v>
      </c>
    </row>
    <row r="3" spans="1:10" x14ac:dyDescent="0.45">
      <c r="A3">
        <v>4002</v>
      </c>
      <c r="B3">
        <v>1960</v>
      </c>
      <c r="C3" t="s">
        <v>2</v>
      </c>
      <c r="D3" t="s">
        <v>1</v>
      </c>
      <c r="E3" s="1">
        <v>77037</v>
      </c>
      <c r="F3">
        <v>463</v>
      </c>
      <c r="G3">
        <v>96</v>
      </c>
      <c r="H3">
        <v>333</v>
      </c>
      <c r="J3" t="e" cm="1" vm="2">
        <f t="array" ref="J3">_xlfn._xlws.PY(1,1)</f>
        <v>#VALUE!</v>
      </c>
    </row>
    <row r="4" spans="1:10" x14ac:dyDescent="0.45">
      <c r="A4">
        <v>10914</v>
      </c>
      <c r="B4">
        <v>1970</v>
      </c>
      <c r="C4" t="s">
        <v>0</v>
      </c>
      <c r="D4" t="s">
        <v>3</v>
      </c>
      <c r="E4" s="1">
        <v>24163</v>
      </c>
      <c r="F4">
        <v>123</v>
      </c>
      <c r="G4">
        <v>235</v>
      </c>
      <c r="H4">
        <v>7</v>
      </c>
    </row>
    <row r="5" spans="1:10" x14ac:dyDescent="0.45">
      <c r="A5">
        <v>7279</v>
      </c>
      <c r="B5">
        <v>1969</v>
      </c>
      <c r="C5" t="s">
        <v>2</v>
      </c>
      <c r="D5" t="s">
        <v>1</v>
      </c>
      <c r="E5" s="1">
        <v>69476</v>
      </c>
      <c r="F5">
        <v>260</v>
      </c>
      <c r="G5">
        <v>86</v>
      </c>
      <c r="H5">
        <v>559</v>
      </c>
      <c r="J5" t="e" cm="1" vm="3">
        <f t="array" ref="J5">_xlfn._xlws.PY(2,1)</f>
        <v>#VALUE!</v>
      </c>
    </row>
    <row r="6" spans="1:10" x14ac:dyDescent="0.45">
      <c r="A6">
        <v>10582</v>
      </c>
      <c r="B6">
        <v>1979</v>
      </c>
      <c r="C6" t="s">
        <v>0</v>
      </c>
      <c r="D6" t="s">
        <v>1</v>
      </c>
      <c r="E6" s="1">
        <v>72063</v>
      </c>
      <c r="F6">
        <v>180</v>
      </c>
      <c r="G6">
        <v>32</v>
      </c>
      <c r="H6">
        <v>348</v>
      </c>
    </row>
    <row r="7" spans="1:10" x14ac:dyDescent="0.45">
      <c r="A7">
        <v>4470</v>
      </c>
      <c r="B7">
        <v>1962</v>
      </c>
      <c r="C7" t="s">
        <v>4</v>
      </c>
      <c r="D7" t="s">
        <v>1</v>
      </c>
      <c r="E7" s="1">
        <v>58646</v>
      </c>
      <c r="F7">
        <v>62</v>
      </c>
      <c r="H7">
        <v>44</v>
      </c>
      <c r="J7" t="e" cm="1" vm="4">
        <f t="array" ref="J7">_xlfn._xlws.PY(3,1)</f>
        <v>#VALUE!</v>
      </c>
    </row>
    <row r="8" spans="1:10" x14ac:dyDescent="0.45">
      <c r="A8">
        <v>6183</v>
      </c>
      <c r="B8">
        <v>1962</v>
      </c>
      <c r="C8" t="s">
        <v>4</v>
      </c>
      <c r="D8" t="s">
        <v>1</v>
      </c>
      <c r="E8" s="1">
        <v>58646</v>
      </c>
      <c r="F8">
        <v>62</v>
      </c>
      <c r="H8">
        <v>44</v>
      </c>
    </row>
    <row r="9" spans="1:10" x14ac:dyDescent="0.45">
      <c r="A9">
        <v>6379</v>
      </c>
      <c r="B9">
        <v>1949</v>
      </c>
      <c r="D9" t="s">
        <v>5</v>
      </c>
      <c r="E9" s="1">
        <v>47570</v>
      </c>
      <c r="F9">
        <v>67</v>
      </c>
      <c r="H9">
        <v>20</v>
      </c>
      <c r="J9" t="e" cm="1" vm="5">
        <f t="array" ref="J9">_xlfn._xlws.PY(4,1)</f>
        <v>#VALUE!</v>
      </c>
    </row>
    <row r="10" spans="1:10" x14ac:dyDescent="0.45">
      <c r="A10">
        <v>8601</v>
      </c>
      <c r="B10">
        <v>1980</v>
      </c>
      <c r="C10" t="s">
        <v>0</v>
      </c>
      <c r="D10" t="s">
        <v>1</v>
      </c>
      <c r="E10" s="1">
        <v>80011</v>
      </c>
      <c r="F10">
        <v>421</v>
      </c>
      <c r="G10">
        <v>98</v>
      </c>
      <c r="H10">
        <v>536</v>
      </c>
    </row>
    <row r="11" spans="1:10" x14ac:dyDescent="0.45">
      <c r="A11">
        <v>4827</v>
      </c>
      <c r="B11">
        <v>1956</v>
      </c>
      <c r="C11" t="s">
        <v>2</v>
      </c>
      <c r="D11" t="s">
        <v>3</v>
      </c>
      <c r="E11" s="1">
        <v>54998</v>
      </c>
      <c r="F11">
        <v>154</v>
      </c>
      <c r="G11">
        <v>22</v>
      </c>
      <c r="H11">
        <v>202</v>
      </c>
      <c r="J11" t="e" cm="1" vm="6">
        <f t="array" ref="J11">_xlfn._xlws.PY(5,1)</f>
        <v>#VALUE!</v>
      </c>
    </row>
    <row r="12" spans="1:10" x14ac:dyDescent="0.45">
      <c r="A12">
        <v>6715</v>
      </c>
      <c r="B12">
        <v>1948</v>
      </c>
      <c r="C12" t="s">
        <v>2</v>
      </c>
      <c r="D12" t="s">
        <v>3</v>
      </c>
      <c r="E12" s="1"/>
      <c r="F12">
        <v>502</v>
      </c>
      <c r="G12">
        <v>19</v>
      </c>
      <c r="H12">
        <v>132</v>
      </c>
    </row>
    <row r="13" spans="1:10" x14ac:dyDescent="0.45">
      <c r="A13">
        <v>10676</v>
      </c>
      <c r="B13">
        <v>1982</v>
      </c>
      <c r="C13" t="s">
        <v>0</v>
      </c>
      <c r="D13" t="s">
        <v>1</v>
      </c>
      <c r="E13" s="1">
        <v>63211</v>
      </c>
      <c r="F13">
        <v>145</v>
      </c>
      <c r="G13">
        <v>193</v>
      </c>
      <c r="H13">
        <v>459</v>
      </c>
      <c r="J13" t="e" cm="1" vm="7">
        <f t="array" ref="J13">_xlfn._xlws.PY(6,1)</f>
        <v>#VALUE!</v>
      </c>
    </row>
    <row r="14" spans="1:10" x14ac:dyDescent="0.45">
      <c r="A14">
        <v>1041</v>
      </c>
      <c r="B14">
        <v>1973</v>
      </c>
      <c r="C14" t="s">
        <v>2</v>
      </c>
      <c r="D14" t="s">
        <v>3</v>
      </c>
      <c r="E14" s="1">
        <v>48432</v>
      </c>
      <c r="F14">
        <v>322</v>
      </c>
      <c r="G14">
        <v>23</v>
      </c>
      <c r="H14">
        <v>50</v>
      </c>
    </row>
    <row r="15" spans="1:10" x14ac:dyDescent="0.45">
      <c r="A15">
        <v>492</v>
      </c>
      <c r="B15">
        <v>1973</v>
      </c>
      <c r="C15" t="s">
        <v>2</v>
      </c>
      <c r="D15" t="s">
        <v>5</v>
      </c>
      <c r="E15" s="1">
        <v>48432</v>
      </c>
      <c r="F15">
        <v>322</v>
      </c>
      <c r="G15">
        <v>78</v>
      </c>
      <c r="H15">
        <v>123</v>
      </c>
      <c r="J15" t="e" cm="1" vm="8">
        <f t="array" ref="J15">_xlfn._xlws.PY(7,1)</f>
        <v>#VALUE!</v>
      </c>
    </row>
    <row r="16" spans="1:10" x14ac:dyDescent="0.45">
      <c r="A16">
        <v>11133</v>
      </c>
      <c r="B16">
        <v>1973</v>
      </c>
      <c r="D16" t="s">
        <v>5</v>
      </c>
      <c r="E16" s="1">
        <v>48432</v>
      </c>
      <c r="F16">
        <v>322</v>
      </c>
      <c r="G16">
        <v>112</v>
      </c>
      <c r="H16">
        <v>50</v>
      </c>
    </row>
    <row r="17" spans="1:10" x14ac:dyDescent="0.45">
      <c r="A17">
        <v>4491</v>
      </c>
      <c r="B17">
        <v>1949</v>
      </c>
      <c r="C17" t="s">
        <v>4</v>
      </c>
      <c r="D17" t="s">
        <v>1</v>
      </c>
      <c r="E17" s="1">
        <v>62845</v>
      </c>
      <c r="G17">
        <v>0</v>
      </c>
      <c r="H17">
        <v>45</v>
      </c>
      <c r="J17" t="e" cm="1" vm="9">
        <f t="array" ref="J17">_xlfn._xlws.PY(8,1)</f>
        <v>#VALUE!</v>
      </c>
    </row>
    <row r="18" spans="1:10" x14ac:dyDescent="0.45">
      <c r="A18">
        <v>873</v>
      </c>
      <c r="B18">
        <v>1949</v>
      </c>
      <c r="C18" t="s">
        <v>4</v>
      </c>
      <c r="D18" t="s">
        <v>1</v>
      </c>
      <c r="E18" s="1">
        <v>62845</v>
      </c>
      <c r="F18">
        <v>1099</v>
      </c>
      <c r="G18">
        <v>0</v>
      </c>
    </row>
    <row r="19" spans="1:10" x14ac:dyDescent="0.45">
      <c r="A19">
        <v>1631</v>
      </c>
      <c r="B19">
        <v>1965</v>
      </c>
      <c r="C19" t="s">
        <v>2</v>
      </c>
      <c r="D19" t="s">
        <v>1</v>
      </c>
      <c r="E19" s="1">
        <v>65220</v>
      </c>
      <c r="F19">
        <v>890</v>
      </c>
      <c r="G19">
        <v>63</v>
      </c>
      <c r="H19">
        <v>292</v>
      </c>
      <c r="J19" t="e" cm="1" vm="8">
        <f t="array" ref="J19">_xlfn._xlws.PY(9,1)</f>
        <v>#VALUE!</v>
      </c>
    </row>
    <row r="20" spans="1:10" x14ac:dyDescent="0.45">
      <c r="A20">
        <v>8278</v>
      </c>
      <c r="B20">
        <v>1990</v>
      </c>
      <c r="C20" t="s">
        <v>2</v>
      </c>
      <c r="D20" t="s">
        <v>1</v>
      </c>
      <c r="E20" s="1">
        <v>74214</v>
      </c>
      <c r="G20">
        <v>83</v>
      </c>
      <c r="H20">
        <v>547</v>
      </c>
    </row>
    <row r="21" spans="1:10" x14ac:dyDescent="0.45">
      <c r="A21">
        <v>6815</v>
      </c>
      <c r="B21">
        <v>1980</v>
      </c>
      <c r="C21" t="s">
        <v>6</v>
      </c>
      <c r="D21" t="s">
        <v>1</v>
      </c>
      <c r="E21" s="1">
        <v>96547</v>
      </c>
      <c r="F21">
        <v>448</v>
      </c>
      <c r="G21">
        <v>21</v>
      </c>
      <c r="H21">
        <v>125</v>
      </c>
      <c r="J21" t="e" cm="1" vm="8">
        <f t="array" ref="J21">_xlfn._xlws.PY(10,1)</f>
        <v>#VALUE!</v>
      </c>
    </row>
    <row r="23" spans="1:10" x14ac:dyDescent="0.45">
      <c r="J23" t="e" cm="1" vm="10">
        <f t="array" ref="J23">_xlfn._xlws.PY(11,1)</f>
        <v>#VALUE!</v>
      </c>
    </row>
    <row r="25" spans="1:10" x14ac:dyDescent="0.45">
      <c r="J25" cm="1" vm="11">
        <f t="array" ref="J25">_xlfn._xlws.PY(12,1)</f>
        <v>0</v>
      </c>
    </row>
    <row r="27" spans="1:10" x14ac:dyDescent="0.45">
      <c r="J27" cm="1" vm="11">
        <f t="array" ref="J27">_xlfn._xlws.PY(13,1)</f>
        <v>0</v>
      </c>
    </row>
    <row r="29" spans="1:10" x14ac:dyDescent="0.45">
      <c r="J29" t="e" cm="1" vm="12">
        <f t="array" ref="J29">_xlfn._xlws.PY(14,1)</f>
        <v>#VALUE!</v>
      </c>
    </row>
    <row r="31" spans="1:10" x14ac:dyDescent="0.45">
      <c r="J31" t="e" cm="1" vm="13">
        <f t="array" ref="J31">_xlfn._xlws.PY(15,1)</f>
        <v>#VALUE!</v>
      </c>
    </row>
    <row r="33" spans="10:18" x14ac:dyDescent="0.45">
      <c r="J33" t="str" cm="1">
        <f t="array" ref="J33:R53">_xlfn._xlws.PY(16,0)</f>
        <v>ID_Cliente</v>
      </c>
      <c r="K33" t="str">
        <v>Ano_Nascimento</v>
      </c>
      <c r="L33" t="str">
        <v>Renda</v>
      </c>
      <c r="M33" t="str">
        <v>Gasto_Vinhos</v>
      </c>
      <c r="N33" t="str">
        <v>Gasto_Frutas</v>
      </c>
      <c r="O33" t="str">
        <v>Gasto_Carnes</v>
      </c>
      <c r="P33" t="str">
        <v>Bonus</v>
      </c>
      <c r="Q33" t="str">
        <v>Educacao</v>
      </c>
      <c r="R33" t="str">
        <v>Estado_Civil</v>
      </c>
    </row>
    <row r="34" spans="10:18" x14ac:dyDescent="0.45">
      <c r="J34">
        <v>9970</v>
      </c>
      <c r="K34">
        <v>1977</v>
      </c>
      <c r="L34">
        <v>55375</v>
      </c>
      <c r="M34">
        <v>42</v>
      </c>
      <c r="N34">
        <v>56</v>
      </c>
      <c r="O34">
        <v>57</v>
      </c>
      <c r="P34">
        <v>5537.5</v>
      </c>
      <c r="Q34" t="str">
        <v>Graduação</v>
      </c>
      <c r="R34" t="str">
        <v>Casado</v>
      </c>
    </row>
    <row r="35" spans="10:18" x14ac:dyDescent="0.45">
      <c r="J35">
        <v>4002</v>
      </c>
      <c r="K35">
        <v>1960</v>
      </c>
      <c r="L35">
        <v>77037</v>
      </c>
      <c r="M35">
        <v>463</v>
      </c>
      <c r="N35">
        <v>96</v>
      </c>
      <c r="O35">
        <v>333</v>
      </c>
      <c r="P35">
        <v>7703.7000000000007</v>
      </c>
      <c r="Q35" t="str">
        <v>PhD</v>
      </c>
      <c r="R35" t="str">
        <v>Casado</v>
      </c>
    </row>
    <row r="36" spans="10:18" x14ac:dyDescent="0.45">
      <c r="J36">
        <v>10914</v>
      </c>
      <c r="K36">
        <v>1970</v>
      </c>
      <c r="L36">
        <v>24163</v>
      </c>
      <c r="M36">
        <v>123</v>
      </c>
      <c r="N36">
        <v>235</v>
      </c>
      <c r="O36">
        <v>7</v>
      </c>
      <c r="P36">
        <v>2416.3000000000002</v>
      </c>
      <c r="Q36" t="str">
        <v>Graduação</v>
      </c>
      <c r="R36" t="str">
        <v>Solteiro</v>
      </c>
    </row>
    <row r="37" spans="10:18" x14ac:dyDescent="0.45">
      <c r="J37">
        <v>7279</v>
      </c>
      <c r="K37">
        <v>1969</v>
      </c>
      <c r="L37">
        <v>69476</v>
      </c>
      <c r="M37">
        <v>260</v>
      </c>
      <c r="N37">
        <v>86</v>
      </c>
      <c r="O37">
        <v>559</v>
      </c>
      <c r="P37">
        <v>6947.6</v>
      </c>
      <c r="Q37" t="str">
        <v>PhD</v>
      </c>
      <c r="R37" t="str">
        <v>Casado</v>
      </c>
    </row>
    <row r="38" spans="10:18" x14ac:dyDescent="0.45">
      <c r="J38">
        <v>10582</v>
      </c>
      <c r="K38">
        <v>1979</v>
      </c>
      <c r="L38">
        <v>72063</v>
      </c>
      <c r="M38">
        <v>180</v>
      </c>
      <c r="N38">
        <v>32</v>
      </c>
      <c r="O38">
        <v>348</v>
      </c>
      <c r="P38">
        <v>7206.3</v>
      </c>
      <c r="Q38" t="str">
        <v>Graduação</v>
      </c>
      <c r="R38" t="str">
        <v>Casado</v>
      </c>
    </row>
    <row r="39" spans="10:18" x14ac:dyDescent="0.45">
      <c r="J39">
        <v>4470</v>
      </c>
      <c r="K39">
        <v>1962</v>
      </c>
      <c r="L39">
        <v>58646</v>
      </c>
      <c r="M39">
        <v>62</v>
      </c>
      <c r="N39">
        <v>63</v>
      </c>
      <c r="O39">
        <v>44</v>
      </c>
      <c r="P39">
        <v>5864.6</v>
      </c>
      <c r="Q39" t="str">
        <v>Mestrado</v>
      </c>
      <c r="R39" t="str">
        <v>Casado</v>
      </c>
    </row>
    <row r="40" spans="10:18" x14ac:dyDescent="0.45">
      <c r="J40">
        <v>6183</v>
      </c>
      <c r="K40">
        <v>1962</v>
      </c>
      <c r="L40">
        <v>58646</v>
      </c>
      <c r="M40">
        <v>62</v>
      </c>
      <c r="N40">
        <v>63</v>
      </c>
      <c r="O40">
        <v>44</v>
      </c>
      <c r="P40">
        <v>5864.6</v>
      </c>
      <c r="Q40" t="str">
        <v>Mestrado</v>
      </c>
      <c r="R40" t="str">
        <v>Casado</v>
      </c>
    </row>
    <row r="41" spans="10:18" x14ac:dyDescent="0.45">
      <c r="J41">
        <v>6379</v>
      </c>
      <c r="K41">
        <v>1949</v>
      </c>
      <c r="L41">
        <v>47570</v>
      </c>
      <c r="M41">
        <v>67</v>
      </c>
      <c r="N41">
        <v>63</v>
      </c>
      <c r="O41">
        <v>20</v>
      </c>
      <c r="P41">
        <v>4757</v>
      </c>
      <c r="Q41" t="str">
        <v>PhD</v>
      </c>
      <c r="R41" t="str">
        <v>Viúvo</v>
      </c>
    </row>
    <row r="42" spans="10:18" x14ac:dyDescent="0.45">
      <c r="J42">
        <v>8601</v>
      </c>
      <c r="K42">
        <v>1980</v>
      </c>
      <c r="L42">
        <v>80011</v>
      </c>
      <c r="M42">
        <v>421</v>
      </c>
      <c r="N42">
        <v>98</v>
      </c>
      <c r="O42">
        <v>536</v>
      </c>
      <c r="P42">
        <v>8001.1</v>
      </c>
      <c r="Q42" t="str">
        <v>Graduação</v>
      </c>
      <c r="R42" t="str">
        <v>Casado</v>
      </c>
    </row>
    <row r="43" spans="10:18" x14ac:dyDescent="0.45">
      <c r="J43">
        <v>4827</v>
      </c>
      <c r="K43">
        <v>1956</v>
      </c>
      <c r="L43">
        <v>54998</v>
      </c>
      <c r="M43">
        <v>154</v>
      </c>
      <c r="N43">
        <v>22</v>
      </c>
      <c r="O43">
        <v>202</v>
      </c>
      <c r="P43">
        <v>5499.8</v>
      </c>
      <c r="Q43" t="str">
        <v>PhD</v>
      </c>
      <c r="R43" t="str">
        <v>Solteiro</v>
      </c>
    </row>
    <row r="44" spans="10:18" x14ac:dyDescent="0.45">
      <c r="J44">
        <v>6715</v>
      </c>
      <c r="K44">
        <v>1948</v>
      </c>
      <c r="L44">
        <v>62845</v>
      </c>
      <c r="M44">
        <v>502</v>
      </c>
      <c r="N44">
        <v>19</v>
      </c>
      <c r="O44">
        <v>132</v>
      </c>
      <c r="P44">
        <v>6284.5</v>
      </c>
      <c r="Q44" t="str">
        <v>PhD</v>
      </c>
      <c r="R44" t="str">
        <v>Solteiro</v>
      </c>
    </row>
    <row r="45" spans="10:18" x14ac:dyDescent="0.45">
      <c r="J45">
        <v>10676</v>
      </c>
      <c r="K45">
        <v>1982</v>
      </c>
      <c r="L45">
        <v>63211</v>
      </c>
      <c r="M45">
        <v>145</v>
      </c>
      <c r="N45">
        <v>193</v>
      </c>
      <c r="O45">
        <v>459</v>
      </c>
      <c r="P45">
        <v>6321.1</v>
      </c>
      <c r="Q45" t="str">
        <v>Graduação</v>
      </c>
      <c r="R45" t="str">
        <v>Casado</v>
      </c>
    </row>
    <row r="46" spans="10:18" x14ac:dyDescent="0.45">
      <c r="J46">
        <v>1041</v>
      </c>
      <c r="K46">
        <v>1973</v>
      </c>
      <c r="L46">
        <v>48432</v>
      </c>
      <c r="M46">
        <v>322</v>
      </c>
      <c r="N46">
        <v>23</v>
      </c>
      <c r="O46">
        <v>50</v>
      </c>
      <c r="P46">
        <v>4843.2</v>
      </c>
      <c r="Q46" t="str">
        <v>PhD</v>
      </c>
      <c r="R46" t="str">
        <v>Solteiro</v>
      </c>
    </row>
    <row r="47" spans="10:18" x14ac:dyDescent="0.45">
      <c r="J47">
        <v>492</v>
      </c>
      <c r="K47">
        <v>1973</v>
      </c>
      <c r="L47">
        <v>48432</v>
      </c>
      <c r="M47">
        <v>322</v>
      </c>
      <c r="N47">
        <v>78</v>
      </c>
      <c r="O47">
        <v>123</v>
      </c>
      <c r="P47">
        <v>4843.2</v>
      </c>
      <c r="Q47" t="str">
        <v>PhD</v>
      </c>
      <c r="R47" t="str">
        <v>Viúvo</v>
      </c>
    </row>
    <row r="48" spans="10:18" x14ac:dyDescent="0.45">
      <c r="J48">
        <v>11133</v>
      </c>
      <c r="K48">
        <v>1973</v>
      </c>
      <c r="L48">
        <v>48432</v>
      </c>
      <c r="M48">
        <v>322</v>
      </c>
      <c r="N48">
        <v>112</v>
      </c>
      <c r="O48">
        <v>50</v>
      </c>
      <c r="P48">
        <v>4843.2</v>
      </c>
      <c r="Q48" t="str">
        <v>PhD</v>
      </c>
      <c r="R48" t="str">
        <v>Viúvo</v>
      </c>
    </row>
    <row r="49" spans="10:18" x14ac:dyDescent="0.45">
      <c r="J49">
        <v>4491</v>
      </c>
      <c r="K49">
        <v>1949</v>
      </c>
      <c r="L49">
        <v>62845</v>
      </c>
      <c r="M49">
        <v>291</v>
      </c>
      <c r="N49">
        <v>0</v>
      </c>
      <c r="O49">
        <v>45</v>
      </c>
      <c r="P49">
        <v>6284.5</v>
      </c>
      <c r="Q49" t="str">
        <v>Mestrado</v>
      </c>
      <c r="R49" t="str">
        <v>Casado</v>
      </c>
    </row>
    <row r="50" spans="10:18" x14ac:dyDescent="0.45">
      <c r="J50">
        <v>873</v>
      </c>
      <c r="K50">
        <v>1949</v>
      </c>
      <c r="L50">
        <v>62845</v>
      </c>
      <c r="M50">
        <v>1099</v>
      </c>
      <c r="N50">
        <v>0</v>
      </c>
      <c r="O50">
        <v>125</v>
      </c>
      <c r="P50">
        <v>6284.5</v>
      </c>
      <c r="Q50" t="str">
        <v>Mestrado</v>
      </c>
      <c r="R50" t="str">
        <v>Casado</v>
      </c>
    </row>
    <row r="51" spans="10:18" x14ac:dyDescent="0.45">
      <c r="J51">
        <v>1631</v>
      </c>
      <c r="K51">
        <v>1965</v>
      </c>
      <c r="L51">
        <v>65220</v>
      </c>
      <c r="M51">
        <v>890</v>
      </c>
      <c r="N51">
        <v>63</v>
      </c>
      <c r="O51">
        <v>292</v>
      </c>
      <c r="P51">
        <v>6522</v>
      </c>
      <c r="Q51" t="str">
        <v>PhD</v>
      </c>
      <c r="R51" t="str">
        <v>Casado</v>
      </c>
    </row>
    <row r="52" spans="10:18" x14ac:dyDescent="0.45">
      <c r="J52">
        <v>8278</v>
      </c>
      <c r="K52">
        <v>1990</v>
      </c>
      <c r="L52">
        <v>74214</v>
      </c>
      <c r="M52">
        <v>291</v>
      </c>
      <c r="N52">
        <v>83</v>
      </c>
      <c r="O52">
        <v>547</v>
      </c>
      <c r="P52">
        <v>7421.4000000000005</v>
      </c>
      <c r="Q52" t="str">
        <v>PhD</v>
      </c>
      <c r="R52" t="str">
        <v>Casado</v>
      </c>
    </row>
    <row r="53" spans="10:18" x14ac:dyDescent="0.45">
      <c r="J53">
        <v>6815</v>
      </c>
      <c r="K53">
        <v>1980</v>
      </c>
      <c r="L53">
        <v>96547</v>
      </c>
      <c r="M53">
        <v>448</v>
      </c>
      <c r="N53">
        <v>21</v>
      </c>
      <c r="O53">
        <v>125</v>
      </c>
      <c r="P53">
        <v>9654.7000000000007</v>
      </c>
      <c r="Q53" t="str">
        <v>Ensino Médio</v>
      </c>
      <c r="R53" t="str">
        <v>Casado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dsa_dados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dmpm</dc:creator>
  <cp:lastModifiedBy>D M</cp:lastModifiedBy>
  <dcterms:created xsi:type="dcterms:W3CDTF">2024-09-29T17:04:20Z</dcterms:created>
  <dcterms:modified xsi:type="dcterms:W3CDTF">2024-10-01T22:25:33Z</dcterms:modified>
</cp:coreProperties>
</file>