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OneDrive\Documentos\Projetos\DIO\Excel\"/>
    </mc:Choice>
  </mc:AlternateContent>
  <xr:revisionPtr revIDLastSave="0" documentId="13_ncr:1_{EE33715F-7407-49B3-B965-6F8EDEA1EA18}" xr6:coauthVersionLast="47" xr6:coauthVersionMax="47" xr10:uidLastSave="{00000000-0000-0000-0000-000000000000}"/>
  <bookViews>
    <workbookView xWindow="0" yWindow="0" windowWidth="20490" windowHeight="10920" tabRatio="0" xr2:uid="{9DF7F9FF-3D71-4D97-B5C8-0849BA84FFE8}"/>
  </bookViews>
  <sheets>
    <sheet name="Planilha1" sheetId="1" r:id="rId1"/>
    <sheet name="Base" sheetId="3" r:id="rId2"/>
  </sheets>
  <definedNames>
    <definedName name="aporte">Planilha1!$F$10</definedName>
    <definedName name="patrimonio">Planilha1!$F$13</definedName>
    <definedName name="qtd_anos">Planilha1!$F$11</definedName>
    <definedName name="rendimento_mensal">Planilha1!$J$11</definedName>
    <definedName name="salario">Planilha1!$J$10</definedName>
    <definedName name="sugestao_investimento">Planilha1!$J$12</definedName>
    <definedName name="taxa_mensal">Planilha1!$F$12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3" l="1"/>
  <c r="A16" i="3"/>
  <c r="A17" i="3"/>
  <c r="A18" i="3"/>
  <c r="A19" i="3"/>
  <c r="A14" i="3"/>
  <c r="A9" i="3"/>
  <c r="A10" i="3"/>
  <c r="A11" i="3"/>
  <c r="A12" i="3"/>
  <c r="A13" i="3"/>
  <c r="A8" i="3"/>
  <c r="A3" i="3"/>
  <c r="A4" i="3"/>
  <c r="A5" i="3"/>
  <c r="A6" i="3"/>
  <c r="A7" i="3"/>
  <c r="I18" i="1"/>
  <c r="I22" i="1"/>
  <c r="J15" i="1"/>
  <c r="I17" i="1"/>
  <c r="I20" i="1"/>
  <c r="A2" i="3"/>
  <c r="E18" i="1"/>
  <c r="F18" i="1" s="1"/>
  <c r="E19" i="1"/>
  <c r="F19" i="1" s="1"/>
  <c r="E20" i="1"/>
  <c r="F20" i="1" s="1"/>
  <c r="E21" i="1"/>
  <c r="F21" i="1" s="1"/>
  <c r="E17" i="1"/>
  <c r="F17" i="1" s="1"/>
  <c r="J12" i="1"/>
  <c r="F13" i="1"/>
  <c r="F14" i="1" s="1"/>
  <c r="I21" i="1" l="1"/>
  <c r="J21" i="1" s="1"/>
  <c r="I19" i="1"/>
  <c r="J19" i="1" s="1"/>
  <c r="J22" i="1"/>
  <c r="J20" i="1"/>
  <c r="J18" i="1"/>
  <c r="J17" i="1"/>
</calcChain>
</file>

<file path=xl/sharedStrings.xml><?xml version="1.0" encoding="utf-8"?>
<sst xmlns="http://schemas.openxmlformats.org/spreadsheetml/2006/main" count="69" uniqueCount="33">
  <si>
    <t>INVESTIMENTO MENSAL</t>
  </si>
  <si>
    <t>Taxa de Rendimento Mensal</t>
  </si>
  <si>
    <t>Patrimônio Acumulado</t>
  </si>
  <si>
    <t>Dividendos Mensais</t>
  </si>
  <si>
    <t>Cenários</t>
  </si>
  <si>
    <t>Em 2 anos</t>
  </si>
  <si>
    <t>Em 5 anos</t>
  </si>
  <si>
    <t>Em 10 anos</t>
  </si>
  <si>
    <t>Em 30 anos</t>
  </si>
  <si>
    <t>Em 50 anos</t>
  </si>
  <si>
    <t>Dividendos</t>
  </si>
  <si>
    <t>Aporte Mensal</t>
  </si>
  <si>
    <t>Anos</t>
  </si>
  <si>
    <t>Salário</t>
  </si>
  <si>
    <t>Rendimento Mensal</t>
  </si>
  <si>
    <t>Sugestão de Investimento</t>
  </si>
  <si>
    <t>CONFIGURAÇÕES</t>
  </si>
  <si>
    <t>PERFIL</t>
  </si>
  <si>
    <t>APORTE MENSAL</t>
  </si>
  <si>
    <t>TIPO DE FII</t>
  </si>
  <si>
    <t>Percentual Sugerido</t>
  </si>
  <si>
    <t>Valor</t>
  </si>
  <si>
    <t>PAPEL</t>
  </si>
  <si>
    <t>TIJOLO</t>
  </si>
  <si>
    <t>HÍBRIDO</t>
  </si>
  <si>
    <t>FOF</t>
  </si>
  <si>
    <t>DESENVOLVIMENTO</t>
  </si>
  <si>
    <t>HOTELARIA</t>
  </si>
  <si>
    <t>Moderado</t>
  </si>
  <si>
    <t>Arrojado</t>
  </si>
  <si>
    <t>CHAVE</t>
  </si>
  <si>
    <t>%</t>
  </si>
  <si>
    <t>Conservador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</si>
</sst>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indent="2"/>
    </xf>
    <xf numFmtId="0" fontId="6" fillId="7" borderId="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0" fillId="0" borderId="12" xfId="0" applyBorder="1" applyAlignment="1">
      <alignment horizontal="left" vertical="center" indent="1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9" fontId="4" fillId="0" borderId="26" xfId="0" applyNumberFormat="1" applyFont="1" applyBorder="1" applyAlignment="1">
      <alignment horizontal="center" vertical="center"/>
    </xf>
    <xf numFmtId="164" fontId="11" fillId="6" borderId="11" xfId="0" applyNumberFormat="1" applyFont="1" applyFill="1" applyBorder="1" applyAlignment="1">
      <alignment horizontal="center" vertical="center"/>
    </xf>
    <xf numFmtId="10" fontId="11" fillId="6" borderId="6" xfId="1" applyNumberFormat="1" applyFont="1" applyFill="1" applyBorder="1" applyAlignment="1">
      <alignment horizontal="center" vertical="center"/>
    </xf>
    <xf numFmtId="164" fontId="11" fillId="6" borderId="9" xfId="0" applyNumberFormat="1" applyFont="1" applyFill="1" applyBorder="1" applyAlignment="1">
      <alignment horizontal="center" vertical="center"/>
    </xf>
    <xf numFmtId="164" fontId="11" fillId="0" borderId="16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10" fontId="11" fillId="0" borderId="19" xfId="0" applyNumberFormat="1" applyFont="1" applyBorder="1" applyAlignment="1">
      <alignment horizontal="center" vertical="center"/>
    </xf>
    <xf numFmtId="8" fontId="11" fillId="3" borderId="19" xfId="0" applyNumberFormat="1" applyFont="1" applyFill="1" applyBorder="1" applyAlignment="1">
      <alignment horizontal="center" vertical="center"/>
    </xf>
    <xf numFmtId="8" fontId="11" fillId="3" borderId="22" xfId="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left" vertical="center" indent="1"/>
    </xf>
    <xf numFmtId="8" fontId="11" fillId="3" borderId="13" xfId="0" applyNumberFormat="1" applyFont="1" applyFill="1" applyBorder="1" applyAlignment="1">
      <alignment horizontal="center" vertical="center"/>
    </xf>
    <xf numFmtId="8" fontId="11" fillId="3" borderId="11" xfId="0" applyNumberFormat="1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left" vertical="center" indent="1"/>
    </xf>
    <xf numFmtId="8" fontId="11" fillId="3" borderId="5" xfId="0" applyNumberFormat="1" applyFont="1" applyFill="1" applyBorder="1" applyAlignment="1">
      <alignment horizontal="center" vertical="center"/>
    </xf>
    <xf numFmtId="8" fontId="11" fillId="3" borderId="6" xfId="0" applyNumberFormat="1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left" vertical="center" indent="1"/>
    </xf>
    <xf numFmtId="8" fontId="11" fillId="3" borderId="8" xfId="0" applyNumberFormat="1" applyFont="1" applyFill="1" applyBorder="1" applyAlignment="1">
      <alignment horizontal="center" vertical="center"/>
    </xf>
    <xf numFmtId="8" fontId="11" fillId="3" borderId="9" xfId="0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 indent="2"/>
    </xf>
    <xf numFmtId="9" fontId="10" fillId="3" borderId="13" xfId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 indent="2"/>
    </xf>
    <xf numFmtId="9" fontId="10" fillId="3" borderId="5" xfId="1" applyFont="1" applyFill="1" applyBorder="1" applyAlignment="1">
      <alignment horizontal="center" vertical="center"/>
    </xf>
    <xf numFmtId="164" fontId="11" fillId="3" borderId="6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 indent="2"/>
    </xf>
    <xf numFmtId="9" fontId="10" fillId="3" borderId="8" xfId="1" applyFont="1" applyFill="1" applyBorder="1" applyAlignment="1">
      <alignment horizontal="center" vertical="center"/>
    </xf>
    <xf numFmtId="164" fontId="11" fillId="3" borderId="9" xfId="0" applyNumberFormat="1" applyFont="1" applyFill="1" applyBorder="1" applyAlignment="1">
      <alignment horizontal="center" vertical="center"/>
    </xf>
    <xf numFmtId="0" fontId="13" fillId="2" borderId="1" xfId="2" applyFont="1" applyBorder="1" applyAlignment="1">
      <alignment horizontal="center" vertical="center"/>
    </xf>
    <xf numFmtId="164" fontId="8" fillId="2" borderId="12" xfId="2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Border="1"/>
    <xf numFmtId="0" fontId="13" fillId="2" borderId="2" xfId="2" applyFont="1" applyBorder="1" applyAlignment="1">
      <alignment horizontal="center" vertical="center"/>
    </xf>
    <xf numFmtId="0" fontId="13" fillId="2" borderId="0" xfId="2" applyFont="1" applyBorder="1" applyAlignment="1">
      <alignment horizontal="center" vertical="center"/>
    </xf>
    <xf numFmtId="0" fontId="0" fillId="0" borderId="24" xfId="0" applyBorder="1"/>
    <xf numFmtId="0" fontId="8" fillId="2" borderId="27" xfId="2" applyFont="1" applyBorder="1" applyAlignment="1">
      <alignment horizontal="center" vertical="center"/>
    </xf>
    <xf numFmtId="0" fontId="8" fillId="2" borderId="12" xfId="2" applyFont="1" applyBorder="1" applyAlignment="1">
      <alignment horizontal="center" vertic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47625</xdr:rowOff>
    </xdr:from>
    <xdr:to>
      <xdr:col>9</xdr:col>
      <xdr:colOff>1762125</xdr:colOff>
      <xdr:row>5</xdr:row>
      <xdr:rowOff>133350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ACA4BB0-7882-3A7C-BAF2-CA2873C60769}"/>
            </a:ext>
          </a:extLst>
        </xdr:cNvPr>
        <xdr:cNvSpPr/>
      </xdr:nvSpPr>
      <xdr:spPr>
        <a:xfrm>
          <a:off x="1238250" y="238125"/>
          <a:ext cx="10344150" cy="1000125"/>
        </a:xfrm>
        <a:prstGeom prst="rect">
          <a:avLst/>
        </a:prstGeom>
        <a:solidFill>
          <a:srgbClr val="00B050"/>
        </a:solidFill>
        <a:ln w="22225">
          <a:solidFill>
            <a:schemeClr val="accent1">
              <a:shade val="1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2" algn="ctr"/>
          <a:r>
            <a:rPr lang="pt-BR" sz="2400"/>
            <a:t>SIMULADOR</a:t>
          </a:r>
          <a:r>
            <a:rPr lang="pt-BR" sz="2400" baseline="0"/>
            <a:t> DE INVESTIMENTOS</a:t>
          </a:r>
        </a:p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514350</xdr:colOff>
      <xdr:row>1</xdr:row>
      <xdr:rowOff>9525</xdr:rowOff>
    </xdr:from>
    <xdr:to>
      <xdr:col>5</xdr:col>
      <xdr:colOff>19050</xdr:colOff>
      <xdr:row>5</xdr:row>
      <xdr:rowOff>9525</xdr:rowOff>
    </xdr:to>
    <xdr:pic>
      <xdr:nvPicPr>
        <xdr:cNvPr id="3" name="Gráfico 2" descr="Cofrinho com preenchimento sólido">
          <a:extLst>
            <a:ext uri="{FF2B5EF4-FFF2-40B4-BE49-F238E27FC236}">
              <a16:creationId xmlns:a16="http://schemas.microsoft.com/office/drawing/2014/main" id="{90CAA399-3A43-B7DC-78DC-1798ED1E8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09950" y="200025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01C9-A5FE-4F57-95AB-AE9ABF2DA4F5}">
  <dimension ref="B1:O40"/>
  <sheetViews>
    <sheetView showGridLines="0" showRowColHeaders="0" tabSelected="1" topLeftCell="B1" workbookViewId="0">
      <selection activeCell="G24" sqref="G24"/>
    </sheetView>
  </sheetViews>
  <sheetFormatPr defaultColWidth="0" defaultRowHeight="15" zeroHeight="1" x14ac:dyDescent="0.25"/>
  <cols>
    <col min="1" max="1" width="9.140625" hidden="1" customWidth="1"/>
    <col min="2" max="2" width="5" customWidth="1"/>
    <col min="3" max="3" width="3" customWidth="1"/>
    <col min="4" max="4" width="25.140625" bestFit="1" customWidth="1"/>
    <col min="5" max="5" width="21.140625" customWidth="1"/>
    <col min="6" max="6" width="16.140625" bestFit="1" customWidth="1"/>
    <col min="7" max="7" width="13.140625" customWidth="1"/>
    <col min="8" max="10" width="26.7109375" customWidth="1"/>
    <col min="11" max="11" width="9.42578125" customWidth="1"/>
    <col min="12" max="12" width="26.7109375" hidden="1" customWidth="1"/>
    <col min="13" max="13" width="39.7109375" hidden="1" customWidth="1"/>
    <col min="14" max="15" width="0" hidden="1" customWidth="1"/>
    <col min="16" max="16384" width="9.140625" hidden="1"/>
  </cols>
  <sheetData>
    <row r="1" spans="4:11" ht="10.5" customHeight="1" x14ac:dyDescent="0.25"/>
    <row r="2" spans="4:11" x14ac:dyDescent="0.25"/>
    <row r="3" spans="4:11" x14ac:dyDescent="0.25"/>
    <row r="4" spans="4:11" ht="21" x14ac:dyDescent="0.25">
      <c r="D4" s="46"/>
      <c r="E4" s="46"/>
      <c r="F4" s="46"/>
    </row>
    <row r="5" spans="4:11" ht="21" x14ac:dyDescent="0.25">
      <c r="D5" s="67"/>
      <c r="E5" s="67"/>
      <c r="F5" s="46"/>
    </row>
    <row r="6" spans="4:11" x14ac:dyDescent="0.25"/>
    <row r="7" spans="4:11" x14ac:dyDescent="0.25"/>
    <row r="8" spans="4:11" ht="15.75" thickBot="1" x14ac:dyDescent="0.3"/>
    <row r="9" spans="4:11" ht="21.75" thickBot="1" x14ac:dyDescent="0.3">
      <c r="D9" s="56" t="s">
        <v>0</v>
      </c>
      <c r="E9" s="57"/>
      <c r="F9" s="58"/>
      <c r="H9" s="53" t="s">
        <v>16</v>
      </c>
      <c r="I9" s="54"/>
      <c r="J9" s="55"/>
    </row>
    <row r="10" spans="4:11" ht="17.25" x14ac:dyDescent="0.25">
      <c r="D10" s="47" t="s">
        <v>11</v>
      </c>
      <c r="E10" s="48"/>
      <c r="F10" s="21">
        <v>200</v>
      </c>
      <c r="H10" s="61" t="s">
        <v>13</v>
      </c>
      <c r="I10" s="62"/>
      <c r="J10" s="18">
        <v>2000</v>
      </c>
    </row>
    <row r="11" spans="4:11" ht="17.25" x14ac:dyDescent="0.25">
      <c r="D11" s="49" t="s">
        <v>12</v>
      </c>
      <c r="E11" s="50"/>
      <c r="F11" s="22">
        <v>3</v>
      </c>
      <c r="H11" s="63" t="s">
        <v>14</v>
      </c>
      <c r="I11" s="64"/>
      <c r="J11" s="19">
        <v>1.04E-2</v>
      </c>
    </row>
    <row r="12" spans="4:11" ht="18" thickBot="1" x14ac:dyDescent="0.3">
      <c r="D12" s="49" t="s">
        <v>1</v>
      </c>
      <c r="E12" s="50"/>
      <c r="F12" s="23">
        <v>1.0500000000000001E-2</v>
      </c>
      <c r="H12" s="65" t="s">
        <v>15</v>
      </c>
      <c r="I12" s="66"/>
      <c r="J12" s="20">
        <f>salario*30%</f>
        <v>600</v>
      </c>
    </row>
    <row r="13" spans="4:11" ht="18" thickBot="1" x14ac:dyDescent="0.3">
      <c r="D13" s="51" t="s">
        <v>2</v>
      </c>
      <c r="E13" s="52"/>
      <c r="F13" s="24">
        <f>FV(rendimento_mensal,qtd_anos*12,aporte*-1)</f>
        <v>8679.0361479439471</v>
      </c>
      <c r="H13" s="71"/>
      <c r="I13" s="71"/>
    </row>
    <row r="14" spans="4:11" ht="21.75" thickBot="1" x14ac:dyDescent="0.3">
      <c r="D14" s="59" t="s">
        <v>3</v>
      </c>
      <c r="E14" s="60"/>
      <c r="F14" s="25">
        <f>patrimonio*1%</f>
        <v>86.790361479439468</v>
      </c>
      <c r="H14" s="69" t="s">
        <v>17</v>
      </c>
      <c r="I14" s="70"/>
      <c r="J14" s="44" t="s">
        <v>32</v>
      </c>
    </row>
    <row r="15" spans="4:11" ht="16.5" thickBot="1" x14ac:dyDescent="0.3">
      <c r="H15" s="72" t="s">
        <v>18</v>
      </c>
      <c r="I15" s="73"/>
      <c r="J15" s="45">
        <f>aporte</f>
        <v>200</v>
      </c>
      <c r="K15" s="2"/>
    </row>
    <row r="16" spans="4:11" ht="21.75" thickBot="1" x14ac:dyDescent="0.3">
      <c r="D16" s="12" t="s">
        <v>4</v>
      </c>
      <c r="E16" s="13"/>
      <c r="F16" s="14" t="s">
        <v>10</v>
      </c>
      <c r="H16" s="6" t="s">
        <v>19</v>
      </c>
      <c r="I16" s="7" t="s">
        <v>20</v>
      </c>
      <c r="J16" s="8" t="s">
        <v>21</v>
      </c>
    </row>
    <row r="17" spans="2:12" ht="17.25" x14ac:dyDescent="0.25">
      <c r="D17" s="26" t="s">
        <v>5</v>
      </c>
      <c r="E17" s="27">
        <f>FV(rendimento_mensal,$B22*12,aporte*-1)</f>
        <v>5420.3565409998973</v>
      </c>
      <c r="F17" s="28">
        <f>E17*$J$11</f>
        <v>56.371708026398927</v>
      </c>
      <c r="H17" s="35" t="s">
        <v>22</v>
      </c>
      <c r="I17" s="36">
        <f>VLOOKUP($J$14&amp;"-"&amp;H17,Base!$A$1:$D$19,4,FALSE)</f>
        <v>0.3</v>
      </c>
      <c r="J17" s="37">
        <f>$J$15*I17</f>
        <v>60</v>
      </c>
    </row>
    <row r="18" spans="2:12" ht="17.25" x14ac:dyDescent="0.25">
      <c r="D18" s="29" t="s">
        <v>6</v>
      </c>
      <c r="E18" s="30">
        <f>FV(rendimento_mensal,$B23*12,aporte*-1)</f>
        <v>16545.653147356134</v>
      </c>
      <c r="F18" s="31">
        <f>E18*$J$11</f>
        <v>172.07479273250379</v>
      </c>
      <c r="H18" s="38" t="s">
        <v>23</v>
      </c>
      <c r="I18" s="39">
        <f>VLOOKUP($J$14&amp;"-"&amp;H18,Base!$A$1:$D$19,4,FALSE)</f>
        <v>0.5</v>
      </c>
      <c r="J18" s="40">
        <f>$J$15*I18</f>
        <v>100</v>
      </c>
    </row>
    <row r="19" spans="2:12" ht="17.25" x14ac:dyDescent="0.25">
      <c r="D19" s="29" t="s">
        <v>7</v>
      </c>
      <c r="E19" s="30">
        <f>FV(rendimento_mensal,$B24*12,aporte*-1)</f>
        <v>47326.755474488302</v>
      </c>
      <c r="F19" s="31">
        <f>E19*$J$11</f>
        <v>492.19825693467834</v>
      </c>
      <c r="H19" s="38" t="s">
        <v>24</v>
      </c>
      <c r="I19" s="39">
        <f>VLOOKUP($J$14&amp;"-"&amp;H19,Base!$A$1:$D$19,4,FALSE)</f>
        <v>0.1</v>
      </c>
      <c r="J19" s="40">
        <f>$J$15*I19</f>
        <v>20</v>
      </c>
    </row>
    <row r="20" spans="2:12" ht="17.25" x14ac:dyDescent="0.25">
      <c r="D20" s="29" t="s">
        <v>8</v>
      </c>
      <c r="E20" s="30">
        <f>FV(rendimento_mensal,$B26*12,aporte*-1)</f>
        <v>778025.92291577416</v>
      </c>
      <c r="F20" s="31">
        <f>E20*$J$11</f>
        <v>8091.4695983240508</v>
      </c>
      <c r="H20" s="38" t="s">
        <v>25</v>
      </c>
      <c r="I20" s="39">
        <f>VLOOKUP($J$14&amp;"-"&amp;H20,Base!$A$1:$D$19,4,FALSE)</f>
        <v>0.1</v>
      </c>
      <c r="J20" s="40">
        <f>$J$15*I20</f>
        <v>20</v>
      </c>
    </row>
    <row r="21" spans="2:12" ht="33.75" customHeight="1" thickBot="1" x14ac:dyDescent="0.3">
      <c r="D21" s="32" t="s">
        <v>9</v>
      </c>
      <c r="E21" s="33">
        <f>FV(rendimento_mensal,$B27*12,aporte*-1)</f>
        <v>9530677.1636019461</v>
      </c>
      <c r="F21" s="34">
        <f>E21*$J$11</f>
        <v>99119.042501460237</v>
      </c>
      <c r="H21" s="38" t="s">
        <v>26</v>
      </c>
      <c r="I21" s="39">
        <f>VLOOKUP($J$14&amp;"-"&amp;H21,Base!$A$1:$D$19,4,FALSE)</f>
        <v>0</v>
      </c>
      <c r="J21" s="40">
        <f>$J$15*I21</f>
        <v>0</v>
      </c>
    </row>
    <row r="22" spans="2:12" ht="18" thickBot="1" x14ac:dyDescent="0.3">
      <c r="B22" s="3">
        <v>2</v>
      </c>
      <c r="C22" s="3"/>
      <c r="H22" s="41" t="s">
        <v>27</v>
      </c>
      <c r="I22" s="42">
        <f>VLOOKUP($J$14&amp;"-"&amp;H22,Base!$A$1:$D$19,4,FALSE)</f>
        <v>0</v>
      </c>
      <c r="J22" s="43">
        <f>$J$15*I22</f>
        <v>0</v>
      </c>
    </row>
    <row r="23" spans="2:12" x14ac:dyDescent="0.25">
      <c r="B23" s="3">
        <v>5</v>
      </c>
      <c r="C23" s="3"/>
    </row>
    <row r="24" spans="2:12" x14ac:dyDescent="0.25">
      <c r="B24" s="3">
        <v>10</v>
      </c>
      <c r="C24" s="3"/>
    </row>
    <row r="25" spans="2:12" x14ac:dyDescent="0.25">
      <c r="B25" s="3"/>
      <c r="C25" s="3"/>
    </row>
    <row r="26" spans="2:12" x14ac:dyDescent="0.25">
      <c r="B26" s="3">
        <v>30</v>
      </c>
      <c r="C26" s="3"/>
    </row>
    <row r="27" spans="2:12" hidden="1" x14ac:dyDescent="0.25">
      <c r="B27" s="3">
        <v>50</v>
      </c>
      <c r="C27" s="3"/>
    </row>
    <row r="28" spans="2:12" hidden="1" x14ac:dyDescent="0.25">
      <c r="E28" s="68"/>
    </row>
    <row r="30" spans="2:12" ht="28.5" hidden="1" customHeight="1" x14ac:dyDescent="0.25"/>
    <row r="31" spans="2:12" hidden="1" x14ac:dyDescent="0.25">
      <c r="G31" s="68"/>
      <c r="H31" s="68"/>
      <c r="I31" s="68"/>
      <c r="J31" s="68"/>
      <c r="K31" s="68"/>
      <c r="L31" s="68"/>
    </row>
    <row r="32" spans="2:12" ht="20.25" hidden="1" customHeight="1" x14ac:dyDescent="0.25"/>
    <row r="34" spans="4:12" hidden="1" x14ac:dyDescent="0.25">
      <c r="F34" s="68"/>
      <c r="G34" s="68"/>
      <c r="H34" s="68"/>
      <c r="I34" s="68"/>
      <c r="J34" s="68"/>
      <c r="K34" s="68"/>
      <c r="L34" s="68"/>
    </row>
    <row r="35" spans="4:12" hidden="1" x14ac:dyDescent="0.25">
      <c r="F35" s="68"/>
      <c r="G35" s="68"/>
      <c r="H35" s="68"/>
      <c r="I35" s="68"/>
      <c r="J35" s="68"/>
      <c r="K35" s="68"/>
      <c r="L35" s="68"/>
    </row>
    <row r="39" spans="4:12" hidden="1" x14ac:dyDescent="0.25">
      <c r="F39" s="68"/>
    </row>
    <row r="40" spans="4:12" hidden="1" x14ac:dyDescent="0.25">
      <c r="D40" s="5"/>
    </row>
  </sheetData>
  <mergeCells count="12">
    <mergeCell ref="D9:F9"/>
    <mergeCell ref="H14:I14"/>
    <mergeCell ref="H15:I15"/>
    <mergeCell ref="H9:J9"/>
    <mergeCell ref="D14:E14"/>
    <mergeCell ref="H10:I10"/>
    <mergeCell ref="H11:I11"/>
    <mergeCell ref="H12:I12"/>
    <mergeCell ref="D10:E10"/>
    <mergeCell ref="D11:E11"/>
    <mergeCell ref="D12:E12"/>
    <mergeCell ref="D13:E13"/>
  </mergeCells>
  <dataValidations count="1">
    <dataValidation type="list" allowBlank="1" showInputMessage="1" showErrorMessage="1" sqref="J14" xr:uid="{559B0296-0421-4F5A-BC4A-3C820379E889}">
      <formula1>"Conservador,Moderado,Arrojado"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C550-F672-4799-9815-11394DA897EE}">
  <dimension ref="A1:D19"/>
  <sheetViews>
    <sheetView workbookViewId="0">
      <selection activeCell="G11" sqref="G11"/>
    </sheetView>
  </sheetViews>
  <sheetFormatPr defaultRowHeight="15" x14ac:dyDescent="0.25"/>
  <cols>
    <col min="1" max="1" width="32.5703125" bestFit="1" customWidth="1"/>
    <col min="2" max="2" width="18.28515625" customWidth="1"/>
    <col min="3" max="3" width="24" customWidth="1"/>
    <col min="4" max="4" width="13.28515625" customWidth="1"/>
  </cols>
  <sheetData>
    <row r="1" spans="1:4" ht="27.75" customHeight="1" x14ac:dyDescent="0.25">
      <c r="A1" s="10" t="s">
        <v>30</v>
      </c>
      <c r="B1" s="10" t="s">
        <v>17</v>
      </c>
      <c r="C1" s="10" t="s">
        <v>19</v>
      </c>
      <c r="D1" s="15" t="s">
        <v>31</v>
      </c>
    </row>
    <row r="2" spans="1:4" ht="15.75" x14ac:dyDescent="0.25">
      <c r="A2" s="1" t="str">
        <f>$B$2&amp;"-"&amp;C2</f>
        <v>Conservador-PAPEL</v>
      </c>
      <c r="B2" s="4" t="s">
        <v>32</v>
      </c>
      <c r="C2" s="4" t="s">
        <v>22</v>
      </c>
      <c r="D2" s="16">
        <v>0.3</v>
      </c>
    </row>
    <row r="3" spans="1:4" ht="15.75" x14ac:dyDescent="0.25">
      <c r="A3" s="1" t="str">
        <f t="shared" ref="A3:A19" si="0">$B$2&amp;"-"&amp;C3</f>
        <v>Conservador-TIJOLO</v>
      </c>
      <c r="B3" s="4" t="s">
        <v>32</v>
      </c>
      <c r="C3" s="4" t="s">
        <v>23</v>
      </c>
      <c r="D3" s="16">
        <v>0.5</v>
      </c>
    </row>
    <row r="4" spans="1:4" ht="15.75" x14ac:dyDescent="0.25">
      <c r="A4" s="1" t="str">
        <f t="shared" si="0"/>
        <v>Conservador-HÍBRIDO</v>
      </c>
      <c r="B4" s="4" t="s">
        <v>32</v>
      </c>
      <c r="C4" s="4" t="s">
        <v>24</v>
      </c>
      <c r="D4" s="16">
        <v>0.1</v>
      </c>
    </row>
    <row r="5" spans="1:4" ht="15.75" x14ac:dyDescent="0.25">
      <c r="A5" s="1" t="str">
        <f t="shared" si="0"/>
        <v>Conservador-FOF</v>
      </c>
      <c r="B5" s="4" t="s">
        <v>32</v>
      </c>
      <c r="C5" s="4" t="s">
        <v>25</v>
      </c>
      <c r="D5" s="16">
        <v>0.1</v>
      </c>
    </row>
    <row r="6" spans="1:4" ht="15.75" x14ac:dyDescent="0.25">
      <c r="A6" s="1" t="str">
        <f t="shared" si="0"/>
        <v>Conservador-DESENVOLVIMENTO</v>
      </c>
      <c r="B6" s="4" t="s">
        <v>32</v>
      </c>
      <c r="C6" s="4" t="s">
        <v>26</v>
      </c>
      <c r="D6" s="16">
        <v>0</v>
      </c>
    </row>
    <row r="7" spans="1:4" ht="16.5" thickBot="1" x14ac:dyDescent="0.3">
      <c r="A7" s="11" t="str">
        <f t="shared" si="0"/>
        <v>Conservador-HOTELARIA</v>
      </c>
      <c r="B7" s="9" t="s">
        <v>32</v>
      </c>
      <c r="C7" s="9" t="s">
        <v>27</v>
      </c>
      <c r="D7" s="17">
        <v>0</v>
      </c>
    </row>
    <row r="8" spans="1:4" ht="15.75" x14ac:dyDescent="0.25">
      <c r="A8" s="1" t="str">
        <f>$B$8&amp;"-"&amp;C8</f>
        <v>Moderado-PAPEL</v>
      </c>
      <c r="B8" s="4" t="s">
        <v>28</v>
      </c>
      <c r="C8" s="4" t="s">
        <v>22</v>
      </c>
      <c r="D8" s="16">
        <v>0.4</v>
      </c>
    </row>
    <row r="9" spans="1:4" ht="15.75" x14ac:dyDescent="0.25">
      <c r="A9" s="1" t="str">
        <f t="shared" ref="A9:A13" si="1">$B$8&amp;"-"&amp;C9</f>
        <v>Moderado-TIJOLO</v>
      </c>
      <c r="B9" s="4" t="s">
        <v>28</v>
      </c>
      <c r="C9" s="4" t="s">
        <v>23</v>
      </c>
      <c r="D9" s="16">
        <v>0.3</v>
      </c>
    </row>
    <row r="10" spans="1:4" ht="15.75" x14ac:dyDescent="0.25">
      <c r="A10" s="1" t="str">
        <f t="shared" si="1"/>
        <v>Moderado-HÍBRIDO</v>
      </c>
      <c r="B10" s="4" t="s">
        <v>28</v>
      </c>
      <c r="C10" s="4" t="s">
        <v>24</v>
      </c>
      <c r="D10" s="16">
        <v>0.05</v>
      </c>
    </row>
    <row r="11" spans="1:4" ht="15.75" x14ac:dyDescent="0.25">
      <c r="A11" s="1" t="str">
        <f t="shared" si="1"/>
        <v>Moderado-FOF</v>
      </c>
      <c r="B11" s="4" t="s">
        <v>28</v>
      </c>
      <c r="C11" s="4" t="s">
        <v>25</v>
      </c>
      <c r="D11" s="16">
        <v>0.1</v>
      </c>
    </row>
    <row r="12" spans="1:4" ht="15.75" x14ac:dyDescent="0.25">
      <c r="A12" s="1" t="str">
        <f t="shared" si="1"/>
        <v>Moderado-DESENVOLVIMENTO</v>
      </c>
      <c r="B12" s="4" t="s">
        <v>28</v>
      </c>
      <c r="C12" s="4" t="s">
        <v>26</v>
      </c>
      <c r="D12" s="16">
        <v>0.05</v>
      </c>
    </row>
    <row r="13" spans="1:4" ht="16.5" thickBot="1" x14ac:dyDescent="0.3">
      <c r="A13" s="11" t="str">
        <f t="shared" si="1"/>
        <v>Moderado-HOTELARIA</v>
      </c>
      <c r="B13" s="9" t="s">
        <v>28</v>
      </c>
      <c r="C13" s="9" t="s">
        <v>27</v>
      </c>
      <c r="D13" s="17">
        <v>0.1</v>
      </c>
    </row>
    <row r="14" spans="1:4" ht="15.75" x14ac:dyDescent="0.25">
      <c r="A14" s="1" t="str">
        <f>$B$14&amp;"-"&amp;C14</f>
        <v>Arrojado-PAPEL</v>
      </c>
      <c r="B14" s="4" t="s">
        <v>29</v>
      </c>
      <c r="C14" s="4" t="s">
        <v>22</v>
      </c>
      <c r="D14" s="16">
        <v>0.5</v>
      </c>
    </row>
    <row r="15" spans="1:4" ht="15.75" x14ac:dyDescent="0.25">
      <c r="A15" s="1" t="str">
        <f t="shared" ref="A15:A19" si="2">$B$14&amp;"-"&amp;C15</f>
        <v>Arrojado-TIJOLO</v>
      </c>
      <c r="B15" s="4" t="s">
        <v>29</v>
      </c>
      <c r="C15" s="4" t="s">
        <v>23</v>
      </c>
      <c r="D15" s="16">
        <v>0.1</v>
      </c>
    </row>
    <row r="16" spans="1:4" ht="15.75" x14ac:dyDescent="0.25">
      <c r="A16" s="1" t="str">
        <f t="shared" si="2"/>
        <v>Arrojado-HÍBRIDO</v>
      </c>
      <c r="B16" s="4" t="s">
        <v>29</v>
      </c>
      <c r="C16" s="4" t="s">
        <v>24</v>
      </c>
      <c r="D16" s="16">
        <v>0.05</v>
      </c>
    </row>
    <row r="17" spans="1:4" ht="15.75" x14ac:dyDescent="0.25">
      <c r="A17" s="1" t="str">
        <f t="shared" si="2"/>
        <v>Arrojado-FOF</v>
      </c>
      <c r="B17" s="4" t="s">
        <v>29</v>
      </c>
      <c r="C17" s="4" t="s">
        <v>25</v>
      </c>
      <c r="D17" s="16">
        <v>0.05</v>
      </c>
    </row>
    <row r="18" spans="1:4" ht="15.75" x14ac:dyDescent="0.25">
      <c r="A18" s="1" t="str">
        <f t="shared" si="2"/>
        <v>Arrojado-DESENVOLVIMENTO</v>
      </c>
      <c r="B18" s="4" t="s">
        <v>29</v>
      </c>
      <c r="C18" s="4" t="s">
        <v>26</v>
      </c>
      <c r="D18" s="16">
        <v>0.2</v>
      </c>
    </row>
    <row r="19" spans="1:4" ht="16.5" thickBot="1" x14ac:dyDescent="0.3">
      <c r="A19" s="11" t="str">
        <f t="shared" si="2"/>
        <v>Arrojado-HOTELARIA</v>
      </c>
      <c r="B19" s="9" t="s">
        <v>29</v>
      </c>
      <c r="C19" s="9" t="s">
        <v>27</v>
      </c>
      <c r="D19" s="1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Base</vt:lpstr>
      <vt:lpstr>aporte</vt:lpstr>
      <vt:lpstr>patrimonio</vt:lpstr>
      <vt:lpstr>qtd_anos</vt:lpstr>
      <vt:lpstr>rendimento_mensal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Mazeto</dc:creator>
  <cp:lastModifiedBy>Bruno Mazeto</cp:lastModifiedBy>
  <dcterms:created xsi:type="dcterms:W3CDTF">2025-06-07T22:03:25Z</dcterms:created>
  <dcterms:modified xsi:type="dcterms:W3CDTF">2025-06-08T16:51:09Z</dcterms:modified>
</cp:coreProperties>
</file>