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hidePivotFieldList="1"/>
  <mc:AlternateContent xmlns:mc="http://schemas.openxmlformats.org/markup-compatibility/2006">
    <mc:Choice Requires="x15">
      <x15ac:absPath xmlns:x15ac="http://schemas.microsoft.com/office/spreadsheetml/2010/11/ac" url="D:\Projetos\BeAcademy\"/>
    </mc:Choice>
  </mc:AlternateContent>
  <xr:revisionPtr revIDLastSave="0" documentId="13_ncr:1_{851B77AE-2666-4C30-BB92-16D4722840D6}" xr6:coauthVersionLast="36" xr6:coauthVersionMax="36" xr10:uidLastSave="{00000000-0000-0000-0000-000000000000}"/>
  <bookViews>
    <workbookView xWindow="0" yWindow="0" windowWidth="22812" windowHeight="8569" activeTab="3" xr2:uid="{5715B9B7-1B06-4B73-B383-278776AC8853}"/>
  </bookViews>
  <sheets>
    <sheet name="Planilha1" sheetId="1" r:id="rId1"/>
    <sheet name="Planilha2" sheetId="5" r:id="rId2"/>
    <sheet name="Planilha3" sheetId="6" r:id="rId3"/>
    <sheet name="Planilha4" sheetId="7" r:id="rId4"/>
  </sheets>
  <definedNames>
    <definedName name="_xlnm._FilterDatabase" localSheetId="0" hidden="1">Planilha1!$F$1:$F$26</definedName>
    <definedName name="_xlnm._FilterDatabase" localSheetId="1" hidden="1">Planilha2!$F$1:$F$26</definedName>
    <definedName name="_xlnm._FilterDatabase" localSheetId="2" hidden="1">Planilha3!$E$4:$E$22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6" l="1"/>
  <c r="G24" i="6"/>
  <c r="L7" i="6"/>
  <c r="E15" i="6" s="1"/>
  <c r="E14" i="6" l="1"/>
  <c r="E9" i="6"/>
  <c r="E19" i="6"/>
  <c r="E10" i="6"/>
  <c r="E17" i="6"/>
  <c r="E6" i="6"/>
  <c r="E7" i="6"/>
  <c r="E13" i="6"/>
  <c r="E20" i="6"/>
  <c r="E8" i="6"/>
  <c r="E12" i="6"/>
  <c r="E16" i="6"/>
  <c r="E18" i="6"/>
  <c r="E21" i="6"/>
  <c r="E22" i="6"/>
  <c r="E11" i="6"/>
  <c r="G26" i="5"/>
  <c r="N7" i="5"/>
  <c r="G24" i="5"/>
  <c r="K16" i="5"/>
  <c r="K20" i="1"/>
  <c r="K18" i="1"/>
  <c r="C26" i="1"/>
  <c r="E6" i="1" s="1"/>
  <c r="E6" i="5" l="1"/>
  <c r="E7" i="5"/>
  <c r="E11" i="5"/>
  <c r="E15" i="5"/>
  <c r="E19" i="5"/>
  <c r="E12" i="5"/>
  <c r="E20" i="5"/>
  <c r="E18" i="5"/>
  <c r="E8" i="5"/>
  <c r="E16" i="5"/>
  <c r="E9" i="5"/>
  <c r="E13" i="5"/>
  <c r="E17" i="5"/>
  <c r="E21" i="5"/>
  <c r="E10" i="5"/>
  <c r="E14" i="5"/>
  <c r="E22" i="5"/>
  <c r="E22" i="1"/>
  <c r="E21" i="1"/>
  <c r="E20" i="1"/>
  <c r="E19" i="1"/>
  <c r="E18" i="1"/>
  <c r="E17" i="1"/>
  <c r="E16" i="1"/>
  <c r="E15" i="1"/>
  <c r="E14" i="1"/>
  <c r="E13" i="1"/>
  <c r="E12" i="1"/>
  <c r="K19" i="1" s="1"/>
  <c r="E11" i="1"/>
  <c r="E10" i="1"/>
  <c r="E9" i="1"/>
  <c r="E8" i="1"/>
  <c r="E7" i="1"/>
  <c r="G26" i="1" l="1"/>
  <c r="G24" i="1"/>
</calcChain>
</file>

<file path=xl/sharedStrings.xml><?xml version="1.0" encoding="utf-8"?>
<sst xmlns="http://schemas.openxmlformats.org/spreadsheetml/2006/main" count="217" uniqueCount="57">
  <si>
    <t>Nome</t>
  </si>
  <si>
    <t>CPF</t>
  </si>
  <si>
    <t>Nascimento</t>
  </si>
  <si>
    <t>177.322.876-57</t>
  </si>
  <si>
    <t>814.852.473-49</t>
  </si>
  <si>
    <t>297.352.555-10</t>
  </si>
  <si>
    <t>386.752.437-82</t>
  </si>
  <si>
    <t>842.548.583-53</t>
  </si>
  <si>
    <t>591.363.446-21</t>
  </si>
  <si>
    <t>931.638.817-18</t>
  </si>
  <si>
    <t>949.287.550-06</t>
  </si>
  <si>
    <t>608.026.856-68</t>
  </si>
  <si>
    <t>025.501.089-30</t>
  </si>
  <si>
    <t>882.678.667-44</t>
  </si>
  <si>
    <t>223.221.710-85</t>
  </si>
  <si>
    <t>460.479.338-74</t>
  </si>
  <si>
    <t>Maria</t>
  </si>
  <si>
    <t>Carlos</t>
  </si>
  <si>
    <t>Antonio</t>
  </si>
  <si>
    <t>Marcos</t>
  </si>
  <si>
    <t>Joana</t>
  </si>
  <si>
    <t>Andre</t>
  </si>
  <si>
    <t>Cassio</t>
  </si>
  <si>
    <t>Jonas</t>
  </si>
  <si>
    <t>697.354.020-17</t>
  </si>
  <si>
    <t>744.112.497-23</t>
  </si>
  <si>
    <t>810.550.420-08</t>
  </si>
  <si>
    <t>356.258.864-07</t>
  </si>
  <si>
    <t>Luiza</t>
  </si>
  <si>
    <t>Natalia</t>
  </si>
  <si>
    <t>Pablo</t>
  </si>
  <si>
    <t>Cpf ficticios retirados do site:</t>
  </si>
  <si>
    <t>https://www.geradordecpf.org/</t>
  </si>
  <si>
    <t>Data e Hora</t>
  </si>
  <si>
    <t>Cadastro de Patrocinadores</t>
  </si>
  <si>
    <t>Idade</t>
  </si>
  <si>
    <t>Valor Patrocinio</t>
  </si>
  <si>
    <t>Total Patrocinio</t>
  </si>
  <si>
    <t>Média</t>
  </si>
  <si>
    <t>Indicadores Condicionais</t>
  </si>
  <si>
    <t>&lt;     Média Patrocinio</t>
  </si>
  <si>
    <t>Genero</t>
  </si>
  <si>
    <t>m</t>
  </si>
  <si>
    <t>f</t>
  </si>
  <si>
    <t>o</t>
  </si>
  <si>
    <t>&gt;     Média Patrocinio</t>
  </si>
  <si>
    <t>Valor</t>
  </si>
  <si>
    <t>Jose</t>
  </si>
  <si>
    <t>Carla</t>
  </si>
  <si>
    <t>Pedro</t>
  </si>
  <si>
    <t>Manuela</t>
  </si>
  <si>
    <t>Joao</t>
  </si>
  <si>
    <t>Claudio</t>
  </si>
  <si>
    <t>Rótulos de Linha</t>
  </si>
  <si>
    <t>Total Geral</t>
  </si>
  <si>
    <t>Soma de Valor Patrocinio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</si>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</sst>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R$&quot;#,##0.00"/>
  </numFmts>
  <fonts count="11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9" tint="-0.249977111117893"/>
      <name val="Arial"/>
      <family val="2"/>
      <scheme val="minor"/>
    </font>
    <font>
      <u/>
      <sz val="11"/>
      <color theme="2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6817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165" fontId="1" fillId="4" borderId="9" xfId="0" applyNumberFormat="1" applyFont="1" applyFill="1" applyBorder="1" applyAlignment="1"/>
    <xf numFmtId="165" fontId="1" fillId="4" borderId="4" xfId="0" applyNumberFormat="1" applyFont="1" applyFill="1" applyBorder="1" applyAlignment="1"/>
    <xf numFmtId="165" fontId="1" fillId="4" borderId="6" xfId="0" applyNumberFormat="1" applyFont="1" applyFill="1" applyBorder="1" applyAlignment="1"/>
    <xf numFmtId="0" fontId="1" fillId="4" borderId="3" xfId="0" applyFont="1" applyFill="1" applyBorder="1" applyAlignment="1">
      <alignment horizontal="center"/>
    </xf>
    <xf numFmtId="14" fontId="1" fillId="10" borderId="2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14" fontId="1" fillId="10" borderId="5" xfId="0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14" fontId="1" fillId="10" borderId="7" xfId="0" applyNumberFormat="1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7" borderId="1" xfId="0" applyNumberFormat="1" applyFill="1" applyBorder="1"/>
    <xf numFmtId="0" fontId="1" fillId="4" borderId="3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65" fontId="0" fillId="7" borderId="12" xfId="0" applyNumberForma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10" fillId="0" borderId="0" xfId="1" applyFont="1" applyFill="1" applyBorder="1" applyAlignment="1">
      <alignment vertical="center" wrapText="1"/>
    </xf>
    <xf numFmtId="0" fontId="0" fillId="0" borderId="5" xfId="0" applyBorder="1"/>
    <xf numFmtId="14" fontId="0" fillId="0" borderId="6" xfId="0" applyNumberFormat="1" applyFill="1" applyBorder="1" applyAlignment="1">
      <alignment vertical="center"/>
    </xf>
    <xf numFmtId="14" fontId="0" fillId="6" borderId="14" xfId="0" applyNumberForma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7" borderId="10" xfId="0" applyFill="1" applyBorder="1" applyAlignment="1">
      <alignment horizontal="center"/>
    </xf>
    <xf numFmtId="0" fontId="0" fillId="7" borderId="12" xfId="0" applyNumberFormat="1" applyFill="1" applyBorder="1"/>
    <xf numFmtId="0" fontId="0" fillId="0" borderId="0" xfId="0" applyBorder="1"/>
    <xf numFmtId="0" fontId="0" fillId="0" borderId="0" xfId="0" applyBorder="1" applyAlignment="1"/>
    <xf numFmtId="0" fontId="0" fillId="0" borderId="17" xfId="0" applyBorder="1" applyAlignment="1"/>
    <xf numFmtId="165" fontId="0" fillId="14" borderId="19" xfId="0" applyNumberForma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4" borderId="21" xfId="0" applyFill="1" applyBorder="1" applyAlignment="1"/>
    <xf numFmtId="0" fontId="0" fillId="14" borderId="19" xfId="0" applyFill="1" applyBorder="1"/>
    <xf numFmtId="0" fontId="0" fillId="0" borderId="18" xfId="0" applyBorder="1"/>
    <xf numFmtId="0" fontId="0" fillId="0" borderId="21" xfId="0" applyBorder="1"/>
    <xf numFmtId="0" fontId="0" fillId="14" borderId="22" xfId="0" applyFill="1" applyBorder="1"/>
    <xf numFmtId="0" fontId="0" fillId="0" borderId="16" xfId="0" applyBorder="1"/>
    <xf numFmtId="0" fontId="0" fillId="0" borderId="23" xfId="0" applyBorder="1"/>
    <xf numFmtId="165" fontId="5" fillId="8" borderId="3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5" fontId="5" fillId="9" borderId="8" xfId="0" applyNumberFormat="1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13" borderId="9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10" fillId="5" borderId="0" xfId="1" applyFont="1" applyFill="1" applyBorder="1" applyAlignment="1">
      <alignment horizontal="center" vertical="center" wrapText="1"/>
    </xf>
    <xf numFmtId="0" fontId="10" fillId="5" borderId="6" xfId="1" applyFont="1" applyFill="1" applyBorder="1" applyAlignment="1">
      <alignment horizontal="center" vertical="center" wrapText="1"/>
    </xf>
    <xf numFmtId="14" fontId="0" fillId="6" borderId="0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165" fontId="3" fillId="7" borderId="11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5">
    <dxf>
      <font>
        <color theme="4"/>
      </font>
    </dxf>
    <dxf>
      <font>
        <color rgb="FFFF0000"/>
      </font>
    </dxf>
    <dxf>
      <font>
        <color rgb="FFFFC000"/>
      </font>
    </dxf>
    <dxf>
      <font>
        <color rgb="FFFF0000"/>
      </font>
      <fill>
        <patternFill>
          <bgColor theme="7" tint="0.59996337778862885"/>
        </patternFill>
      </fill>
    </dxf>
    <dxf>
      <font>
        <color theme="9" tint="-0.24994659260841701"/>
      </font>
    </dxf>
    <dxf>
      <font>
        <color theme="4"/>
      </font>
    </dxf>
    <dxf>
      <font>
        <color rgb="FFFF0000"/>
      </font>
    </dxf>
    <dxf>
      <font>
        <color rgb="FFFFC000"/>
      </font>
    </dxf>
    <dxf>
      <font>
        <color rgb="FFFF0000"/>
      </font>
      <fill>
        <patternFill>
          <bgColor theme="7" tint="0.59996337778862885"/>
        </patternFill>
      </fill>
    </dxf>
    <dxf>
      <font>
        <color theme="9" tint="-0.24994659260841701"/>
      </font>
    </dxf>
    <dxf>
      <font>
        <color theme="4"/>
      </font>
    </dxf>
    <dxf>
      <font>
        <color rgb="FFFF0000"/>
      </font>
    </dxf>
    <dxf>
      <font>
        <color rgb="FFFFC000"/>
      </font>
    </dxf>
    <dxf>
      <font>
        <color rgb="FFFF0000"/>
      </font>
      <fill>
        <patternFill>
          <bgColor theme="7" tint="0.59996337778862885"/>
        </patternFill>
      </fill>
    </dxf>
    <dxf>
      <font>
        <color theme="9" tint="-0.24994659260841701"/>
      </font>
    </dxf>
  </dxfs>
  <tableStyles count="0" defaultTableStyle="TableStyleMedium2" defaultPivotStyle="PivotStyleLight16"/>
  <colors>
    <mruColors>
      <color rgb="FFD6817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[PlanilhaProjetoFinal2.xlsx]Planilha4!Tabela dinâmica2</c:name>
    <c:fmtId val="0"/>
  </c:pivotSource>
  <c:chart>
    <c:title>
      <c:layout>
        <c:manualLayout>
          <c:xMode val="edge"/>
          <c:yMode val="edge"/>
          <c:x val="0.4678473304855832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Planilha4!$B$3:$B$4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8A-4639-8EE3-82B16CA221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8A-4639-8EE3-82B16CA221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8A-4639-8EE3-82B16CA221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8A-4639-8EE3-82B16CA221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8A-4639-8EE3-82B16CA221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8A-4639-8EE3-82B16CA221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8A-4639-8EE3-82B16CA221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8A-4639-8EE3-82B16CA221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8A-4639-8EE3-82B16CA221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A8A-4639-8EE3-82B16CA2217C}"/>
              </c:ext>
            </c:extLst>
          </c:dPt>
          <c:cat>
            <c:strRef>
              <c:f>Planilha4!$A$5:$A$15</c:f>
              <c:strCache>
                <c:ptCount val="10"/>
                <c:pt idx="0">
                  <c:v>Andre</c:v>
                </c:pt>
                <c:pt idx="1">
                  <c:v>Antonio</c:v>
                </c:pt>
                <c:pt idx="2">
                  <c:v>Carlos</c:v>
                </c:pt>
                <c:pt idx="3">
                  <c:v>Claudio</c:v>
                </c:pt>
                <c:pt idx="4">
                  <c:v>Joao</c:v>
                </c:pt>
                <c:pt idx="5">
                  <c:v>Jonas</c:v>
                </c:pt>
                <c:pt idx="6">
                  <c:v>Jose</c:v>
                </c:pt>
                <c:pt idx="7">
                  <c:v>Marcos</c:v>
                </c:pt>
                <c:pt idx="8">
                  <c:v>Pablo</c:v>
                </c:pt>
                <c:pt idx="9">
                  <c:v>Pedro</c:v>
                </c:pt>
              </c:strCache>
            </c:strRef>
          </c:cat>
          <c:val>
            <c:numRef>
              <c:f>Planilha4!$B$5:$B$15</c:f>
              <c:numCache>
                <c:formatCode>General</c:formatCode>
                <c:ptCount val="10"/>
                <c:pt idx="0">
                  <c:v>500</c:v>
                </c:pt>
                <c:pt idx="1">
                  <c:v>1500</c:v>
                </c:pt>
                <c:pt idx="2">
                  <c:v>750.5</c:v>
                </c:pt>
                <c:pt idx="3">
                  <c:v>130</c:v>
                </c:pt>
                <c:pt idx="4">
                  <c:v>256.32</c:v>
                </c:pt>
                <c:pt idx="5">
                  <c:v>1782</c:v>
                </c:pt>
                <c:pt idx="6">
                  <c:v>5000</c:v>
                </c:pt>
                <c:pt idx="7">
                  <c:v>486</c:v>
                </c:pt>
                <c:pt idx="8">
                  <c:v>450</c:v>
                </c:pt>
                <c:pt idx="9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6-40DD-96C0-EA326B5F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493414</xdr:colOff>
      <xdr:row>1</xdr:row>
      <xdr:rowOff>122223</xdr:rowOff>
    </xdr:from>
    <xdr:to>
      <xdr:col>13</xdr:col>
      <xdr:colOff>172017</xdr:colOff>
      <xdr:row>17</xdr:row>
      <xdr:rowOff>113170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08FD32-FBDD-40B0-992E-AC735A315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de Frontin Travassos" refreshedDate="44897.407314004631" createdVersion="6" refreshedVersion="6" minRefreshableVersion="3" recordCount="18" xr:uid="{964F53F9-33A4-4B2E-997B-7B5F018619BD}">
  <cacheSource type="worksheet">
    <worksheetSource ref="A4:F22" sheet="Planilha3"/>
  </cacheSource>
  <cacheFields count="8">
    <cacheField name="Nome" numFmtId="0">
      <sharedItems containsBlank="1" count="18">
        <m/>
        <s v="Andre"/>
        <s v="Antonio"/>
        <s v="Carla"/>
        <s v="Carlos"/>
        <s v="Cassio"/>
        <s v="Claudio"/>
        <s v="Joana"/>
        <s v="Joao"/>
        <s v="Jonas"/>
        <s v="Jose"/>
        <s v="Luiza"/>
        <s v="Manuela"/>
        <s v="Marcos"/>
        <s v="Maria"/>
        <s v="Natalia"/>
        <s v="Pablo"/>
        <s v="Pedro"/>
      </sharedItems>
    </cacheField>
    <cacheField name="Genero" numFmtId="0">
      <sharedItems containsBlank="1" count="4">
        <m/>
        <s v="m"/>
        <s v="o"/>
        <s v="f"/>
      </sharedItems>
    </cacheField>
    <cacheField name="CPF" numFmtId="0">
      <sharedItems containsBlank="1" count="18">
        <m/>
        <s v="177.322.876-57"/>
        <s v="814.852.473-49"/>
        <s v="591.363.446-21"/>
        <s v="297.352.555-10"/>
        <s v="386.752.437-82"/>
        <s v="842.548.583-53"/>
        <s v="931.638.817-18"/>
        <s v="949.287.550-06"/>
        <s v="608.026.856-68"/>
        <s v="025.501.089-30"/>
        <s v="882.678.667-44"/>
        <s v="223.221.710-85"/>
        <s v="460.479.338-74"/>
        <s v="697.354.020-17"/>
        <s v="744.112.497-23"/>
        <s v="810.550.420-08"/>
        <s v="356.258.864-07"/>
      </sharedItems>
    </cacheField>
    <cacheField name="Nascimento" numFmtId="0">
      <sharedItems containsNonDate="0" containsDate="1" containsString="0" containsBlank="1" minDate="1950-02-04T00:00:00" maxDate="2001-09-26T00:00:00" count="18">
        <m/>
        <d v="1986-02-10T00:00:00"/>
        <d v="1990-10-05T00:00:00"/>
        <d v="1980-07-01T00:00:00"/>
        <d v="2000-03-20T00:00:00"/>
        <d v="1995-06-05T00:00:00"/>
        <d v="1989-11-29T00:00:00"/>
        <d v="1999-08-30T00:00:00"/>
        <d v="2001-09-25T00:00:00"/>
        <d v="1991-05-15T00:00:00"/>
        <d v="1993-08-10T00:00:00"/>
        <d v="1970-05-05T00:00:00"/>
        <d v="1950-02-04T00:00:00"/>
        <d v="1988-04-11T00:00:00"/>
        <d v="1999-03-30T00:00:00"/>
        <d v="1985-09-14T00:00:00"/>
        <d v="1997-11-18T00:00:00"/>
        <d v="2000-01-01T00:00:00"/>
      </sharedItems>
      <fieldGroup par="7" base="3">
        <rangePr groupBy="months" startDate="1950-02-04T00:00:00" endDate="2001-09-26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09/2001"/>
        </groupItems>
      </fieldGroup>
    </cacheField>
    <cacheField name="Idade" numFmtId="0">
      <sharedItems containsString="0" containsBlank="1" containsNumber="1" containsInteger="1" minValue="21" maxValue="72"/>
    </cacheField>
    <cacheField name="Valor Patrocinio" numFmtId="165">
      <sharedItems containsString="0" containsBlank="1" containsNumber="1" minValue="100" maxValue="13200"/>
    </cacheField>
    <cacheField name="Trimestres" numFmtId="0" databaseField="0">
      <fieldGroup base="3">
        <rangePr groupBy="quarters" startDate="1950-02-04T00:00:00" endDate="2001-09-26T00:00:00"/>
        <groupItems count="6">
          <s v="&lt;04/02/1950"/>
          <s v="Trim1"/>
          <s v="Trim2"/>
          <s v="Trim3"/>
          <s v="Trim4"/>
          <s v="&gt;26/09/2001"/>
        </groupItems>
      </fieldGroup>
    </cacheField>
    <cacheField name="Anos" numFmtId="0" databaseField="0">
      <fieldGroup base="3">
        <rangePr groupBy="years" startDate="1950-02-04T00:00:00" endDate="2001-09-26T00:00:00"/>
        <groupItems count="54">
          <s v="&lt;04/02/1950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&gt;26/09/2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m/>
    <m/>
  </r>
  <r>
    <x v="1"/>
    <x v="1"/>
    <x v="1"/>
    <x v="1"/>
    <n v="36"/>
    <n v="500"/>
  </r>
  <r>
    <x v="2"/>
    <x v="1"/>
    <x v="2"/>
    <x v="2"/>
    <n v="32"/>
    <n v="1500"/>
  </r>
  <r>
    <x v="3"/>
    <x v="2"/>
    <x v="3"/>
    <x v="3"/>
    <n v="42"/>
    <n v="7510"/>
  </r>
  <r>
    <x v="4"/>
    <x v="1"/>
    <x v="4"/>
    <x v="4"/>
    <n v="22"/>
    <n v="750.5"/>
  </r>
  <r>
    <x v="5"/>
    <x v="2"/>
    <x v="5"/>
    <x v="5"/>
    <n v="27"/>
    <n v="13200"/>
  </r>
  <r>
    <x v="6"/>
    <x v="1"/>
    <x v="6"/>
    <x v="6"/>
    <n v="33"/>
    <n v="130"/>
  </r>
  <r>
    <x v="7"/>
    <x v="3"/>
    <x v="7"/>
    <x v="7"/>
    <n v="23"/>
    <n v="245"/>
  </r>
  <r>
    <x v="8"/>
    <x v="1"/>
    <x v="8"/>
    <x v="8"/>
    <n v="21"/>
    <n v="256.32"/>
  </r>
  <r>
    <x v="9"/>
    <x v="1"/>
    <x v="9"/>
    <x v="9"/>
    <n v="31"/>
    <n v="1782"/>
  </r>
  <r>
    <x v="10"/>
    <x v="1"/>
    <x v="10"/>
    <x v="10"/>
    <n v="29"/>
    <n v="5000"/>
  </r>
  <r>
    <x v="11"/>
    <x v="3"/>
    <x v="11"/>
    <x v="11"/>
    <n v="52"/>
    <n v="3251"/>
  </r>
  <r>
    <x v="12"/>
    <x v="3"/>
    <x v="12"/>
    <x v="12"/>
    <n v="72"/>
    <n v="568"/>
  </r>
  <r>
    <x v="13"/>
    <x v="1"/>
    <x v="13"/>
    <x v="13"/>
    <n v="34"/>
    <n v="486"/>
  </r>
  <r>
    <x v="14"/>
    <x v="3"/>
    <x v="14"/>
    <x v="14"/>
    <n v="23"/>
    <n v="200"/>
  </r>
  <r>
    <x v="15"/>
    <x v="3"/>
    <x v="15"/>
    <x v="15"/>
    <n v="37"/>
    <n v="100"/>
  </r>
  <r>
    <x v="16"/>
    <x v="1"/>
    <x v="16"/>
    <x v="16"/>
    <n v="25"/>
    <n v="450"/>
  </r>
  <r>
    <x v="17"/>
    <x v="1"/>
    <x v="17"/>
    <x v="17"/>
    <n v="22"/>
    <n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90BDC-EB8D-473E-BF96-A099D2B6E48E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15" firstHeaderRow="1" firstDataRow="2" firstDataCol="1"/>
  <pivotFields count="8">
    <pivotField axis="axisRow" showAll="0" defaultSubtota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</items>
    </pivotField>
    <pivotField axis="axisCol" showAll="0" countASubtotal="1">
      <items count="5">
        <item h="1" x="3"/>
        <item x="1"/>
        <item h="1" x="2"/>
        <item h="1" x="0"/>
        <item t="countA"/>
      </items>
    </pivotField>
    <pivotField showAll="0">
      <items count="19">
        <item x="10"/>
        <item x="1"/>
        <item x="12"/>
        <item x="4"/>
        <item x="17"/>
        <item x="5"/>
        <item x="13"/>
        <item x="3"/>
        <item x="9"/>
        <item x="14"/>
        <item x="15"/>
        <item x="16"/>
        <item x="2"/>
        <item x="6"/>
        <item x="11"/>
        <item x="7"/>
        <item x="8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t="default"/>
      </items>
    </pivotField>
  </pivotFields>
  <rowFields count="1">
    <field x="0"/>
  </rowFields>
  <rowItems count="11">
    <i>
      <x/>
    </i>
    <i>
      <x v="1"/>
    </i>
    <i>
      <x v="3"/>
    </i>
    <i>
      <x v="5"/>
    </i>
    <i>
      <x v="7"/>
    </i>
    <i>
      <x v="8"/>
    </i>
    <i>
      <x v="9"/>
    </i>
    <i>
      <x v="12"/>
    </i>
    <i>
      <x v="15"/>
    </i>
    <i>
      <x v="16"/>
    </i>
    <i t="grand">
      <x/>
    </i>
  </rowItems>
  <colFields count="1">
    <field x="1"/>
  </colFields>
  <colItems count="2">
    <i>
      <x v="1"/>
    </i>
    <i t="grand">
      <x/>
    </i>
  </colItems>
  <dataFields count="1">
    <dataField name="Soma de Valor Patrocinio" fld="5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eradordecpf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91B0-8C28-44CB-8F5D-09D1E1652800}">
  <dimension ref="A1:K26"/>
  <sheetViews>
    <sheetView topLeftCell="A7" zoomScaleNormal="100" workbookViewId="0">
      <selection activeCell="H18" sqref="H18"/>
    </sheetView>
  </sheetViews>
  <sheetFormatPr defaultRowHeight="13.55" x14ac:dyDescent="0.2"/>
  <cols>
    <col min="1" max="1" width="18.75" style="1" customWidth="1"/>
    <col min="2" max="2" width="19.875" customWidth="1"/>
    <col min="3" max="3" width="10.25" customWidth="1"/>
    <col min="4" max="4" width="17.375" customWidth="1"/>
    <col min="6" max="6" width="19" customWidth="1"/>
    <col min="7" max="7" width="9" customWidth="1"/>
    <col min="11" max="11" width="17.875" customWidth="1"/>
  </cols>
  <sheetData>
    <row r="1" spans="1:11" ht="14.3" customHeight="1" x14ac:dyDescent="0.2">
      <c r="A1" s="76" t="s">
        <v>34</v>
      </c>
      <c r="B1" s="76"/>
      <c r="C1" s="76"/>
      <c r="D1" s="76"/>
      <c r="E1" s="76"/>
      <c r="F1" s="76"/>
    </row>
    <row r="2" spans="1:11" ht="13.55" customHeight="1" x14ac:dyDescent="0.2">
      <c r="A2" s="76"/>
      <c r="B2" s="76"/>
      <c r="C2" s="76"/>
      <c r="D2" s="76"/>
      <c r="E2" s="76"/>
      <c r="F2" s="76"/>
    </row>
    <row r="3" spans="1:11" ht="13.55" customHeight="1" x14ac:dyDescent="0.2">
      <c r="A3" s="77"/>
      <c r="B3" s="77"/>
      <c r="C3" s="77"/>
      <c r="D3" s="77"/>
      <c r="E3" s="77"/>
      <c r="F3" s="77"/>
    </row>
    <row r="4" spans="1:11" ht="16.399999999999999" customHeight="1" x14ac:dyDescent="0.2">
      <c r="A4" s="65" t="s">
        <v>1</v>
      </c>
      <c r="B4" s="65" t="s">
        <v>0</v>
      </c>
      <c r="C4" s="65" t="s">
        <v>41</v>
      </c>
      <c r="D4" s="63" t="s">
        <v>2</v>
      </c>
      <c r="E4" s="61" t="s">
        <v>35</v>
      </c>
      <c r="F4" s="84" t="s">
        <v>36</v>
      </c>
    </row>
    <row r="5" spans="1:11" ht="16.399999999999999" customHeight="1" x14ac:dyDescent="0.2">
      <c r="A5" s="66"/>
      <c r="B5" s="66"/>
      <c r="C5" s="66"/>
      <c r="D5" s="64"/>
      <c r="E5" s="62"/>
      <c r="F5" s="85"/>
    </row>
    <row r="6" spans="1:11" ht="13.55" customHeight="1" x14ac:dyDescent="0.25">
      <c r="A6" s="25" t="s">
        <v>3</v>
      </c>
      <c r="B6" s="28" t="s">
        <v>21</v>
      </c>
      <c r="C6" s="6" t="s">
        <v>42</v>
      </c>
      <c r="D6" s="15">
        <v>31453</v>
      </c>
      <c r="E6" s="21">
        <f ca="1">DATEDIF(D6,C26,"Y")</f>
        <v>36</v>
      </c>
      <c r="F6" s="12">
        <v>500</v>
      </c>
      <c r="H6" s="73" t="s">
        <v>39</v>
      </c>
      <c r="I6" s="74"/>
      <c r="J6" s="75"/>
    </row>
    <row r="7" spans="1:11" x14ac:dyDescent="0.2">
      <c r="A7" s="26" t="s">
        <v>4</v>
      </c>
      <c r="B7" s="2" t="s">
        <v>18</v>
      </c>
      <c r="C7" s="3" t="s">
        <v>42</v>
      </c>
      <c r="D7" s="17">
        <v>33151</v>
      </c>
      <c r="E7" s="22">
        <f ca="1">DATEDIF(D7,C26,"Y")</f>
        <v>32</v>
      </c>
      <c r="F7" s="13">
        <v>1500</v>
      </c>
      <c r="G7" s="1"/>
      <c r="H7" s="67" t="s">
        <v>40</v>
      </c>
      <c r="I7" s="68"/>
      <c r="J7" s="69"/>
    </row>
    <row r="8" spans="1:11" x14ac:dyDescent="0.2">
      <c r="A8" s="26" t="s">
        <v>8</v>
      </c>
      <c r="B8" s="2" t="s">
        <v>48</v>
      </c>
      <c r="C8" s="3" t="s">
        <v>44</v>
      </c>
      <c r="D8" s="17">
        <v>29403</v>
      </c>
      <c r="E8" s="22">
        <f ca="1">DATEDIF(D8,C26,"Y")</f>
        <v>42</v>
      </c>
      <c r="F8" s="13">
        <v>7510</v>
      </c>
      <c r="H8" s="70" t="s">
        <v>45</v>
      </c>
      <c r="I8" s="71"/>
      <c r="J8" s="72"/>
    </row>
    <row r="9" spans="1:11" x14ac:dyDescent="0.2">
      <c r="A9" s="26" t="s">
        <v>5</v>
      </c>
      <c r="B9" s="2" t="s">
        <v>17</v>
      </c>
      <c r="C9" s="3" t="s">
        <v>42</v>
      </c>
      <c r="D9" s="17">
        <v>36605</v>
      </c>
      <c r="E9" s="22">
        <f ca="1">DATEDIF(D9,C26,"Y")</f>
        <v>22</v>
      </c>
      <c r="F9" s="13">
        <v>750.5</v>
      </c>
    </row>
    <row r="10" spans="1:11" x14ac:dyDescent="0.2">
      <c r="A10" s="26" t="s">
        <v>6</v>
      </c>
      <c r="B10" s="2" t="s">
        <v>22</v>
      </c>
      <c r="C10" s="3" t="s">
        <v>44</v>
      </c>
      <c r="D10" s="17">
        <v>34855</v>
      </c>
      <c r="E10" s="22">
        <f ca="1">DATEDIF(D10,C26,"Y")</f>
        <v>27</v>
      </c>
      <c r="F10" s="13">
        <v>13200</v>
      </c>
    </row>
    <row r="11" spans="1:11" x14ac:dyDescent="0.2">
      <c r="A11" s="26" t="s">
        <v>7</v>
      </c>
      <c r="B11" s="2" t="s">
        <v>52</v>
      </c>
      <c r="C11" s="3" t="s">
        <v>42</v>
      </c>
      <c r="D11" s="17">
        <v>32841</v>
      </c>
      <c r="E11" s="22">
        <f ca="1">DATEDIF(D11,C26,"Y")</f>
        <v>33</v>
      </c>
      <c r="F11" s="13">
        <v>130</v>
      </c>
    </row>
    <row r="12" spans="1:11" x14ac:dyDescent="0.2">
      <c r="A12" s="26" t="s">
        <v>9</v>
      </c>
      <c r="B12" s="2" t="s">
        <v>20</v>
      </c>
      <c r="C12" s="3" t="s">
        <v>43</v>
      </c>
      <c r="D12" s="17">
        <v>36402</v>
      </c>
      <c r="E12" s="22">
        <f ca="1">DATEDIF(D12,C26,"Y")</f>
        <v>23</v>
      </c>
      <c r="F12" s="13">
        <v>245</v>
      </c>
    </row>
    <row r="13" spans="1:11" x14ac:dyDescent="0.2">
      <c r="A13" s="26" t="s">
        <v>10</v>
      </c>
      <c r="B13" s="2" t="s">
        <v>51</v>
      </c>
      <c r="C13" s="3" t="s">
        <v>42</v>
      </c>
      <c r="D13" s="17">
        <v>37159</v>
      </c>
      <c r="E13" s="22">
        <f ca="1">DATEDIF(D13,C26,"Y")</f>
        <v>21</v>
      </c>
      <c r="F13" s="13">
        <v>256.32</v>
      </c>
    </row>
    <row r="14" spans="1:11" x14ac:dyDescent="0.2">
      <c r="A14" s="26" t="s">
        <v>11</v>
      </c>
      <c r="B14" s="2" t="s">
        <v>23</v>
      </c>
      <c r="C14" s="3" t="s">
        <v>42</v>
      </c>
      <c r="D14" s="17">
        <v>33373</v>
      </c>
      <c r="E14" s="22">
        <f ca="1">DATEDIF(D14,C26,"Y")</f>
        <v>31</v>
      </c>
      <c r="F14" s="13">
        <v>1782</v>
      </c>
      <c r="K14" s="10" t="s">
        <v>1</v>
      </c>
    </row>
    <row r="15" spans="1:11" x14ac:dyDescent="0.2">
      <c r="A15" s="26" t="s">
        <v>12</v>
      </c>
      <c r="B15" s="29" t="s">
        <v>47</v>
      </c>
      <c r="C15" s="3" t="s">
        <v>42</v>
      </c>
      <c r="D15" s="17">
        <v>34191</v>
      </c>
      <c r="E15" s="22">
        <f ca="1">DATEDIF(D15,C26,"Y")</f>
        <v>29</v>
      </c>
      <c r="F15" s="13">
        <v>5000</v>
      </c>
      <c r="K15" s="24" t="s">
        <v>9</v>
      </c>
    </row>
    <row r="16" spans="1:11" x14ac:dyDescent="0.2">
      <c r="A16" s="26" t="s">
        <v>13</v>
      </c>
      <c r="B16" s="2" t="s">
        <v>28</v>
      </c>
      <c r="C16" s="3" t="s">
        <v>43</v>
      </c>
      <c r="D16" s="17">
        <v>25693</v>
      </c>
      <c r="E16" s="22">
        <f ca="1">DATEDIF(D16,C26,"Y")</f>
        <v>52</v>
      </c>
      <c r="F16" s="13">
        <v>3251</v>
      </c>
    </row>
    <row r="17" spans="1:11" x14ac:dyDescent="0.2">
      <c r="A17" s="26" t="s">
        <v>14</v>
      </c>
      <c r="B17" s="2" t="s">
        <v>50</v>
      </c>
      <c r="C17" s="3" t="s">
        <v>43</v>
      </c>
      <c r="D17" s="17">
        <v>18298</v>
      </c>
      <c r="E17" s="22">
        <f ca="1">DATEDIF(D17,C26,"Y")</f>
        <v>72</v>
      </c>
      <c r="F17" s="13">
        <v>568</v>
      </c>
    </row>
    <row r="18" spans="1:11" x14ac:dyDescent="0.2">
      <c r="A18" s="26" t="s">
        <v>15</v>
      </c>
      <c r="B18" s="2" t="s">
        <v>19</v>
      </c>
      <c r="C18" s="3" t="s">
        <v>42</v>
      </c>
      <c r="D18" s="17">
        <v>32244</v>
      </c>
      <c r="E18" s="22">
        <f ca="1">DATEDIF(D18,C26,"Y")</f>
        <v>34</v>
      </c>
      <c r="F18" s="13">
        <v>486</v>
      </c>
      <c r="J18" s="7" t="s">
        <v>0</v>
      </c>
      <c r="K18" s="30" t="str">
        <f>VLOOKUP(K15,A6:F22,2,0)</f>
        <v>Joana</v>
      </c>
    </row>
    <row r="19" spans="1:11" x14ac:dyDescent="0.2">
      <c r="A19" s="26" t="s">
        <v>24</v>
      </c>
      <c r="B19" s="2" t="s">
        <v>16</v>
      </c>
      <c r="C19" s="3" t="s">
        <v>43</v>
      </c>
      <c r="D19" s="17">
        <v>36249</v>
      </c>
      <c r="E19" s="22">
        <f ca="1">DATEDIF(D19,C26,"Y")</f>
        <v>23</v>
      </c>
      <c r="F19" s="13">
        <v>200</v>
      </c>
      <c r="J19" s="8" t="s">
        <v>35</v>
      </c>
      <c r="K19" s="31">
        <f ca="1">VLOOKUP(K15,A6:F22,5,0)</f>
        <v>23</v>
      </c>
    </row>
    <row r="20" spans="1:11" x14ac:dyDescent="0.2">
      <c r="A20" s="26" t="s">
        <v>25</v>
      </c>
      <c r="B20" s="2" t="s">
        <v>29</v>
      </c>
      <c r="C20" s="3" t="s">
        <v>43</v>
      </c>
      <c r="D20" s="17">
        <v>31304</v>
      </c>
      <c r="E20" s="22">
        <f ca="1">DATEDIF(D20,C26,"Y")</f>
        <v>37</v>
      </c>
      <c r="F20" s="13">
        <v>100</v>
      </c>
      <c r="J20" s="9" t="s">
        <v>46</v>
      </c>
      <c r="K20" s="32">
        <f>VLOOKUP(K15,A6:F22,6,0)</f>
        <v>245</v>
      </c>
    </row>
    <row r="21" spans="1:11" x14ac:dyDescent="0.2">
      <c r="A21" s="26" t="s">
        <v>26</v>
      </c>
      <c r="B21" s="2" t="s">
        <v>30</v>
      </c>
      <c r="C21" s="3" t="s">
        <v>42</v>
      </c>
      <c r="D21" s="17">
        <v>35752</v>
      </c>
      <c r="E21" s="22">
        <f ca="1">DATEDIF(D21,C26,"Y")</f>
        <v>25</v>
      </c>
      <c r="F21" s="13">
        <v>450</v>
      </c>
    </row>
    <row r="22" spans="1:11" x14ac:dyDescent="0.2">
      <c r="A22" s="27" t="s">
        <v>27</v>
      </c>
      <c r="B22" s="4" t="s">
        <v>49</v>
      </c>
      <c r="C22" s="5" t="s">
        <v>42</v>
      </c>
      <c r="D22" s="19">
        <v>36526</v>
      </c>
      <c r="E22" s="23">
        <f ca="1">DATEDIF(D22,C26,"Y")</f>
        <v>22</v>
      </c>
      <c r="F22" s="11">
        <v>999</v>
      </c>
    </row>
    <row r="24" spans="1:11" ht="13.55" customHeight="1" x14ac:dyDescent="0.2">
      <c r="A24" s="78" t="s">
        <v>31</v>
      </c>
      <c r="B24" s="78"/>
      <c r="C24" s="80" t="s">
        <v>32</v>
      </c>
      <c r="D24" s="81"/>
      <c r="F24" s="86" t="s">
        <v>37</v>
      </c>
      <c r="G24" s="55">
        <f>SUM(F6:F22)</f>
        <v>36927.82</v>
      </c>
      <c r="H24" s="56"/>
    </row>
    <row r="25" spans="1:11" ht="13.55" customHeight="1" x14ac:dyDescent="0.2">
      <c r="A25" s="78"/>
      <c r="B25" s="78"/>
      <c r="C25" s="80"/>
      <c r="D25" s="81"/>
      <c r="F25" s="87"/>
      <c r="G25" s="57"/>
      <c r="H25" s="58"/>
    </row>
    <row r="26" spans="1:11" ht="25.7" customHeight="1" x14ac:dyDescent="0.2">
      <c r="A26" s="79" t="s">
        <v>33</v>
      </c>
      <c r="B26" s="79"/>
      <c r="C26" s="82">
        <f ca="1">TODAY()</f>
        <v>44907</v>
      </c>
      <c r="D26" s="83"/>
      <c r="F26" s="20" t="s">
        <v>38</v>
      </c>
      <c r="G26" s="59">
        <f>AVERAGE(F6:F22)</f>
        <v>2172.2247058823527</v>
      </c>
      <c r="H26" s="60"/>
    </row>
  </sheetData>
  <autoFilter ref="F1:F26" xr:uid="{B5D4044F-AB98-4495-A303-A709CC92C5E7}"/>
  <mergeCells count="17">
    <mergeCell ref="A1:F3"/>
    <mergeCell ref="A24:B25"/>
    <mergeCell ref="A26:B26"/>
    <mergeCell ref="C24:D25"/>
    <mergeCell ref="C26:D26"/>
    <mergeCell ref="F4:F5"/>
    <mergeCell ref="C4:C5"/>
    <mergeCell ref="F24:F25"/>
    <mergeCell ref="A4:A5"/>
    <mergeCell ref="G24:H25"/>
    <mergeCell ref="G26:H26"/>
    <mergeCell ref="E4:E5"/>
    <mergeCell ref="D4:D5"/>
    <mergeCell ref="B4:B5"/>
    <mergeCell ref="H7:J7"/>
    <mergeCell ref="H8:J8"/>
    <mergeCell ref="H6:J6"/>
  </mergeCells>
  <conditionalFormatting sqref="F6:F22">
    <cfRule type="cellIs" dxfId="14" priority="6" operator="greaterThan">
      <formula>$G$26</formula>
    </cfRule>
    <cfRule type="cellIs" dxfId="13" priority="7" operator="lessThanOrEqual">
      <formula>$G$26</formula>
    </cfRule>
  </conditionalFormatting>
  <conditionalFormatting sqref="C6:C22">
    <cfRule type="containsText" dxfId="12" priority="1" operator="containsText" text="o">
      <formula>NOT(ISERROR(SEARCH("o",C6)))</formula>
    </cfRule>
    <cfRule type="containsText" dxfId="11" priority="2" operator="containsText" text="f">
      <formula>NOT(ISERROR(SEARCH("f",C6)))</formula>
    </cfRule>
    <cfRule type="containsText" dxfId="10" priority="3" operator="containsText" text="m">
      <formula>NOT(ISERROR(SEARCH("m",C6)))</formula>
    </cfRule>
  </conditionalFormatting>
  <dataValidations count="1">
    <dataValidation type="list" allowBlank="1" showInputMessage="1" showErrorMessage="1" sqref="K15" xr:uid="{EC3A7270-8A96-4420-991C-43ECC710034A}">
      <formula1>$A$6:$A$22</formula1>
    </dataValidation>
  </dataValidations>
  <hyperlinks>
    <hyperlink ref="C24" r:id="rId1" xr:uid="{127C0A92-CBA1-446D-83D9-C980255A902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E01F-29BE-4FF8-9155-1B0F675CC6D7}">
  <sheetPr filterMode="1"/>
  <dimension ref="A1:O29"/>
  <sheetViews>
    <sheetView workbookViewId="0">
      <selection activeCell="K30" sqref="K30"/>
    </sheetView>
  </sheetViews>
  <sheetFormatPr defaultRowHeight="13.55" x14ac:dyDescent="0.2"/>
  <cols>
    <col min="1" max="1" width="7.625" style="1" bestFit="1" customWidth="1"/>
    <col min="2" max="2" width="9.25" style="1" bestFit="1" customWidth="1"/>
    <col min="3" max="3" width="13.625" bestFit="1" customWidth="1"/>
    <col min="4" max="4" width="14.25" bestFit="1" customWidth="1"/>
    <col min="5" max="5" width="7.125" bestFit="1" customWidth="1"/>
    <col min="6" max="6" width="18.75" bestFit="1" customWidth="1"/>
    <col min="10" max="10" width="5.75" bestFit="1" customWidth="1"/>
    <col min="11" max="11" width="13.625" bestFit="1" customWidth="1"/>
    <col min="14" max="15" width="18.125" customWidth="1"/>
  </cols>
  <sheetData>
    <row r="1" spans="1:15" ht="13.55" customHeight="1" x14ac:dyDescent="0.2">
      <c r="A1" s="76" t="s">
        <v>34</v>
      </c>
      <c r="B1" s="76"/>
      <c r="C1" s="76"/>
      <c r="D1" s="76"/>
      <c r="E1" s="76"/>
      <c r="F1" s="76"/>
      <c r="G1" s="1"/>
      <c r="H1" s="1"/>
      <c r="I1" s="1"/>
      <c r="J1" s="1"/>
      <c r="K1" s="1"/>
    </row>
    <row r="2" spans="1:15" ht="13.55" hidden="1" customHeight="1" x14ac:dyDescent="0.2">
      <c r="A2" s="76"/>
      <c r="B2" s="76"/>
      <c r="C2" s="76"/>
      <c r="D2" s="76"/>
      <c r="E2" s="76"/>
      <c r="F2" s="76"/>
      <c r="G2" s="1"/>
      <c r="H2" s="1"/>
      <c r="I2" s="1"/>
      <c r="J2" s="1"/>
      <c r="K2" s="1"/>
    </row>
    <row r="3" spans="1:15" ht="13.55" hidden="1" customHeight="1" x14ac:dyDescent="0.2">
      <c r="A3" s="77"/>
      <c r="B3" s="77"/>
      <c r="C3" s="77"/>
      <c r="D3" s="77"/>
      <c r="E3" s="77"/>
      <c r="F3" s="77"/>
      <c r="G3" s="1"/>
      <c r="H3" s="1"/>
      <c r="I3" s="1"/>
      <c r="J3" s="1"/>
      <c r="K3" s="1"/>
    </row>
    <row r="4" spans="1:15" ht="13.55" hidden="1" customHeight="1" x14ac:dyDescent="0.2">
      <c r="A4" s="65" t="s">
        <v>0</v>
      </c>
      <c r="B4" s="65" t="s">
        <v>41</v>
      </c>
      <c r="C4" s="65" t="s">
        <v>1</v>
      </c>
      <c r="D4" s="63" t="s">
        <v>2</v>
      </c>
      <c r="E4" s="88" t="s">
        <v>35</v>
      </c>
      <c r="F4" s="84" t="s">
        <v>36</v>
      </c>
      <c r="G4" s="1"/>
      <c r="H4" s="1"/>
      <c r="I4" s="1"/>
      <c r="J4" s="1"/>
      <c r="K4" s="1"/>
    </row>
    <row r="5" spans="1:15" ht="13.55" hidden="1" customHeight="1" x14ac:dyDescent="0.2">
      <c r="A5" s="66"/>
      <c r="B5" s="66"/>
      <c r="C5" s="66"/>
      <c r="D5" s="64"/>
      <c r="E5" s="88"/>
      <c r="F5" s="85"/>
      <c r="G5" s="1"/>
      <c r="H5" s="1"/>
      <c r="I5" s="1"/>
      <c r="J5" s="1"/>
      <c r="K5" s="1"/>
    </row>
    <row r="6" spans="1:15" ht="14.3" x14ac:dyDescent="0.25">
      <c r="A6" s="28" t="s">
        <v>49</v>
      </c>
      <c r="B6" s="14" t="s">
        <v>42</v>
      </c>
      <c r="C6" s="25" t="s">
        <v>3</v>
      </c>
      <c r="D6" s="15">
        <v>31453</v>
      </c>
      <c r="E6" s="21">
        <f t="shared" ref="E6:E22" ca="1" si="0">DATEDIF(D6,$N$7,"Y")</f>
        <v>36</v>
      </c>
      <c r="F6" s="12">
        <v>500</v>
      </c>
      <c r="G6" s="1"/>
      <c r="H6" s="73" t="s">
        <v>39</v>
      </c>
      <c r="I6" s="74"/>
      <c r="J6" s="75"/>
      <c r="K6" s="1"/>
    </row>
    <row r="7" spans="1:15" x14ac:dyDescent="0.2">
      <c r="A7" s="2" t="s">
        <v>30</v>
      </c>
      <c r="B7" s="16" t="s">
        <v>42</v>
      </c>
      <c r="C7" s="26" t="s">
        <v>4</v>
      </c>
      <c r="D7" s="17">
        <v>33151</v>
      </c>
      <c r="E7" s="22">
        <f t="shared" ca="1" si="0"/>
        <v>32</v>
      </c>
      <c r="F7" s="13">
        <v>1500</v>
      </c>
      <c r="G7" s="1"/>
      <c r="H7" s="67" t="s">
        <v>40</v>
      </c>
      <c r="I7" s="68"/>
      <c r="J7" s="69"/>
      <c r="K7" s="1"/>
      <c r="L7" s="89" t="s">
        <v>33</v>
      </c>
      <c r="M7" s="90"/>
      <c r="N7" s="37">
        <f ca="1">TODAY()</f>
        <v>44907</v>
      </c>
      <c r="O7" s="36"/>
    </row>
    <row r="8" spans="1:15" hidden="1" x14ac:dyDescent="0.2">
      <c r="A8" s="2" t="s">
        <v>48</v>
      </c>
      <c r="B8" s="16" t="s">
        <v>44</v>
      </c>
      <c r="C8" s="26" t="s">
        <v>8</v>
      </c>
      <c r="D8" s="17">
        <v>29403</v>
      </c>
      <c r="E8" s="22">
        <f t="shared" ca="1" si="0"/>
        <v>42</v>
      </c>
      <c r="F8" s="13">
        <v>7510</v>
      </c>
      <c r="G8" s="1"/>
      <c r="H8" s="70" t="s">
        <v>45</v>
      </c>
      <c r="I8" s="71"/>
      <c r="J8" s="72"/>
      <c r="K8" s="1"/>
    </row>
    <row r="9" spans="1:15" x14ac:dyDescent="0.2">
      <c r="A9" s="2" t="s">
        <v>29</v>
      </c>
      <c r="B9" s="16" t="s">
        <v>42</v>
      </c>
      <c r="C9" s="26" t="s">
        <v>5</v>
      </c>
      <c r="D9" s="17">
        <v>36605</v>
      </c>
      <c r="E9" s="22">
        <f t="shared" ca="1" si="0"/>
        <v>22</v>
      </c>
      <c r="F9" s="13">
        <v>750.5</v>
      </c>
      <c r="G9" s="1"/>
      <c r="H9" s="1"/>
      <c r="I9" s="1"/>
      <c r="J9" s="1"/>
      <c r="K9" s="1"/>
    </row>
    <row r="10" spans="1:15" hidden="1" x14ac:dyDescent="0.2">
      <c r="A10" s="2" t="s">
        <v>22</v>
      </c>
      <c r="B10" s="16" t="s">
        <v>44</v>
      </c>
      <c r="C10" s="26" t="s">
        <v>6</v>
      </c>
      <c r="D10" s="17">
        <v>34855</v>
      </c>
      <c r="E10" s="22">
        <f t="shared" ca="1" si="0"/>
        <v>27</v>
      </c>
      <c r="F10" s="13">
        <v>13200</v>
      </c>
      <c r="G10" s="1"/>
      <c r="H10" s="1"/>
      <c r="I10" s="1"/>
      <c r="J10" s="1"/>
      <c r="K10" s="1"/>
    </row>
    <row r="11" spans="1:15" x14ac:dyDescent="0.2">
      <c r="A11" s="2" t="s">
        <v>16</v>
      </c>
      <c r="B11" s="16" t="s">
        <v>42</v>
      </c>
      <c r="C11" s="26" t="s">
        <v>7</v>
      </c>
      <c r="D11" s="17">
        <v>32841</v>
      </c>
      <c r="E11" s="22">
        <f t="shared" ca="1" si="0"/>
        <v>33</v>
      </c>
      <c r="F11" s="13">
        <v>130</v>
      </c>
      <c r="G11" s="1"/>
      <c r="H11" s="1"/>
      <c r="I11" s="1"/>
      <c r="J11" s="1"/>
      <c r="K11" s="1"/>
    </row>
    <row r="12" spans="1:15" x14ac:dyDescent="0.2">
      <c r="A12" s="2" t="s">
        <v>19</v>
      </c>
      <c r="B12" s="16" t="s">
        <v>43</v>
      </c>
      <c r="C12" s="26" t="s">
        <v>9</v>
      </c>
      <c r="D12" s="17">
        <v>36402</v>
      </c>
      <c r="E12" s="22">
        <f t="shared" ca="1" si="0"/>
        <v>23</v>
      </c>
      <c r="F12" s="13">
        <v>245</v>
      </c>
      <c r="G12" s="1"/>
      <c r="H12" s="1"/>
      <c r="I12" s="1"/>
      <c r="J12" s="1"/>
      <c r="K12" s="43"/>
    </row>
    <row r="13" spans="1:15" x14ac:dyDescent="0.2">
      <c r="A13" s="2" t="s">
        <v>50</v>
      </c>
      <c r="B13" s="16" t="s">
        <v>42</v>
      </c>
      <c r="C13" s="26" t="s">
        <v>10</v>
      </c>
      <c r="D13" s="17">
        <v>37159</v>
      </c>
      <c r="E13" s="22">
        <f t="shared" ca="1" si="0"/>
        <v>21</v>
      </c>
      <c r="F13" s="13">
        <v>256.32</v>
      </c>
      <c r="G13" s="1"/>
      <c r="H13" s="1"/>
      <c r="I13" s="1"/>
      <c r="J13" s="45"/>
      <c r="K13" s="44"/>
      <c r="L13" s="43"/>
    </row>
    <row r="14" spans="1:15" x14ac:dyDescent="0.2">
      <c r="A14" s="2" t="s">
        <v>23</v>
      </c>
      <c r="B14" s="16" t="s">
        <v>42</v>
      </c>
      <c r="C14" s="26" t="s">
        <v>11</v>
      </c>
      <c r="D14" s="17">
        <v>33373</v>
      </c>
      <c r="E14" s="22">
        <f t="shared" ca="1" si="0"/>
        <v>31</v>
      </c>
      <c r="F14" s="13">
        <v>1782</v>
      </c>
      <c r="G14" s="1"/>
      <c r="H14" s="1"/>
      <c r="I14" s="1"/>
      <c r="J14" s="48"/>
      <c r="K14" s="48"/>
      <c r="L14" s="50"/>
    </row>
    <row r="15" spans="1:15" ht="13.55" hidden="1" customHeight="1" x14ac:dyDescent="0.2">
      <c r="A15" s="29" t="s">
        <v>47</v>
      </c>
      <c r="B15" s="16" t="s">
        <v>42</v>
      </c>
      <c r="C15" s="26" t="s">
        <v>12</v>
      </c>
      <c r="D15" s="17">
        <v>34191</v>
      </c>
      <c r="E15" s="22">
        <f t="shared" ca="1" si="0"/>
        <v>29</v>
      </c>
      <c r="F15" s="13">
        <v>5000</v>
      </c>
      <c r="G15" s="1"/>
      <c r="H15" s="1"/>
      <c r="I15" s="1"/>
      <c r="J15" s="35"/>
      <c r="K15" s="42" t="s">
        <v>5</v>
      </c>
    </row>
    <row r="16" spans="1:15" ht="13.55" hidden="1" customHeight="1" x14ac:dyDescent="0.2">
      <c r="A16" s="2" t="s">
        <v>28</v>
      </c>
      <c r="B16" s="16" t="s">
        <v>43</v>
      </c>
      <c r="C16" s="26" t="s">
        <v>13</v>
      </c>
      <c r="D16" s="17">
        <v>25693</v>
      </c>
      <c r="E16" s="22">
        <f t="shared" ca="1" si="0"/>
        <v>52</v>
      </c>
      <c r="F16" s="13">
        <v>3251</v>
      </c>
      <c r="G16" s="1"/>
      <c r="H16" s="1"/>
      <c r="I16" s="1"/>
      <c r="J16" s="7" t="s">
        <v>0</v>
      </c>
      <c r="K16" s="41" t="e">
        <f>VLOOKUP(K15,A6:F22,2,0)</f>
        <v>#N/A</v>
      </c>
    </row>
    <row r="17" spans="1:12" x14ac:dyDescent="0.2">
      <c r="A17" s="2" t="s">
        <v>51</v>
      </c>
      <c r="B17" s="16" t="s">
        <v>43</v>
      </c>
      <c r="C17" s="26" t="s">
        <v>14</v>
      </c>
      <c r="D17" s="17">
        <v>18298</v>
      </c>
      <c r="E17" s="22">
        <f t="shared" ca="1" si="0"/>
        <v>72</v>
      </c>
      <c r="F17" s="13">
        <v>568</v>
      </c>
      <c r="G17" s="1"/>
      <c r="H17" s="1"/>
      <c r="I17" s="1"/>
      <c r="J17" s="49"/>
      <c r="K17" s="47"/>
      <c r="L17" s="54"/>
    </row>
    <row r="18" spans="1:12" x14ac:dyDescent="0.2">
      <c r="A18" s="2" t="s">
        <v>20</v>
      </c>
      <c r="B18" s="16" t="s">
        <v>42</v>
      </c>
      <c r="C18" s="26" t="s">
        <v>15</v>
      </c>
      <c r="D18" s="17">
        <v>32244</v>
      </c>
      <c r="E18" s="22">
        <f t="shared" ca="1" si="0"/>
        <v>34</v>
      </c>
      <c r="F18" s="13">
        <v>486</v>
      </c>
      <c r="G18" s="1"/>
      <c r="H18" s="1"/>
      <c r="I18" s="1"/>
      <c r="J18" s="52"/>
      <c r="K18" s="46"/>
      <c r="L18" s="51"/>
    </row>
    <row r="19" spans="1:12" x14ac:dyDescent="0.2">
      <c r="A19" s="2" t="s">
        <v>52</v>
      </c>
      <c r="B19" s="16" t="s">
        <v>43</v>
      </c>
      <c r="C19" s="26" t="s">
        <v>24</v>
      </c>
      <c r="D19" s="17">
        <v>36249</v>
      </c>
      <c r="E19" s="22">
        <f t="shared" ca="1" si="0"/>
        <v>23</v>
      </c>
      <c r="F19" s="13">
        <v>200</v>
      </c>
      <c r="G19" s="1"/>
      <c r="H19" s="1"/>
      <c r="I19" s="1"/>
      <c r="J19" s="53"/>
    </row>
    <row r="20" spans="1:12" x14ac:dyDescent="0.2">
      <c r="A20" s="2" t="s">
        <v>17</v>
      </c>
      <c r="B20" s="16" t="s">
        <v>43</v>
      </c>
      <c r="C20" s="26" t="s">
        <v>25</v>
      </c>
      <c r="D20" s="17">
        <v>31304</v>
      </c>
      <c r="E20" s="22">
        <f t="shared" ca="1" si="0"/>
        <v>37</v>
      </c>
      <c r="F20" s="13">
        <v>100</v>
      </c>
      <c r="G20" s="1"/>
      <c r="H20" s="1"/>
      <c r="I20" s="1"/>
    </row>
    <row r="21" spans="1:12" x14ac:dyDescent="0.2">
      <c r="A21" s="2" t="s">
        <v>18</v>
      </c>
      <c r="B21" s="16" t="s">
        <v>42</v>
      </c>
      <c r="C21" s="26" t="s">
        <v>26</v>
      </c>
      <c r="D21" s="17">
        <v>35752</v>
      </c>
      <c r="E21" s="22">
        <f t="shared" ca="1" si="0"/>
        <v>25</v>
      </c>
      <c r="F21" s="13">
        <v>450</v>
      </c>
      <c r="G21" s="1"/>
      <c r="H21" s="1"/>
      <c r="I21" s="1"/>
      <c r="J21" s="1"/>
      <c r="K21" s="1"/>
    </row>
    <row r="22" spans="1:12" x14ac:dyDescent="0.2">
      <c r="A22" s="4" t="s">
        <v>21</v>
      </c>
      <c r="B22" s="18" t="s">
        <v>42</v>
      </c>
      <c r="C22" s="27" t="s">
        <v>27</v>
      </c>
      <c r="D22" s="19">
        <v>36526</v>
      </c>
      <c r="E22" s="23">
        <f t="shared" ca="1" si="0"/>
        <v>22</v>
      </c>
      <c r="F22" s="11">
        <v>999</v>
      </c>
      <c r="G22" s="1"/>
      <c r="H22" s="1"/>
      <c r="I22" s="1"/>
      <c r="J22" s="1"/>
      <c r="K22" s="1"/>
    </row>
    <row r="23" spans="1:12" hidden="1" x14ac:dyDescent="0.2">
      <c r="C23" s="1"/>
      <c r="D23" s="1"/>
      <c r="E23" s="1"/>
      <c r="F23" s="1"/>
      <c r="G23" s="1"/>
      <c r="H23" s="1"/>
      <c r="I23" s="1"/>
      <c r="J23" s="1"/>
    </row>
    <row r="24" spans="1:12" ht="13.55" hidden="1" customHeight="1" x14ac:dyDescent="0.2">
      <c r="A24" s="33"/>
      <c r="B24" s="34"/>
      <c r="C24" s="33"/>
      <c r="D24" s="34"/>
      <c r="E24" s="1"/>
      <c r="F24" s="86" t="s">
        <v>37</v>
      </c>
      <c r="G24" s="55">
        <f>SUM(F6:F22)</f>
        <v>36927.82</v>
      </c>
      <c r="H24" s="56"/>
      <c r="I24" s="1"/>
      <c r="J24" s="1"/>
      <c r="K24" s="1"/>
    </row>
    <row r="25" spans="1:12" ht="13.55" hidden="1" customHeight="1" x14ac:dyDescent="0.2">
      <c r="A25" s="33"/>
      <c r="B25" s="34"/>
      <c r="C25" s="33"/>
      <c r="D25" s="34"/>
      <c r="E25" s="1"/>
      <c r="F25" s="87"/>
      <c r="G25" s="57"/>
      <c r="H25" s="58"/>
      <c r="I25" s="1"/>
      <c r="J25" s="1"/>
      <c r="K25" s="1"/>
    </row>
    <row r="26" spans="1:12" ht="15.7" hidden="1" x14ac:dyDescent="0.2">
      <c r="E26" s="1"/>
      <c r="F26" s="20" t="s">
        <v>38</v>
      </c>
      <c r="G26" s="59">
        <f>AVERAGE(F6:F22)</f>
        <v>2172.2247058823527</v>
      </c>
      <c r="H26" s="60"/>
      <c r="I26" s="1"/>
      <c r="J26" s="1"/>
      <c r="K26" s="1"/>
    </row>
    <row r="28" spans="1:12" x14ac:dyDescent="0.2">
      <c r="I28" s="43"/>
    </row>
    <row r="29" spans="1:12" x14ac:dyDescent="0.2">
      <c r="J29" s="50"/>
    </row>
  </sheetData>
  <autoFilter ref="F1:F26" xr:uid="{3D4B7713-3E77-46B9-85D8-0A99C34C69DE}">
    <filterColumn colId="0">
      <dynamicFilter type="belowAverage" val="2172.2247058823527"/>
    </filterColumn>
  </autoFilter>
  <sortState ref="A6:A22">
    <sortCondition descending="1" ref="A6"/>
  </sortState>
  <mergeCells count="14">
    <mergeCell ref="L7:M7"/>
    <mergeCell ref="G26:H26"/>
    <mergeCell ref="H6:J6"/>
    <mergeCell ref="H7:J7"/>
    <mergeCell ref="H8:J8"/>
    <mergeCell ref="F24:F25"/>
    <mergeCell ref="G24:H25"/>
    <mergeCell ref="A1:F3"/>
    <mergeCell ref="C4:C5"/>
    <mergeCell ref="A4:A5"/>
    <mergeCell ref="B4:B5"/>
    <mergeCell ref="D4:D5"/>
    <mergeCell ref="E4:E5"/>
    <mergeCell ref="F4:F5"/>
  </mergeCells>
  <conditionalFormatting sqref="F6:F22">
    <cfRule type="cellIs" dxfId="9" priority="4" operator="greaterThan">
      <formula>$G$26</formula>
    </cfRule>
    <cfRule type="cellIs" dxfId="8" priority="5" operator="lessThanOrEqual">
      <formula>$G$26</formula>
    </cfRule>
  </conditionalFormatting>
  <conditionalFormatting sqref="B6:C22">
    <cfRule type="containsText" dxfId="7" priority="1" operator="containsText" text="o">
      <formula>NOT(ISERROR(SEARCH("o",B6)))</formula>
    </cfRule>
    <cfRule type="containsText" dxfId="6" priority="2" operator="containsText" text="f">
      <formula>NOT(ISERROR(SEARCH("f",B6)))</formula>
    </cfRule>
    <cfRule type="containsText" dxfId="5" priority="3" operator="containsText" text="m">
      <formula>NOT(ISERROR(SEARCH("m",B6)))</formula>
    </cfRule>
  </conditionalFormatting>
  <dataValidations count="1">
    <dataValidation type="list" allowBlank="1" showInputMessage="1" showErrorMessage="1" sqref="K15" xr:uid="{0A759A1B-0429-476D-A7D8-D7732962B150}">
      <formula1>$C$6:$C$22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6036-C48B-4DD7-B656-D2D8AC5BF9AC}">
  <sheetPr filterMode="1"/>
  <dimension ref="A1:L26"/>
  <sheetViews>
    <sheetView workbookViewId="0">
      <selection activeCell="L19" sqref="L19"/>
    </sheetView>
  </sheetViews>
  <sheetFormatPr defaultRowHeight="13.55" x14ac:dyDescent="0.2"/>
  <cols>
    <col min="1" max="1" width="7.625" bestFit="1" customWidth="1"/>
    <col min="2" max="2" width="9.25" bestFit="1" customWidth="1"/>
    <col min="3" max="3" width="13.625" bestFit="1" customWidth="1"/>
    <col min="4" max="4" width="14.25" bestFit="1" customWidth="1"/>
    <col min="5" max="5" width="7.125" bestFit="1" customWidth="1"/>
    <col min="6" max="6" width="18.75" bestFit="1" customWidth="1"/>
    <col min="12" max="12" width="9.875" bestFit="1" customWidth="1"/>
  </cols>
  <sheetData>
    <row r="1" spans="1:12" x14ac:dyDescent="0.2">
      <c r="A1" s="76" t="s">
        <v>34</v>
      </c>
      <c r="B1" s="76"/>
      <c r="C1" s="76"/>
      <c r="D1" s="76"/>
      <c r="E1" s="76"/>
      <c r="F1" s="76"/>
      <c r="G1" s="1"/>
      <c r="H1" s="1"/>
      <c r="I1" s="1"/>
      <c r="J1" s="1"/>
      <c r="K1" s="1"/>
      <c r="L1" s="1"/>
    </row>
    <row r="2" spans="1:12" x14ac:dyDescent="0.2">
      <c r="A2" s="76"/>
      <c r="B2" s="76"/>
      <c r="C2" s="76"/>
      <c r="D2" s="76"/>
      <c r="E2" s="76"/>
      <c r="F2" s="76"/>
      <c r="G2" s="1"/>
      <c r="H2" s="1"/>
      <c r="I2" s="1"/>
      <c r="J2" s="1"/>
      <c r="K2" s="1"/>
      <c r="L2" s="1"/>
    </row>
    <row r="3" spans="1:12" x14ac:dyDescent="0.2">
      <c r="A3" s="77"/>
      <c r="B3" s="77"/>
      <c r="C3" s="77"/>
      <c r="D3" s="77"/>
      <c r="E3" s="77"/>
      <c r="F3" s="77"/>
      <c r="G3" s="1"/>
      <c r="H3" s="1"/>
      <c r="I3" s="1"/>
      <c r="J3" s="1"/>
      <c r="K3" s="1"/>
      <c r="L3" s="1"/>
    </row>
    <row r="4" spans="1:12" x14ac:dyDescent="0.2">
      <c r="A4" s="65" t="s">
        <v>0</v>
      </c>
      <c r="B4" s="65" t="s">
        <v>41</v>
      </c>
      <c r="C4" s="65" t="s">
        <v>1</v>
      </c>
      <c r="D4" s="63" t="s">
        <v>2</v>
      </c>
      <c r="E4" s="88" t="s">
        <v>35</v>
      </c>
      <c r="F4" s="84" t="s">
        <v>36</v>
      </c>
      <c r="G4" s="1"/>
      <c r="H4" s="1"/>
      <c r="I4" s="1"/>
      <c r="J4" s="1"/>
      <c r="K4" s="1"/>
      <c r="L4" s="1"/>
    </row>
    <row r="5" spans="1:12" hidden="1" x14ac:dyDescent="0.2">
      <c r="A5" s="66"/>
      <c r="B5" s="66"/>
      <c r="C5" s="66"/>
      <c r="D5" s="64"/>
      <c r="E5" s="88"/>
      <c r="F5" s="85"/>
      <c r="G5" s="1"/>
      <c r="H5" s="1"/>
      <c r="I5" s="1"/>
      <c r="J5" s="1"/>
      <c r="K5" s="1"/>
      <c r="L5" s="1"/>
    </row>
    <row r="6" spans="1:12" ht="14.3" hidden="1" x14ac:dyDescent="0.25">
      <c r="A6" s="28" t="s">
        <v>21</v>
      </c>
      <c r="B6" s="14" t="s">
        <v>42</v>
      </c>
      <c r="C6" s="25" t="s">
        <v>3</v>
      </c>
      <c r="D6" s="15">
        <v>31453</v>
      </c>
      <c r="E6" s="21">
        <f t="shared" ref="E6:E22" ca="1" si="0">DATEDIF(D6,$L$7,"Y")</f>
        <v>36</v>
      </c>
      <c r="F6" s="12">
        <v>500</v>
      </c>
      <c r="G6" s="1"/>
      <c r="H6" s="73" t="s">
        <v>39</v>
      </c>
      <c r="I6" s="74"/>
      <c r="J6" s="1"/>
      <c r="K6" s="1"/>
      <c r="L6" s="1"/>
    </row>
    <row r="7" spans="1:12" hidden="1" x14ac:dyDescent="0.2">
      <c r="A7" s="2" t="s">
        <v>18</v>
      </c>
      <c r="B7" s="16" t="s">
        <v>42</v>
      </c>
      <c r="C7" s="26" t="s">
        <v>4</v>
      </c>
      <c r="D7" s="17">
        <v>33151</v>
      </c>
      <c r="E7" s="22">
        <f t="shared" ca="1" si="0"/>
        <v>32</v>
      </c>
      <c r="F7" s="13">
        <v>1500</v>
      </c>
      <c r="G7" s="1"/>
      <c r="H7" s="67" t="s">
        <v>40</v>
      </c>
      <c r="I7" s="68"/>
      <c r="J7" s="89" t="s">
        <v>33</v>
      </c>
      <c r="K7" s="90"/>
      <c r="L7" s="37">
        <f ca="1">TODAY()</f>
        <v>44907</v>
      </c>
    </row>
    <row r="8" spans="1:12" hidden="1" x14ac:dyDescent="0.2">
      <c r="A8" s="2" t="s">
        <v>48</v>
      </c>
      <c r="B8" s="16" t="s">
        <v>44</v>
      </c>
      <c r="C8" s="26" t="s">
        <v>8</v>
      </c>
      <c r="D8" s="17">
        <v>29403</v>
      </c>
      <c r="E8" s="22">
        <f t="shared" ca="1" si="0"/>
        <v>42</v>
      </c>
      <c r="F8" s="13">
        <v>7510</v>
      </c>
      <c r="G8" s="1"/>
      <c r="H8" s="70" t="s">
        <v>45</v>
      </c>
      <c r="I8" s="71"/>
      <c r="J8" s="1"/>
      <c r="K8" s="1"/>
      <c r="L8" s="1"/>
    </row>
    <row r="9" spans="1:12" x14ac:dyDescent="0.2">
      <c r="A9" s="2" t="s">
        <v>17</v>
      </c>
      <c r="B9" s="16" t="s">
        <v>42</v>
      </c>
      <c r="C9" s="26" t="s">
        <v>5</v>
      </c>
      <c r="D9" s="17">
        <v>36605</v>
      </c>
      <c r="E9" s="22">
        <f t="shared" ca="1" si="0"/>
        <v>22</v>
      </c>
      <c r="F9" s="13">
        <v>750.5</v>
      </c>
      <c r="G9" s="1"/>
      <c r="H9" s="1"/>
      <c r="I9" s="1"/>
      <c r="J9" s="1"/>
      <c r="K9" s="1"/>
      <c r="L9" s="1"/>
    </row>
    <row r="10" spans="1:12" x14ac:dyDescent="0.2">
      <c r="A10" s="2" t="s">
        <v>22</v>
      </c>
      <c r="B10" s="16" t="s">
        <v>44</v>
      </c>
      <c r="C10" s="26" t="s">
        <v>6</v>
      </c>
      <c r="D10" s="17">
        <v>34855</v>
      </c>
      <c r="E10" s="22">
        <f t="shared" ca="1" si="0"/>
        <v>27</v>
      </c>
      <c r="F10" s="13">
        <v>13200</v>
      </c>
      <c r="G10" s="1"/>
      <c r="H10" s="1"/>
      <c r="I10" s="1"/>
      <c r="J10" s="1"/>
      <c r="K10" s="1"/>
      <c r="L10" s="1"/>
    </row>
    <row r="11" spans="1:12" hidden="1" x14ac:dyDescent="0.2">
      <c r="A11" s="2" t="s">
        <v>52</v>
      </c>
      <c r="B11" s="16" t="s">
        <v>42</v>
      </c>
      <c r="C11" s="26" t="s">
        <v>7</v>
      </c>
      <c r="D11" s="17">
        <v>32841</v>
      </c>
      <c r="E11" s="22">
        <f t="shared" ca="1" si="0"/>
        <v>33</v>
      </c>
      <c r="F11" s="13">
        <v>130</v>
      </c>
      <c r="G11" s="1"/>
      <c r="H11" s="1"/>
      <c r="I11" s="1"/>
      <c r="J11" s="1"/>
      <c r="K11" s="1"/>
      <c r="L11" s="1"/>
    </row>
    <row r="12" spans="1:12" x14ac:dyDescent="0.2">
      <c r="A12" s="2" t="s">
        <v>20</v>
      </c>
      <c r="B12" s="16" t="s">
        <v>43</v>
      </c>
      <c r="C12" s="26" t="s">
        <v>9</v>
      </c>
      <c r="D12" s="17">
        <v>36402</v>
      </c>
      <c r="E12" s="22">
        <f t="shared" ca="1" si="0"/>
        <v>23</v>
      </c>
      <c r="F12" s="13">
        <v>245</v>
      </c>
      <c r="G12" s="1"/>
      <c r="H12" s="1"/>
      <c r="I12" s="1"/>
      <c r="J12" s="1"/>
      <c r="K12" s="1"/>
      <c r="L12" s="1"/>
    </row>
    <row r="13" spans="1:12" x14ac:dyDescent="0.2">
      <c r="A13" s="2" t="s">
        <v>51</v>
      </c>
      <c r="B13" s="16" t="s">
        <v>42</v>
      </c>
      <c r="C13" s="26" t="s">
        <v>10</v>
      </c>
      <c r="D13" s="17">
        <v>37159</v>
      </c>
      <c r="E13" s="22">
        <f t="shared" ca="1" si="0"/>
        <v>21</v>
      </c>
      <c r="F13" s="13">
        <v>256.32</v>
      </c>
      <c r="G13" s="1"/>
      <c r="H13" s="1"/>
      <c r="I13" s="1"/>
      <c r="J13" s="1"/>
      <c r="K13" s="1"/>
      <c r="L13" s="1"/>
    </row>
    <row r="14" spans="1:12" ht="13.55" hidden="1" customHeight="1" x14ac:dyDescent="0.2">
      <c r="A14" s="2" t="s">
        <v>23</v>
      </c>
      <c r="B14" s="16" t="s">
        <v>42</v>
      </c>
      <c r="C14" s="26" t="s">
        <v>11</v>
      </c>
      <c r="D14" s="17">
        <v>33373</v>
      </c>
      <c r="E14" s="22">
        <f t="shared" ca="1" si="0"/>
        <v>31</v>
      </c>
      <c r="F14" s="13">
        <v>1782</v>
      </c>
      <c r="G14" s="1"/>
      <c r="H14" s="1"/>
      <c r="I14" s="1"/>
      <c r="J14" s="1"/>
      <c r="K14" s="1"/>
      <c r="L14" s="1"/>
    </row>
    <row r="15" spans="1:12" x14ac:dyDescent="0.2">
      <c r="A15" s="29" t="s">
        <v>47</v>
      </c>
      <c r="B15" s="16" t="s">
        <v>42</v>
      </c>
      <c r="C15" s="26" t="s">
        <v>12</v>
      </c>
      <c r="D15" s="17">
        <v>34191</v>
      </c>
      <c r="E15" s="22">
        <f t="shared" ca="1" si="0"/>
        <v>29</v>
      </c>
      <c r="F15" s="13">
        <v>5000</v>
      </c>
      <c r="G15" s="1"/>
      <c r="H15" s="1"/>
      <c r="I15" s="1"/>
      <c r="J15" s="1"/>
      <c r="K15" s="1"/>
      <c r="L15" s="1"/>
    </row>
    <row r="16" spans="1:12" hidden="1" x14ac:dyDescent="0.2">
      <c r="A16" s="2" t="s">
        <v>28</v>
      </c>
      <c r="B16" s="16" t="s">
        <v>43</v>
      </c>
      <c r="C16" s="26" t="s">
        <v>13</v>
      </c>
      <c r="D16" s="17">
        <v>25693</v>
      </c>
      <c r="E16" s="22">
        <f t="shared" ca="1" si="0"/>
        <v>52</v>
      </c>
      <c r="F16" s="13">
        <v>3251</v>
      </c>
      <c r="G16" s="1"/>
      <c r="H16" s="1"/>
      <c r="I16" s="1"/>
      <c r="J16" s="1"/>
      <c r="K16" s="1"/>
      <c r="L16" s="1"/>
    </row>
    <row r="17" spans="1:12" hidden="1" x14ac:dyDescent="0.2">
      <c r="A17" s="2" t="s">
        <v>50</v>
      </c>
      <c r="B17" s="16" t="s">
        <v>43</v>
      </c>
      <c r="C17" s="26" t="s">
        <v>14</v>
      </c>
      <c r="D17" s="17">
        <v>18298</v>
      </c>
      <c r="E17" s="22">
        <f t="shared" ca="1" si="0"/>
        <v>72</v>
      </c>
      <c r="F17" s="13">
        <v>568</v>
      </c>
      <c r="G17" s="1"/>
      <c r="H17" s="1"/>
      <c r="I17" s="1"/>
      <c r="J17" s="1"/>
      <c r="K17" s="1"/>
      <c r="L17" s="1"/>
    </row>
    <row r="18" spans="1:12" hidden="1" x14ac:dyDescent="0.2">
      <c r="A18" s="2" t="s">
        <v>19</v>
      </c>
      <c r="B18" s="16" t="s">
        <v>42</v>
      </c>
      <c r="C18" s="26" t="s">
        <v>15</v>
      </c>
      <c r="D18" s="17">
        <v>32244</v>
      </c>
      <c r="E18" s="22">
        <f t="shared" ca="1" si="0"/>
        <v>34</v>
      </c>
      <c r="F18" s="13">
        <v>486</v>
      </c>
      <c r="G18" s="1"/>
      <c r="H18" s="1"/>
      <c r="I18" s="1"/>
      <c r="J18" s="1"/>
      <c r="K18" s="1"/>
      <c r="L18" s="1"/>
    </row>
    <row r="19" spans="1:12" x14ac:dyDescent="0.2">
      <c r="A19" s="2" t="s">
        <v>16</v>
      </c>
      <c r="B19" s="16" t="s">
        <v>43</v>
      </c>
      <c r="C19" s="26" t="s">
        <v>24</v>
      </c>
      <c r="D19" s="17">
        <v>36249</v>
      </c>
      <c r="E19" s="22">
        <f t="shared" ca="1" si="0"/>
        <v>23</v>
      </c>
      <c r="F19" s="13">
        <v>200</v>
      </c>
      <c r="G19" s="1"/>
      <c r="H19" s="1"/>
      <c r="I19" s="1"/>
      <c r="J19" s="1"/>
      <c r="K19" s="1"/>
      <c r="L19" s="1"/>
    </row>
    <row r="20" spans="1:12" hidden="1" x14ac:dyDescent="0.2">
      <c r="A20" s="2" t="s">
        <v>29</v>
      </c>
      <c r="B20" s="16" t="s">
        <v>43</v>
      </c>
      <c r="C20" s="26" t="s">
        <v>25</v>
      </c>
      <c r="D20" s="17">
        <v>31304</v>
      </c>
      <c r="E20" s="22">
        <f t="shared" ca="1" si="0"/>
        <v>37</v>
      </c>
      <c r="F20" s="13">
        <v>100</v>
      </c>
      <c r="G20" s="1"/>
      <c r="H20" s="1"/>
      <c r="I20" s="1"/>
      <c r="J20" s="1"/>
      <c r="K20" s="1"/>
      <c r="L20" s="1"/>
    </row>
    <row r="21" spans="1:12" x14ac:dyDescent="0.2">
      <c r="A21" s="2" t="s">
        <v>30</v>
      </c>
      <c r="B21" s="16" t="s">
        <v>42</v>
      </c>
      <c r="C21" s="26" t="s">
        <v>26</v>
      </c>
      <c r="D21" s="17">
        <v>35752</v>
      </c>
      <c r="E21" s="22">
        <f t="shared" ca="1" si="0"/>
        <v>25</v>
      </c>
      <c r="F21" s="13">
        <v>450</v>
      </c>
      <c r="G21" s="1"/>
      <c r="H21" s="1"/>
      <c r="I21" s="1"/>
      <c r="J21" s="1"/>
      <c r="K21" s="1"/>
      <c r="L21" s="1"/>
    </row>
    <row r="22" spans="1:12" x14ac:dyDescent="0.2">
      <c r="A22" s="4" t="s">
        <v>49</v>
      </c>
      <c r="B22" s="18" t="s">
        <v>42</v>
      </c>
      <c r="C22" s="27" t="s">
        <v>27</v>
      </c>
      <c r="D22" s="19">
        <v>36526</v>
      </c>
      <c r="E22" s="23">
        <f t="shared" ca="1" si="0"/>
        <v>22</v>
      </c>
      <c r="F22" s="11">
        <v>999</v>
      </c>
      <c r="G22" s="1"/>
      <c r="H22" s="1"/>
      <c r="I22" s="1"/>
      <c r="J22" s="1"/>
      <c r="K22" s="1"/>
      <c r="L22" s="1"/>
    </row>
    <row r="23" spans="1:1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" x14ac:dyDescent="0.2">
      <c r="A24" s="33"/>
      <c r="B24" s="34"/>
      <c r="C24" s="33"/>
      <c r="D24" s="34"/>
      <c r="E24" s="1"/>
      <c r="F24" s="86" t="s">
        <v>37</v>
      </c>
      <c r="G24" s="55">
        <f>SUM(F6:F22)</f>
        <v>36927.82</v>
      </c>
      <c r="H24" s="56"/>
      <c r="I24" s="1"/>
      <c r="J24" s="1"/>
      <c r="K24" s="1"/>
      <c r="L24" s="1"/>
    </row>
    <row r="25" spans="1:12" ht="15.7" x14ac:dyDescent="0.2">
      <c r="A25" s="33"/>
      <c r="B25" s="34"/>
      <c r="C25" s="33"/>
      <c r="D25" s="34"/>
      <c r="E25" s="1"/>
      <c r="F25" s="87"/>
      <c r="G25" s="57"/>
      <c r="H25" s="58"/>
      <c r="I25" s="1"/>
      <c r="J25" s="1"/>
      <c r="K25" s="1"/>
      <c r="L25" s="1"/>
    </row>
    <row r="26" spans="1:12" ht="15.7" x14ac:dyDescent="0.2">
      <c r="A26" s="1"/>
      <c r="B26" s="1"/>
      <c r="C26" s="1"/>
      <c r="D26" s="1"/>
      <c r="E26" s="1"/>
      <c r="F26" s="20" t="s">
        <v>38</v>
      </c>
      <c r="G26" s="59">
        <f>AVERAGE(F6:F22)</f>
        <v>2172.2247058823527</v>
      </c>
      <c r="H26" s="60"/>
      <c r="I26" s="1"/>
      <c r="J26" s="1"/>
      <c r="K26" s="1"/>
      <c r="L26" s="1"/>
    </row>
  </sheetData>
  <autoFilter ref="E4:E22" xr:uid="{6DEAA7EF-5FCF-46C6-A3CA-3D133A1F4616}">
    <filterColumn colId="0">
      <customFilters>
        <customFilter operator="lessThan" val="30"/>
      </customFilters>
    </filterColumn>
  </autoFilter>
  <mergeCells count="14">
    <mergeCell ref="J7:K7"/>
    <mergeCell ref="H8:I8"/>
    <mergeCell ref="A1:F3"/>
    <mergeCell ref="A4:A5"/>
    <mergeCell ref="B4:B5"/>
    <mergeCell ref="C4:C5"/>
    <mergeCell ref="D4:D5"/>
    <mergeCell ref="E4:E5"/>
    <mergeCell ref="F4:F5"/>
    <mergeCell ref="F24:F25"/>
    <mergeCell ref="G24:H25"/>
    <mergeCell ref="G26:H26"/>
    <mergeCell ref="H6:I6"/>
    <mergeCell ref="H7:I7"/>
  </mergeCells>
  <conditionalFormatting sqref="F6:F22">
    <cfRule type="cellIs" dxfId="4" priority="4" operator="greaterThan">
      <formula>$G$26</formula>
    </cfRule>
    <cfRule type="cellIs" dxfId="3" priority="5" operator="lessThanOrEqual">
      <formula>$G$26</formula>
    </cfRule>
  </conditionalFormatting>
  <conditionalFormatting sqref="B6:C22">
    <cfRule type="containsText" dxfId="2" priority="1" operator="containsText" text="o">
      <formula>NOT(ISERROR(SEARCH("o",B6)))</formula>
    </cfRule>
    <cfRule type="containsText" dxfId="1" priority="2" operator="containsText" text="f">
      <formula>NOT(ISERROR(SEARCH("f",B6)))</formula>
    </cfRule>
    <cfRule type="containsText" dxfId="0" priority="3" operator="containsText" text="m">
      <formula>NOT(ISERROR(SEARCH("m",B6)))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0A2B-4836-4BCA-8EAB-F90D2CBC9617}">
  <dimension ref="A3:C15"/>
  <sheetViews>
    <sheetView tabSelected="1" workbookViewId="0">
      <selection activeCell="A3" sqref="A3"/>
    </sheetView>
  </sheetViews>
  <sheetFormatPr defaultRowHeight="13.55" x14ac:dyDescent="0.2"/>
  <cols>
    <col min="1" max="1" width="23.375" bestFit="1" customWidth="1"/>
    <col min="2" max="2" width="19.625" bestFit="1" customWidth="1"/>
    <col min="3" max="3" width="10.75" bestFit="1" customWidth="1"/>
    <col min="4" max="4" width="5.875" bestFit="1" customWidth="1"/>
    <col min="5" max="5" width="6.875" bestFit="1" customWidth="1"/>
    <col min="6" max="6" width="10.75" bestFit="1" customWidth="1"/>
    <col min="7" max="7" width="7.625" bestFit="1" customWidth="1"/>
    <col min="8" max="8" width="6.125" bestFit="1" customWidth="1"/>
    <col min="9" max="9" width="6.875" bestFit="1" customWidth="1"/>
    <col min="10" max="10" width="6.125" bestFit="1" customWidth="1"/>
    <col min="11" max="11" width="5.125" bestFit="1" customWidth="1"/>
    <col min="12" max="12" width="5.625" bestFit="1" customWidth="1"/>
    <col min="13" max="13" width="8.375" bestFit="1" customWidth="1"/>
    <col min="14" max="14" width="7.375" bestFit="1" customWidth="1"/>
    <col min="15" max="15" width="5.75" bestFit="1" customWidth="1"/>
    <col min="16" max="16" width="6.875" bestFit="1" customWidth="1"/>
    <col min="17" max="17" width="5.875" bestFit="1" customWidth="1"/>
    <col min="18" max="18" width="6.25" bestFit="1" customWidth="1"/>
    <col min="19" max="19" width="6.875" bestFit="1" customWidth="1"/>
    <col min="20" max="20" width="10.75" bestFit="1" customWidth="1"/>
  </cols>
  <sheetData>
    <row r="3" spans="1:3" x14ac:dyDescent="0.2">
      <c r="A3" s="38" t="s">
        <v>55</v>
      </c>
      <c r="B3" s="38" t="s">
        <v>56</v>
      </c>
    </row>
    <row r="4" spans="1:3" x14ac:dyDescent="0.2">
      <c r="A4" s="38" t="s">
        <v>53</v>
      </c>
      <c r="B4" s="1" t="s">
        <v>42</v>
      </c>
      <c r="C4" s="1" t="s">
        <v>54</v>
      </c>
    </row>
    <row r="5" spans="1:3" x14ac:dyDescent="0.2">
      <c r="A5" s="39" t="s">
        <v>21</v>
      </c>
      <c r="B5" s="40">
        <v>500</v>
      </c>
      <c r="C5" s="40">
        <v>500</v>
      </c>
    </row>
    <row r="6" spans="1:3" x14ac:dyDescent="0.2">
      <c r="A6" s="39" t="s">
        <v>18</v>
      </c>
      <c r="B6" s="40">
        <v>1500</v>
      </c>
      <c r="C6" s="40">
        <v>1500</v>
      </c>
    </row>
    <row r="7" spans="1:3" x14ac:dyDescent="0.2">
      <c r="A7" s="39" t="s">
        <v>17</v>
      </c>
      <c r="B7" s="40">
        <v>750.5</v>
      </c>
      <c r="C7" s="40">
        <v>750.5</v>
      </c>
    </row>
    <row r="8" spans="1:3" x14ac:dyDescent="0.2">
      <c r="A8" s="39" t="s">
        <v>52</v>
      </c>
      <c r="B8" s="40">
        <v>130</v>
      </c>
      <c r="C8" s="40">
        <v>130</v>
      </c>
    </row>
    <row r="9" spans="1:3" x14ac:dyDescent="0.2">
      <c r="A9" s="39" t="s">
        <v>51</v>
      </c>
      <c r="B9" s="40">
        <v>256.32</v>
      </c>
      <c r="C9" s="40">
        <v>256.32</v>
      </c>
    </row>
    <row r="10" spans="1:3" x14ac:dyDescent="0.2">
      <c r="A10" s="39" t="s">
        <v>23</v>
      </c>
      <c r="B10" s="40">
        <v>1782</v>
      </c>
      <c r="C10" s="40">
        <v>1782</v>
      </c>
    </row>
    <row r="11" spans="1:3" x14ac:dyDescent="0.2">
      <c r="A11" s="39" t="s">
        <v>47</v>
      </c>
      <c r="B11" s="40">
        <v>5000</v>
      </c>
      <c r="C11" s="40">
        <v>5000</v>
      </c>
    </row>
    <row r="12" spans="1:3" x14ac:dyDescent="0.2">
      <c r="A12" s="39" t="s">
        <v>19</v>
      </c>
      <c r="B12" s="40">
        <v>486</v>
      </c>
      <c r="C12" s="40">
        <v>486</v>
      </c>
    </row>
    <row r="13" spans="1:3" x14ac:dyDescent="0.2">
      <c r="A13" s="39" t="s">
        <v>30</v>
      </c>
      <c r="B13" s="40">
        <v>450</v>
      </c>
      <c r="C13" s="40">
        <v>450</v>
      </c>
    </row>
    <row r="14" spans="1:3" x14ac:dyDescent="0.2">
      <c r="A14" s="39" t="s">
        <v>49</v>
      </c>
      <c r="B14" s="40">
        <v>999</v>
      </c>
      <c r="C14" s="40">
        <v>999</v>
      </c>
    </row>
    <row r="15" spans="1:3" x14ac:dyDescent="0.2">
      <c r="A15" s="39" t="s">
        <v>54</v>
      </c>
      <c r="B15" s="40">
        <v>11853.82</v>
      </c>
      <c r="C15" s="40">
        <v>11853.82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Frontin Travassos</dc:creator>
  <cp:lastModifiedBy>Bruno de Frontin Travassos</cp:lastModifiedBy>
  <dcterms:created xsi:type="dcterms:W3CDTF">2022-11-29T12:19:48Z</dcterms:created>
  <dcterms:modified xsi:type="dcterms:W3CDTF">2022-12-12T14:09:18Z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2ebb0775-05ba-42b0-a562-6acde8c5470b</vt:lpwstr>
  </property>
</Properties>
</file>