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TFG\Codigo CON Grafo-20230923T002433Z-001\Ordenadisimo-20231118T022419Z-001\Ordenadisimo\"/>
    </mc:Choice>
  </mc:AlternateContent>
  <bookViews>
    <workbookView xWindow="0" yWindow="0" windowWidth="20490" windowHeight="7650" activeTab="3"/>
  </bookViews>
  <sheets>
    <sheet name="itg12_lineas" sheetId="3" r:id="rId1"/>
    <sheet name="itg12_carga" sheetId="4" r:id="rId2"/>
    <sheet name="itg12_seccionadores" sheetId="1" r:id="rId3"/>
    <sheet name="Datos Iniciales" sheetId="5" r:id="rId4"/>
    <sheet name="Grafos" sheetId="2" r:id="rId5"/>
  </sheets>
  <calcPr calcId="162913"/>
</workbook>
</file>

<file path=xl/calcChain.xml><?xml version="1.0" encoding="utf-8"?>
<calcChain xmlns="http://schemas.openxmlformats.org/spreadsheetml/2006/main">
  <c r="J8" i="5" l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7" i="5"/>
  <c r="I199" i="4" l="1"/>
  <c r="I198" i="4" l="1"/>
  <c r="H79" i="5" l="1"/>
  <c r="M61" i="5" l="1"/>
  <c r="M7" i="5"/>
  <c r="C59" i="5"/>
  <c r="C60" i="5"/>
  <c r="C61" i="5"/>
  <c r="C62" i="5"/>
  <c r="C63" i="5"/>
  <c r="C64" i="5"/>
  <c r="B59" i="5"/>
  <c r="B60" i="5" s="1"/>
  <c r="B61" i="5" s="1"/>
  <c r="B62" i="5" s="1"/>
  <c r="B63" i="5" s="1"/>
  <c r="B64" i="5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7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8" i="5"/>
  <c r="F74" i="1"/>
  <c r="N7" i="5" s="1"/>
  <c r="O7" i="5" s="1"/>
  <c r="P7" i="5" s="1"/>
  <c r="E126" i="1"/>
  <c r="D126" i="1" s="1"/>
  <c r="E127" i="1"/>
  <c r="D127" i="1" s="1"/>
  <c r="E128" i="1"/>
  <c r="C128" i="1" s="1"/>
  <c r="E129" i="1"/>
  <c r="D129" i="1" s="1"/>
  <c r="E130" i="1"/>
  <c r="D130" i="1" s="1"/>
  <c r="E131" i="1"/>
  <c r="D131" i="1" s="1"/>
  <c r="E76" i="1"/>
  <c r="C76" i="1" s="1"/>
  <c r="E77" i="1"/>
  <c r="M10" i="5" s="1"/>
  <c r="E78" i="1"/>
  <c r="M11" i="5" s="1"/>
  <c r="E79" i="1"/>
  <c r="D79" i="1" s="1"/>
  <c r="E80" i="1"/>
  <c r="M13" i="5" s="1"/>
  <c r="E81" i="1"/>
  <c r="M14" i="5" s="1"/>
  <c r="E82" i="1"/>
  <c r="M15" i="5" s="1"/>
  <c r="E83" i="1"/>
  <c r="M16" i="5" s="1"/>
  <c r="E84" i="1"/>
  <c r="M17" i="5" s="1"/>
  <c r="E85" i="1"/>
  <c r="M18" i="5" s="1"/>
  <c r="E86" i="1"/>
  <c r="M19" i="5" s="1"/>
  <c r="E87" i="1"/>
  <c r="D87" i="1" s="1"/>
  <c r="E88" i="1"/>
  <c r="D88" i="1" s="1"/>
  <c r="E89" i="1"/>
  <c r="M22" i="5" s="1"/>
  <c r="E90" i="1"/>
  <c r="M23" i="5" s="1"/>
  <c r="E91" i="1"/>
  <c r="D91" i="1" s="1"/>
  <c r="E92" i="1"/>
  <c r="D92" i="1" s="1"/>
  <c r="E93" i="1"/>
  <c r="M26" i="5" s="1"/>
  <c r="E94" i="1"/>
  <c r="M27" i="5" s="1"/>
  <c r="E95" i="1"/>
  <c r="D95" i="1" s="1"/>
  <c r="E96" i="1"/>
  <c r="M29" i="5" s="1"/>
  <c r="E97" i="1"/>
  <c r="M30" i="5" s="1"/>
  <c r="E98" i="1"/>
  <c r="M31" i="5" s="1"/>
  <c r="E99" i="1"/>
  <c r="D99" i="1" s="1"/>
  <c r="E100" i="1"/>
  <c r="D100" i="1" s="1"/>
  <c r="E101" i="1"/>
  <c r="M34" i="5" s="1"/>
  <c r="E102" i="1"/>
  <c r="M35" i="5" s="1"/>
  <c r="E103" i="1"/>
  <c r="D103" i="1" s="1"/>
  <c r="E104" i="1"/>
  <c r="M37" i="5" s="1"/>
  <c r="E105" i="1"/>
  <c r="M38" i="5" s="1"/>
  <c r="E106" i="1"/>
  <c r="M39" i="5" s="1"/>
  <c r="E107" i="1"/>
  <c r="D107" i="1" s="1"/>
  <c r="E108" i="1"/>
  <c r="M41" i="5" s="1"/>
  <c r="E109" i="1"/>
  <c r="M42" i="5" s="1"/>
  <c r="E110" i="1"/>
  <c r="M43" i="5" s="1"/>
  <c r="E111" i="1"/>
  <c r="D111" i="1" s="1"/>
  <c r="E112" i="1"/>
  <c r="D112" i="1" s="1"/>
  <c r="E113" i="1"/>
  <c r="M46" i="5" s="1"/>
  <c r="E114" i="1"/>
  <c r="M47" i="5" s="1"/>
  <c r="E115" i="1"/>
  <c r="D115" i="1" s="1"/>
  <c r="E116" i="1"/>
  <c r="D116" i="1" s="1"/>
  <c r="E117" i="1"/>
  <c r="M50" i="5" s="1"/>
  <c r="E118" i="1"/>
  <c r="M51" i="5" s="1"/>
  <c r="E119" i="1"/>
  <c r="D119" i="1" s="1"/>
  <c r="E120" i="1"/>
  <c r="D120" i="1" s="1"/>
  <c r="E121" i="1"/>
  <c r="M54" i="5" s="1"/>
  <c r="E122" i="1"/>
  <c r="M55" i="5" s="1"/>
  <c r="E123" i="1"/>
  <c r="D123" i="1" s="1"/>
  <c r="E124" i="1"/>
  <c r="D124" i="1" s="1"/>
  <c r="E125" i="1"/>
  <c r="M58" i="5" s="1"/>
  <c r="E75" i="1"/>
  <c r="D75" i="1" s="1"/>
  <c r="D80" i="1"/>
  <c r="D81" i="1"/>
  <c r="C82" i="1"/>
  <c r="C83" i="1"/>
  <c r="D84" i="1"/>
  <c r="D89" i="1"/>
  <c r="D90" i="1"/>
  <c r="D93" i="1"/>
  <c r="D96" i="1"/>
  <c r="D101" i="1"/>
  <c r="D104" i="1"/>
  <c r="D105" i="1"/>
  <c r="D108" i="1"/>
  <c r="D109" i="1"/>
  <c r="D117" i="1"/>
  <c r="D118" i="1"/>
  <c r="D125" i="1"/>
  <c r="D110" i="1"/>
  <c r="D97" i="1"/>
  <c r="D85" i="1"/>
  <c r="L81" i="1"/>
  <c r="L80" i="1"/>
  <c r="L79" i="1"/>
  <c r="L78" i="1"/>
  <c r="L77" i="1"/>
  <c r="D77" i="1"/>
  <c r="C77" i="1"/>
  <c r="L76" i="1"/>
  <c r="L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F261" i="4"/>
  <c r="E261" i="4"/>
  <c r="D261" i="4"/>
  <c r="B261" i="4"/>
  <c r="G201" i="4"/>
  <c r="A203" i="4"/>
  <c r="G203" i="4" s="1"/>
  <c r="I9" i="5" s="1"/>
  <c r="A202" i="4"/>
  <c r="G202" i="4" s="1"/>
  <c r="I8" i="5" s="1"/>
  <c r="D455" i="3"/>
  <c r="C455" i="3"/>
  <c r="B127" i="1" l="1"/>
  <c r="F126" i="1"/>
  <c r="N59" i="5" s="1"/>
  <c r="O59" i="5" s="1"/>
  <c r="P59" i="5" s="1"/>
  <c r="D102" i="1"/>
  <c r="D94" i="1"/>
  <c r="C126" i="1"/>
  <c r="F125" i="1"/>
  <c r="N58" i="5" s="1"/>
  <c r="O58" i="5" s="1"/>
  <c r="P58" i="5" s="1"/>
  <c r="F121" i="1"/>
  <c r="N54" i="5" s="1"/>
  <c r="O54" i="5" s="1"/>
  <c r="P54" i="5" s="1"/>
  <c r="F117" i="1"/>
  <c r="N50" i="5" s="1"/>
  <c r="O50" i="5" s="1"/>
  <c r="P50" i="5" s="1"/>
  <c r="F113" i="1"/>
  <c r="N46" i="5" s="1"/>
  <c r="O46" i="5" s="1"/>
  <c r="P46" i="5" s="1"/>
  <c r="F109" i="1"/>
  <c r="N42" i="5" s="1"/>
  <c r="O42" i="5" s="1"/>
  <c r="P42" i="5" s="1"/>
  <c r="F105" i="1"/>
  <c r="N38" i="5" s="1"/>
  <c r="O38" i="5" s="1"/>
  <c r="P38" i="5" s="1"/>
  <c r="F101" i="1"/>
  <c r="N34" i="5" s="1"/>
  <c r="O34" i="5" s="1"/>
  <c r="P34" i="5" s="1"/>
  <c r="F97" i="1"/>
  <c r="N30" i="5" s="1"/>
  <c r="O30" i="5" s="1"/>
  <c r="P30" i="5" s="1"/>
  <c r="F93" i="1"/>
  <c r="N26" i="5" s="1"/>
  <c r="O26" i="5" s="1"/>
  <c r="P26" i="5" s="1"/>
  <c r="F89" i="1"/>
  <c r="N22" i="5" s="1"/>
  <c r="O22" i="5" s="1"/>
  <c r="P22" i="5" s="1"/>
  <c r="F85" i="1"/>
  <c r="N18" i="5" s="1"/>
  <c r="O18" i="5" s="1"/>
  <c r="P18" i="5" s="1"/>
  <c r="F81" i="1"/>
  <c r="N14" i="5" s="1"/>
  <c r="O14" i="5" s="1"/>
  <c r="P14" i="5" s="1"/>
  <c r="F77" i="1"/>
  <c r="N10" i="5" s="1"/>
  <c r="O10" i="5" s="1"/>
  <c r="P10" i="5" s="1"/>
  <c r="M57" i="5"/>
  <c r="M53" i="5"/>
  <c r="M49" i="5"/>
  <c r="M45" i="5"/>
  <c r="M33" i="5"/>
  <c r="M25" i="5"/>
  <c r="M21" i="5"/>
  <c r="M9" i="5"/>
  <c r="D86" i="1"/>
  <c r="D122" i="1"/>
  <c r="D114" i="1"/>
  <c r="D106" i="1"/>
  <c r="C131" i="1"/>
  <c r="F124" i="1"/>
  <c r="N57" i="5" s="1"/>
  <c r="O57" i="5" s="1"/>
  <c r="P57" i="5" s="1"/>
  <c r="F120" i="1"/>
  <c r="N53" i="5" s="1"/>
  <c r="O53" i="5" s="1"/>
  <c r="P53" i="5" s="1"/>
  <c r="F116" i="1"/>
  <c r="N49" i="5" s="1"/>
  <c r="O49" i="5" s="1"/>
  <c r="P49" i="5" s="1"/>
  <c r="F112" i="1"/>
  <c r="N45" i="5" s="1"/>
  <c r="O45" i="5" s="1"/>
  <c r="P45" i="5" s="1"/>
  <c r="F108" i="1"/>
  <c r="N41" i="5" s="1"/>
  <c r="O41" i="5" s="1"/>
  <c r="P41" i="5" s="1"/>
  <c r="F104" i="1"/>
  <c r="N37" i="5" s="1"/>
  <c r="O37" i="5" s="1"/>
  <c r="P37" i="5" s="1"/>
  <c r="F100" i="1"/>
  <c r="N33" i="5" s="1"/>
  <c r="O33" i="5" s="1"/>
  <c r="P33" i="5" s="1"/>
  <c r="F96" i="1"/>
  <c r="N29" i="5" s="1"/>
  <c r="O29" i="5" s="1"/>
  <c r="P29" i="5" s="1"/>
  <c r="F92" i="1"/>
  <c r="N25" i="5" s="1"/>
  <c r="O25" i="5" s="1"/>
  <c r="P25" i="5" s="1"/>
  <c r="F88" i="1"/>
  <c r="N21" i="5" s="1"/>
  <c r="O21" i="5" s="1"/>
  <c r="P21" i="5" s="1"/>
  <c r="F84" i="1"/>
  <c r="N17" i="5" s="1"/>
  <c r="O17" i="5" s="1"/>
  <c r="P17" i="5" s="1"/>
  <c r="F80" i="1"/>
  <c r="N13" i="5" s="1"/>
  <c r="O13" i="5" s="1"/>
  <c r="P13" i="5" s="1"/>
  <c r="F76" i="1"/>
  <c r="N9" i="5" s="1"/>
  <c r="O9" i="5" s="1"/>
  <c r="P9" i="5" s="1"/>
  <c r="M64" i="5"/>
  <c r="M60" i="5"/>
  <c r="M56" i="5"/>
  <c r="M52" i="5"/>
  <c r="M48" i="5"/>
  <c r="M44" i="5"/>
  <c r="M40" i="5"/>
  <c r="M36" i="5"/>
  <c r="M32" i="5"/>
  <c r="M28" i="5"/>
  <c r="M24" i="5"/>
  <c r="M20" i="5"/>
  <c r="M12" i="5"/>
  <c r="M8" i="5"/>
  <c r="D121" i="1"/>
  <c r="D113" i="1"/>
  <c r="D98" i="1"/>
  <c r="D78" i="1"/>
  <c r="C130" i="1"/>
  <c r="F123" i="1"/>
  <c r="N56" i="5" s="1"/>
  <c r="O56" i="5" s="1"/>
  <c r="P56" i="5" s="1"/>
  <c r="F119" i="1"/>
  <c r="N52" i="5" s="1"/>
  <c r="O52" i="5" s="1"/>
  <c r="P52" i="5" s="1"/>
  <c r="F115" i="1"/>
  <c r="N48" i="5" s="1"/>
  <c r="O48" i="5" s="1"/>
  <c r="P48" i="5" s="1"/>
  <c r="F111" i="1"/>
  <c r="N44" i="5" s="1"/>
  <c r="O44" i="5" s="1"/>
  <c r="P44" i="5" s="1"/>
  <c r="F107" i="1"/>
  <c r="N40" i="5" s="1"/>
  <c r="O40" i="5" s="1"/>
  <c r="P40" i="5" s="1"/>
  <c r="F103" i="1"/>
  <c r="N36" i="5" s="1"/>
  <c r="O36" i="5" s="1"/>
  <c r="P36" i="5" s="1"/>
  <c r="F99" i="1"/>
  <c r="N32" i="5" s="1"/>
  <c r="O32" i="5" s="1"/>
  <c r="P32" i="5" s="1"/>
  <c r="F95" i="1"/>
  <c r="N28" i="5" s="1"/>
  <c r="O28" i="5" s="1"/>
  <c r="P28" i="5" s="1"/>
  <c r="F91" i="1"/>
  <c r="N24" i="5" s="1"/>
  <c r="O24" i="5" s="1"/>
  <c r="P24" i="5" s="1"/>
  <c r="F87" i="1"/>
  <c r="N20" i="5" s="1"/>
  <c r="O20" i="5" s="1"/>
  <c r="P20" i="5" s="1"/>
  <c r="F83" i="1"/>
  <c r="N16" i="5" s="1"/>
  <c r="O16" i="5" s="1"/>
  <c r="P16" i="5" s="1"/>
  <c r="F79" i="1"/>
  <c r="N12" i="5" s="1"/>
  <c r="O12" i="5" s="1"/>
  <c r="P12" i="5" s="1"/>
  <c r="F75" i="1"/>
  <c r="N8" i="5" s="1"/>
  <c r="O8" i="5" s="1"/>
  <c r="P8" i="5" s="1"/>
  <c r="M63" i="5"/>
  <c r="M59" i="5"/>
  <c r="C127" i="1"/>
  <c r="F122" i="1"/>
  <c r="N55" i="5" s="1"/>
  <c r="O55" i="5" s="1"/>
  <c r="P55" i="5" s="1"/>
  <c r="F118" i="1"/>
  <c r="N51" i="5" s="1"/>
  <c r="O51" i="5" s="1"/>
  <c r="P51" i="5" s="1"/>
  <c r="F114" i="1"/>
  <c r="N47" i="5" s="1"/>
  <c r="O47" i="5" s="1"/>
  <c r="P47" i="5" s="1"/>
  <c r="F110" i="1"/>
  <c r="N43" i="5" s="1"/>
  <c r="O43" i="5" s="1"/>
  <c r="P43" i="5" s="1"/>
  <c r="F106" i="1"/>
  <c r="N39" i="5" s="1"/>
  <c r="O39" i="5" s="1"/>
  <c r="P39" i="5" s="1"/>
  <c r="F102" i="1"/>
  <c r="N35" i="5" s="1"/>
  <c r="O35" i="5" s="1"/>
  <c r="P35" i="5" s="1"/>
  <c r="F98" i="1"/>
  <c r="N31" i="5" s="1"/>
  <c r="O31" i="5" s="1"/>
  <c r="P31" i="5" s="1"/>
  <c r="F94" i="1"/>
  <c r="N27" i="5" s="1"/>
  <c r="O27" i="5" s="1"/>
  <c r="P27" i="5" s="1"/>
  <c r="F90" i="1"/>
  <c r="N23" i="5" s="1"/>
  <c r="O23" i="5" s="1"/>
  <c r="P23" i="5" s="1"/>
  <c r="F86" i="1"/>
  <c r="N19" i="5" s="1"/>
  <c r="O19" i="5" s="1"/>
  <c r="P19" i="5" s="1"/>
  <c r="F82" i="1"/>
  <c r="N15" i="5" s="1"/>
  <c r="O15" i="5" s="1"/>
  <c r="P15" i="5" s="1"/>
  <c r="F78" i="1"/>
  <c r="N11" i="5" s="1"/>
  <c r="O11" i="5" s="1"/>
  <c r="P11" i="5" s="1"/>
  <c r="M62" i="5"/>
  <c r="A204" i="4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G258" i="4" s="1"/>
  <c r="I64" i="5" s="1"/>
  <c r="G249" i="4"/>
  <c r="I55" i="5" s="1"/>
  <c r="G245" i="4"/>
  <c r="I51" i="5" s="1"/>
  <c r="G233" i="4"/>
  <c r="I39" i="5" s="1"/>
  <c r="G229" i="4"/>
  <c r="I35" i="5" s="1"/>
  <c r="G221" i="4"/>
  <c r="I27" i="5" s="1"/>
  <c r="G217" i="4"/>
  <c r="I23" i="5" s="1"/>
  <c r="G213" i="4"/>
  <c r="I19" i="5" s="1"/>
  <c r="G209" i="4"/>
  <c r="I15" i="5" s="1"/>
  <c r="G205" i="4"/>
  <c r="I11" i="5" s="1"/>
  <c r="G255" i="4"/>
  <c r="I61" i="5" s="1"/>
  <c r="G251" i="4"/>
  <c r="I57" i="5" s="1"/>
  <c r="G247" i="4"/>
  <c r="I53" i="5" s="1"/>
  <c r="G243" i="4"/>
  <c r="I49" i="5" s="1"/>
  <c r="G239" i="4"/>
  <c r="I45" i="5" s="1"/>
  <c r="G235" i="4"/>
  <c r="I41" i="5" s="1"/>
  <c r="G231" i="4"/>
  <c r="I37" i="5" s="1"/>
  <c r="G227" i="4"/>
  <c r="I33" i="5" s="1"/>
  <c r="G223" i="4"/>
  <c r="I29" i="5" s="1"/>
  <c r="G219" i="4"/>
  <c r="I25" i="5" s="1"/>
  <c r="G215" i="4"/>
  <c r="I21" i="5" s="1"/>
  <c r="G211" i="4"/>
  <c r="I17" i="5" s="1"/>
  <c r="G207" i="4"/>
  <c r="I13" i="5" s="1"/>
  <c r="G256" i="4"/>
  <c r="I62" i="5" s="1"/>
  <c r="G252" i="4"/>
  <c r="I58" i="5" s="1"/>
  <c r="G248" i="4"/>
  <c r="I54" i="5" s="1"/>
  <c r="G244" i="4"/>
  <c r="I50" i="5" s="1"/>
  <c r="G240" i="4"/>
  <c r="I46" i="5" s="1"/>
  <c r="G236" i="4"/>
  <c r="I42" i="5" s="1"/>
  <c r="G232" i="4"/>
  <c r="I38" i="5" s="1"/>
  <c r="G228" i="4"/>
  <c r="I34" i="5" s="1"/>
  <c r="G224" i="4"/>
  <c r="I30" i="5" s="1"/>
  <c r="G220" i="4"/>
  <c r="I26" i="5" s="1"/>
  <c r="G216" i="4"/>
  <c r="I22" i="5" s="1"/>
  <c r="G212" i="4"/>
  <c r="I18" i="5" s="1"/>
  <c r="G208" i="4"/>
  <c r="I14" i="5" s="1"/>
  <c r="G204" i="4"/>
  <c r="I10" i="5" s="1"/>
  <c r="G254" i="4"/>
  <c r="I60" i="5" s="1"/>
  <c r="G250" i="4"/>
  <c r="I56" i="5" s="1"/>
  <c r="G246" i="4"/>
  <c r="I52" i="5" s="1"/>
  <c r="G242" i="4"/>
  <c r="I48" i="5" s="1"/>
  <c r="G238" i="4"/>
  <c r="I44" i="5" s="1"/>
  <c r="G234" i="4"/>
  <c r="I40" i="5" s="1"/>
  <c r="G230" i="4"/>
  <c r="I36" i="5" s="1"/>
  <c r="G226" i="4"/>
  <c r="I32" i="5" s="1"/>
  <c r="G222" i="4"/>
  <c r="I28" i="5" s="1"/>
  <c r="G218" i="4"/>
  <c r="I24" i="5" s="1"/>
  <c r="G214" i="4"/>
  <c r="I20" i="5" s="1"/>
  <c r="G210" i="4"/>
  <c r="I16" i="5" s="1"/>
  <c r="G206" i="4"/>
  <c r="I12" i="5" s="1"/>
  <c r="I7" i="5"/>
  <c r="E8" i="5"/>
  <c r="E12" i="5"/>
  <c r="E16" i="5"/>
  <c r="F16" i="5" s="1"/>
  <c r="E20" i="5"/>
  <c r="F20" i="5" s="1"/>
  <c r="E24" i="5"/>
  <c r="E28" i="5"/>
  <c r="E32" i="5"/>
  <c r="F32" i="5" s="1"/>
  <c r="E36" i="5"/>
  <c r="F36" i="5" s="1"/>
  <c r="E40" i="5"/>
  <c r="E44" i="5"/>
  <c r="E48" i="5"/>
  <c r="F48" i="5" s="1"/>
  <c r="E52" i="5"/>
  <c r="F52" i="5" s="1"/>
  <c r="E56" i="5"/>
  <c r="E60" i="5"/>
  <c r="F60" i="5" s="1"/>
  <c r="E64" i="5"/>
  <c r="F64" i="5" s="1"/>
  <c r="E54" i="5"/>
  <c r="E62" i="5"/>
  <c r="F62" i="5" s="1"/>
  <c r="E15" i="5"/>
  <c r="E23" i="5"/>
  <c r="E31" i="5"/>
  <c r="E43" i="5"/>
  <c r="E47" i="5"/>
  <c r="E59" i="5"/>
  <c r="F59" i="5" s="1"/>
  <c r="E9" i="5"/>
  <c r="F9" i="5" s="1"/>
  <c r="E13" i="5"/>
  <c r="E17" i="5"/>
  <c r="E21" i="5"/>
  <c r="E25" i="5"/>
  <c r="F25" i="5" s="1"/>
  <c r="E29" i="5"/>
  <c r="E33" i="5"/>
  <c r="E37" i="5"/>
  <c r="E41" i="5"/>
  <c r="F41" i="5" s="1"/>
  <c r="E45" i="5"/>
  <c r="E49" i="5"/>
  <c r="E53" i="5"/>
  <c r="E57" i="5"/>
  <c r="F57" i="5" s="1"/>
  <c r="E61" i="5"/>
  <c r="F61" i="5" s="1"/>
  <c r="E10" i="5"/>
  <c r="F10" i="5" s="1"/>
  <c r="E14" i="5"/>
  <c r="F14" i="5" s="1"/>
  <c r="E18" i="5"/>
  <c r="F18" i="5" s="1"/>
  <c r="E22" i="5"/>
  <c r="E26" i="5"/>
  <c r="F26" i="5" s="1"/>
  <c r="E30" i="5"/>
  <c r="F30" i="5" s="1"/>
  <c r="E34" i="5"/>
  <c r="F34" i="5" s="1"/>
  <c r="E38" i="5"/>
  <c r="E42" i="5"/>
  <c r="F42" i="5" s="1"/>
  <c r="E46" i="5"/>
  <c r="F46" i="5" s="1"/>
  <c r="E50" i="5"/>
  <c r="F50" i="5" s="1"/>
  <c r="E58" i="5"/>
  <c r="E11" i="5"/>
  <c r="E19" i="5"/>
  <c r="F19" i="5" s="1"/>
  <c r="E27" i="5"/>
  <c r="F27" i="5" s="1"/>
  <c r="E35" i="5"/>
  <c r="E39" i="5"/>
  <c r="E51" i="5"/>
  <c r="E55" i="5"/>
  <c r="E63" i="5"/>
  <c r="F63" i="5" s="1"/>
  <c r="F43" i="5"/>
  <c r="F56" i="5"/>
  <c r="E7" i="5"/>
  <c r="F7" i="5" s="1"/>
  <c r="F51" i="5"/>
  <c r="F55" i="5"/>
  <c r="F22" i="5"/>
  <c r="F38" i="5"/>
  <c r="F54" i="5"/>
  <c r="F58" i="5"/>
  <c r="F23" i="5"/>
  <c r="F47" i="5"/>
  <c r="F13" i="5"/>
  <c r="F17" i="5"/>
  <c r="F21" i="5"/>
  <c r="F29" i="5"/>
  <c r="F33" i="5"/>
  <c r="F37" i="5"/>
  <c r="F45" i="5"/>
  <c r="F49" i="5"/>
  <c r="F53" i="5"/>
  <c r="F11" i="5"/>
  <c r="F15" i="5"/>
  <c r="F31" i="5"/>
  <c r="F35" i="5"/>
  <c r="F39" i="5"/>
  <c r="F8" i="5"/>
  <c r="F12" i="5"/>
  <c r="F24" i="5"/>
  <c r="F28" i="5"/>
  <c r="F40" i="5"/>
  <c r="F44" i="5"/>
  <c r="C129" i="1"/>
  <c r="D128" i="1"/>
  <c r="C79" i="1"/>
  <c r="C81" i="1"/>
  <c r="D82" i="1"/>
  <c r="D83" i="1"/>
  <c r="C78" i="1"/>
  <c r="L83" i="1"/>
  <c r="D76" i="1"/>
  <c r="C75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80" i="1"/>
  <c r="B128" i="1" l="1"/>
  <c r="F127" i="1"/>
  <c r="N60" i="5" s="1"/>
  <c r="O60" i="5" s="1"/>
  <c r="P60" i="5" s="1"/>
  <c r="G237" i="4"/>
  <c r="I43" i="5" s="1"/>
  <c r="G253" i="4"/>
  <c r="I59" i="5" s="1"/>
  <c r="G225" i="4"/>
  <c r="I31" i="5" s="1"/>
  <c r="B70" i="5" s="1"/>
  <c r="D70" i="5" s="1"/>
  <c r="G241" i="4"/>
  <c r="I47" i="5" s="1"/>
  <c r="G257" i="4"/>
  <c r="I63" i="5" s="1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397" i="3"/>
  <c r="B129" i="1" l="1"/>
  <c r="F128" i="1"/>
  <c r="N61" i="5" s="1"/>
  <c r="O61" i="5" s="1"/>
  <c r="P61" i="5" s="1"/>
  <c r="I65" i="5"/>
  <c r="G261" i="4"/>
  <c r="B399" i="3"/>
  <c r="B400" i="3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398" i="3"/>
  <c r="B130" i="1" l="1"/>
  <c r="F129" i="1"/>
  <c r="N62" i="5" s="1"/>
  <c r="O62" i="5" s="1"/>
  <c r="P62" i="5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4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C2" i="2"/>
  <c r="B131" i="1" l="1"/>
  <c r="F131" i="1" s="1"/>
  <c r="N64" i="5" s="1"/>
  <c r="O64" i="5" s="1"/>
  <c r="P64" i="5" s="1"/>
  <c r="F130" i="1"/>
  <c r="N63" i="5" s="1"/>
  <c r="O63" i="5" s="1"/>
  <c r="P63" i="5" s="1"/>
</calcChain>
</file>

<file path=xl/sharedStrings.xml><?xml version="1.0" encoding="utf-8"?>
<sst xmlns="http://schemas.openxmlformats.org/spreadsheetml/2006/main" count="5028" uniqueCount="743">
  <si>
    <t>cd</t>
  </si>
  <si>
    <t>alim</t>
  </si>
  <si>
    <t>localiza</t>
  </si>
  <si>
    <t>posicion</t>
  </si>
  <si>
    <t>acople</t>
  </si>
  <si>
    <t>acop</t>
  </si>
  <si>
    <t>tiposecc</t>
  </si>
  <si>
    <t>fecha</t>
  </si>
  <si>
    <t>num</t>
  </si>
  <si>
    <t>ACOPLEs</t>
  </si>
  <si>
    <t>ITG</t>
  </si>
  <si>
    <t>ITG12</t>
  </si>
  <si>
    <t>A</t>
  </si>
  <si>
    <t>C</t>
  </si>
  <si>
    <t>MCD</t>
  </si>
  <si>
    <t>SC</t>
  </si>
  <si>
    <t>20230813</t>
  </si>
  <si>
    <t>55006</t>
  </si>
  <si>
    <t>ITG1</t>
  </si>
  <si>
    <t>20171005</t>
  </si>
  <si>
    <t>52285</t>
  </si>
  <si>
    <t>AcopleITG1_tram2</t>
  </si>
  <si>
    <t>SF</t>
  </si>
  <si>
    <t>20230122</t>
  </si>
  <si>
    <t>20120528</t>
  </si>
  <si>
    <t>RTU</t>
  </si>
  <si>
    <t>20140421</t>
  </si>
  <si>
    <t>50176</t>
  </si>
  <si>
    <t>20111125</t>
  </si>
  <si>
    <t>53594</t>
  </si>
  <si>
    <t>20120529</t>
  </si>
  <si>
    <t>ITG4</t>
  </si>
  <si>
    <t>20220921</t>
  </si>
  <si>
    <t>52600</t>
  </si>
  <si>
    <t>AcopleITG4_tram3</t>
  </si>
  <si>
    <t>53535</t>
  </si>
  <si>
    <t>20230205</t>
  </si>
  <si>
    <t>53662</t>
  </si>
  <si>
    <t>20230817</t>
  </si>
  <si>
    <t>32</t>
  </si>
  <si>
    <t>20140414</t>
  </si>
  <si>
    <t>51633</t>
  </si>
  <si>
    <t>20190116</t>
  </si>
  <si>
    <t>55009</t>
  </si>
  <si>
    <t>40</t>
  </si>
  <si>
    <t>S</t>
  </si>
  <si>
    <t>INT</t>
  </si>
  <si>
    <t>20220812</t>
  </si>
  <si>
    <t>1</t>
  </si>
  <si>
    <t>20230814</t>
  </si>
  <si>
    <t>55012</t>
  </si>
  <si>
    <t>20170214</t>
  </si>
  <si>
    <t>53661</t>
  </si>
  <si>
    <t>4</t>
  </si>
  <si>
    <t>50489</t>
  </si>
  <si>
    <t>20211022</t>
  </si>
  <si>
    <t>54873</t>
  </si>
  <si>
    <t>20140404</t>
  </si>
  <si>
    <t>51549</t>
  </si>
  <si>
    <t>3</t>
  </si>
  <si>
    <t>20160519</t>
  </si>
  <si>
    <t>52925</t>
  </si>
  <si>
    <t>2</t>
  </si>
  <si>
    <t>DCD</t>
  </si>
  <si>
    <t>GHN4</t>
  </si>
  <si>
    <t>50175</t>
  </si>
  <si>
    <t>20110617</t>
  </si>
  <si>
    <t>20220922</t>
  </si>
  <si>
    <t>30</t>
  </si>
  <si>
    <t>ITG11</t>
  </si>
  <si>
    <t>52550</t>
  </si>
  <si>
    <t>AcopleITG11_tram2</t>
  </si>
  <si>
    <t>20190525</t>
  </si>
  <si>
    <t>54396</t>
  </si>
  <si>
    <t>50</t>
  </si>
  <si>
    <t>PIR1</t>
  </si>
  <si>
    <t>51804</t>
  </si>
  <si>
    <t>53593</t>
  </si>
  <si>
    <t>50458</t>
  </si>
  <si>
    <t>20121018</t>
  </si>
  <si>
    <t>55005</t>
  </si>
  <si>
    <t>55007</t>
  </si>
  <si>
    <t>20210916</t>
  </si>
  <si>
    <t>20120525</t>
  </si>
  <si>
    <t>53628</t>
  </si>
  <si>
    <t>55008</t>
  </si>
  <si>
    <t>40104</t>
  </si>
  <si>
    <t>S.N</t>
  </si>
  <si>
    <t>40105</t>
  </si>
  <si>
    <t>20230110</t>
  </si>
  <si>
    <t>52821</t>
  </si>
  <si>
    <t>51802</t>
  </si>
  <si>
    <t>51803</t>
  </si>
  <si>
    <t>20201207</t>
  </si>
  <si>
    <t>EMF</t>
  </si>
  <si>
    <t>Matriz de Adyacencia</t>
  </si>
  <si>
    <t>material</t>
  </si>
  <si>
    <t>aislacion</t>
  </si>
  <si>
    <t>seccion</t>
  </si>
  <si>
    <t>hilos</t>
  </si>
  <si>
    <t>longitud</t>
  </si>
  <si>
    <t>fase</t>
  </si>
  <si>
    <t>Corriente</t>
  </si>
  <si>
    <t>id</t>
  </si>
  <si>
    <t>TRAMOS</t>
  </si>
  <si>
    <t>AA</t>
  </si>
  <si>
    <t>D</t>
  </si>
  <si>
    <t>20091201</t>
  </si>
  <si>
    <t>20091202</t>
  </si>
  <si>
    <t>20091203</t>
  </si>
  <si>
    <t>GHN</t>
  </si>
  <si>
    <t>20230207</t>
  </si>
  <si>
    <t>20120215</t>
  </si>
  <si>
    <t>PO</t>
  </si>
  <si>
    <t>20111130</t>
  </si>
  <si>
    <t>20180510</t>
  </si>
  <si>
    <t>20230210</t>
  </si>
  <si>
    <t>20180516</t>
  </si>
  <si>
    <t>20181106</t>
  </si>
  <si>
    <t>20121008</t>
  </si>
  <si>
    <t>20171106</t>
  </si>
  <si>
    <t>20091204</t>
  </si>
  <si>
    <t>20201211</t>
  </si>
  <si>
    <t>20141210</t>
  </si>
  <si>
    <t>20120604</t>
  </si>
  <si>
    <t>20120208</t>
  </si>
  <si>
    <t>20191223</t>
  </si>
  <si>
    <t>usuario</t>
  </si>
  <si>
    <t>nis</t>
  </si>
  <si>
    <t>pd</t>
  </si>
  <si>
    <t>numande</t>
  </si>
  <si>
    <t>pot</t>
  </si>
  <si>
    <t>numfabri</t>
  </si>
  <si>
    <t>tm</t>
  </si>
  <si>
    <t>marcamedid</t>
  </si>
  <si>
    <t>nummedidor</t>
  </si>
  <si>
    <t>anomalias</t>
  </si>
  <si>
    <t>Tramo</t>
  </si>
  <si>
    <t>GRANJA AVIC LA BLANCA</t>
  </si>
  <si>
    <t>1143515</t>
  </si>
  <si>
    <t>P800318670</t>
  </si>
  <si>
    <t>150</t>
  </si>
  <si>
    <t>DANUBIA</t>
  </si>
  <si>
    <t>150842</t>
  </si>
  <si>
    <t>6066</t>
  </si>
  <si>
    <t>ITA1201</t>
  </si>
  <si>
    <t>67997</t>
  </si>
  <si>
    <t>122086</t>
  </si>
  <si>
    <t>YPC1092</t>
  </si>
  <si>
    <t>ROA PEDRO</t>
  </si>
  <si>
    <t>1939657</t>
  </si>
  <si>
    <t>235866</t>
  </si>
  <si>
    <t>AMPY</t>
  </si>
  <si>
    <t>1897948</t>
  </si>
  <si>
    <t>6178</t>
  </si>
  <si>
    <t>260426</t>
  </si>
  <si>
    <t>20150417</t>
  </si>
  <si>
    <t>PR13</t>
  </si>
  <si>
    <t>50728 + 48630 + 30826</t>
  </si>
  <si>
    <t>93365 + M25.155A + 84226</t>
  </si>
  <si>
    <t>GRANJA AVICOLA LA BLANCA</t>
  </si>
  <si>
    <t>2141501</t>
  </si>
  <si>
    <t>184473</t>
  </si>
  <si>
    <t>ELSTER</t>
  </si>
  <si>
    <t>1408703</t>
  </si>
  <si>
    <t>1144044</t>
  </si>
  <si>
    <t>270112</t>
  </si>
  <si>
    <t>200</t>
  </si>
  <si>
    <t>1405708</t>
  </si>
  <si>
    <t>YC1097</t>
  </si>
  <si>
    <t>117850</t>
  </si>
  <si>
    <t>YP180</t>
  </si>
  <si>
    <t>53643</t>
  </si>
  <si>
    <t>95011</t>
  </si>
  <si>
    <t>KIMM DE LEE</t>
  </si>
  <si>
    <t>1146331</t>
  </si>
  <si>
    <t>28295</t>
  </si>
  <si>
    <t>SCHLUMBERG</t>
  </si>
  <si>
    <t>284408</t>
  </si>
  <si>
    <t>FLORENTIN LADISLAO</t>
  </si>
  <si>
    <t>2172886</t>
  </si>
  <si>
    <t>81/89/78</t>
  </si>
  <si>
    <t>500</t>
  </si>
  <si>
    <t>ACTARIS</t>
  </si>
  <si>
    <t>1752184</t>
  </si>
  <si>
    <t>N</t>
  </si>
  <si>
    <t>26967</t>
  </si>
  <si>
    <t>9416920</t>
  </si>
  <si>
    <t>YC15</t>
  </si>
  <si>
    <t>39652</t>
  </si>
  <si>
    <t>272027</t>
  </si>
  <si>
    <t>69388</t>
  </si>
  <si>
    <t>P-39736</t>
  </si>
  <si>
    <t>SD</t>
  </si>
  <si>
    <t>30296</t>
  </si>
  <si>
    <t>83696</t>
  </si>
  <si>
    <t>IT64</t>
  </si>
  <si>
    <t>22630</t>
  </si>
  <si>
    <t>79508</t>
  </si>
  <si>
    <t>YC9</t>
  </si>
  <si>
    <t>42202</t>
  </si>
  <si>
    <t>272560</t>
  </si>
  <si>
    <t>YP68</t>
  </si>
  <si>
    <t>40483</t>
  </si>
  <si>
    <t>89991</t>
  </si>
  <si>
    <t>YC17</t>
  </si>
  <si>
    <t>33304</t>
  </si>
  <si>
    <t>96350</t>
  </si>
  <si>
    <t>AMX PY S.A.</t>
  </si>
  <si>
    <t>2698911</t>
  </si>
  <si>
    <t>LANDYS + GYR</t>
  </si>
  <si>
    <t>2073812</t>
  </si>
  <si>
    <t>COMERCIO</t>
  </si>
  <si>
    <t>20170727</t>
  </si>
  <si>
    <t>ITA1092</t>
  </si>
  <si>
    <t>79476</t>
  </si>
  <si>
    <t>149923</t>
  </si>
  <si>
    <t>YC19</t>
  </si>
  <si>
    <t>46378</t>
  </si>
  <si>
    <t>275003</t>
  </si>
  <si>
    <t>IG759</t>
  </si>
  <si>
    <t>107893</t>
  </si>
  <si>
    <t>20181212</t>
  </si>
  <si>
    <t>CORTIJO LEONIDAS</t>
  </si>
  <si>
    <t>2424424</t>
  </si>
  <si>
    <t>99</t>
  </si>
  <si>
    <t>NANSEN</t>
  </si>
  <si>
    <t>1360545</t>
  </si>
  <si>
    <t>ITA1030</t>
  </si>
  <si>
    <t>31402</t>
  </si>
  <si>
    <t>84642</t>
  </si>
  <si>
    <t>20210707</t>
  </si>
  <si>
    <t>Ilegible</t>
  </si>
  <si>
    <t>42517</t>
  </si>
  <si>
    <t>320963</t>
  </si>
  <si>
    <t>ITA300</t>
  </si>
  <si>
    <t>29387</t>
  </si>
  <si>
    <t>51420</t>
  </si>
  <si>
    <t>100117</t>
  </si>
  <si>
    <t>106975</t>
  </si>
  <si>
    <t>FRANCISCO FERREIRA M.</t>
  </si>
  <si>
    <t>1523928</t>
  </si>
  <si>
    <t>63025</t>
  </si>
  <si>
    <t>63</t>
  </si>
  <si>
    <t>1405762</t>
  </si>
  <si>
    <t>YC75</t>
  </si>
  <si>
    <t>644</t>
  </si>
  <si>
    <t>58349 B 20</t>
  </si>
  <si>
    <t>VARIOS</t>
  </si>
  <si>
    <t>EXCLUSIVO</t>
  </si>
  <si>
    <t>91746</t>
  </si>
  <si>
    <t>20120607</t>
  </si>
  <si>
    <t>CENTRO DEPORTIVO NICOLAS LEOZ</t>
  </si>
  <si>
    <t>2205677</t>
  </si>
  <si>
    <t>34.60.035</t>
  </si>
  <si>
    <t>LS</t>
  </si>
  <si>
    <t>1621217</t>
  </si>
  <si>
    <t>ECOMIPA SA</t>
  </si>
  <si>
    <t>1143519</t>
  </si>
  <si>
    <t>23.4.016</t>
  </si>
  <si>
    <t>1403410</t>
  </si>
  <si>
    <t>YC1138</t>
  </si>
  <si>
    <t>IG551</t>
  </si>
  <si>
    <t>91179</t>
  </si>
  <si>
    <t>41238</t>
  </si>
  <si>
    <t>90631</t>
  </si>
  <si>
    <t>25367</t>
  </si>
  <si>
    <t>81005</t>
  </si>
  <si>
    <t>YC13</t>
  </si>
  <si>
    <t>13772</t>
  </si>
  <si>
    <t>154042-N</t>
  </si>
  <si>
    <t>YC10</t>
  </si>
  <si>
    <t>56003</t>
  </si>
  <si>
    <t>100458</t>
  </si>
  <si>
    <t>35314</t>
  </si>
  <si>
    <t>86936</t>
  </si>
  <si>
    <t>115911</t>
  </si>
  <si>
    <t>IT214</t>
  </si>
  <si>
    <t>29090 + 38875 + 1226</t>
  </si>
  <si>
    <t>83162 + 88874 + 73 ZA 594063</t>
  </si>
  <si>
    <t>20447</t>
  </si>
  <si>
    <t>67674</t>
  </si>
  <si>
    <t>20220816</t>
  </si>
  <si>
    <t>MIRTA FERNANDEZ</t>
  </si>
  <si>
    <t>2141586</t>
  </si>
  <si>
    <t>231586</t>
  </si>
  <si>
    <t>170</t>
  </si>
  <si>
    <t>1404835</t>
  </si>
  <si>
    <t>GENERAL/VARIOS</t>
  </si>
  <si>
    <t>IT191</t>
  </si>
  <si>
    <t>41402</t>
  </si>
  <si>
    <t>118761</t>
  </si>
  <si>
    <t>JUNTA SANEAMIENTO</t>
  </si>
  <si>
    <t>1534833</t>
  </si>
  <si>
    <t>24.10.183</t>
  </si>
  <si>
    <t>100</t>
  </si>
  <si>
    <t>1409292</t>
  </si>
  <si>
    <t>ITG441</t>
  </si>
  <si>
    <t>03381</t>
  </si>
  <si>
    <t>IG436</t>
  </si>
  <si>
    <t>107177</t>
  </si>
  <si>
    <t>IT215</t>
  </si>
  <si>
    <t>70489</t>
  </si>
  <si>
    <t>133615</t>
  </si>
  <si>
    <t>ITA1027</t>
  </si>
  <si>
    <t>57067 + 57100 + 57057</t>
  </si>
  <si>
    <t>56283 + 56316 + 56273</t>
  </si>
  <si>
    <t>JUNTA DE SANEAMIENTO</t>
  </si>
  <si>
    <t>2389732</t>
  </si>
  <si>
    <t>2605088</t>
  </si>
  <si>
    <t>ABB</t>
  </si>
  <si>
    <t>1220855</t>
  </si>
  <si>
    <t>IG409</t>
  </si>
  <si>
    <t>62670</t>
  </si>
  <si>
    <t>IT1208</t>
  </si>
  <si>
    <t>42029 + 69648 + 69597</t>
  </si>
  <si>
    <t>90976 + 132809 + 132758</t>
  </si>
  <si>
    <t>8598</t>
  </si>
  <si>
    <t>39352-P</t>
  </si>
  <si>
    <t>71164</t>
  </si>
  <si>
    <t>110451</t>
  </si>
  <si>
    <t>JUNTA SANEAMIENTO ITG</t>
  </si>
  <si>
    <t>TRAFOELECTRIC</t>
  </si>
  <si>
    <t>A VERIFICAR</t>
  </si>
  <si>
    <t>GENERAL/VARIAS</t>
  </si>
  <si>
    <t>IG758</t>
  </si>
  <si>
    <t>107094</t>
  </si>
  <si>
    <t>2493023</t>
  </si>
  <si>
    <t>1409044</t>
  </si>
  <si>
    <t>ELENA ARCE</t>
  </si>
  <si>
    <t>1523914</t>
  </si>
  <si>
    <t>P800519030</t>
  </si>
  <si>
    <t>1753440</t>
  </si>
  <si>
    <t>57716</t>
  </si>
  <si>
    <t>PUNDIK OSCAR</t>
  </si>
  <si>
    <t>2210641</t>
  </si>
  <si>
    <t>15906</t>
  </si>
  <si>
    <t>WESTINHOUS</t>
  </si>
  <si>
    <t>272622</t>
  </si>
  <si>
    <t>81584</t>
  </si>
  <si>
    <t>1272064</t>
  </si>
  <si>
    <t>IG156</t>
  </si>
  <si>
    <t>6921</t>
  </si>
  <si>
    <t>261489</t>
  </si>
  <si>
    <t>IG81</t>
  </si>
  <si>
    <t>20063</t>
  </si>
  <si>
    <t>68466</t>
  </si>
  <si>
    <t>ANTONIO  VELAZQUEZ  J.</t>
  </si>
  <si>
    <t>1524538</t>
  </si>
  <si>
    <t>87354</t>
  </si>
  <si>
    <t>GENERAL EL</t>
  </si>
  <si>
    <t>479045</t>
  </si>
  <si>
    <t>6198</t>
  </si>
  <si>
    <t>260446</t>
  </si>
  <si>
    <t>YC27</t>
  </si>
  <si>
    <t>37708</t>
  </si>
  <si>
    <t>271594</t>
  </si>
  <si>
    <t>YC18</t>
  </si>
  <si>
    <t>47220</t>
  </si>
  <si>
    <t>082064</t>
  </si>
  <si>
    <t>IG120</t>
  </si>
  <si>
    <t>33359</t>
  </si>
  <si>
    <t>96405</t>
  </si>
  <si>
    <t>1523915</t>
  </si>
  <si>
    <t>200073</t>
  </si>
  <si>
    <t>225</t>
  </si>
  <si>
    <t>1406271</t>
  </si>
  <si>
    <t>SN</t>
  </si>
  <si>
    <t>81358</t>
  </si>
  <si>
    <t>31588</t>
  </si>
  <si>
    <t>84828</t>
  </si>
  <si>
    <t>61646</t>
  </si>
  <si>
    <t>26376</t>
  </si>
  <si>
    <t>9416329</t>
  </si>
  <si>
    <t>ROBINSON FEDERICO</t>
  </si>
  <si>
    <t>1146278</t>
  </si>
  <si>
    <t>132396</t>
  </si>
  <si>
    <t>1225558</t>
  </si>
  <si>
    <t>14 DE JULIO SA</t>
  </si>
  <si>
    <t>1143524</t>
  </si>
  <si>
    <t>85634</t>
  </si>
  <si>
    <t>1286194</t>
  </si>
  <si>
    <t>44337</t>
  </si>
  <si>
    <t>273137</t>
  </si>
  <si>
    <t>IT211</t>
  </si>
  <si>
    <t>29610</t>
  </si>
  <si>
    <t>270566</t>
  </si>
  <si>
    <t>IG425</t>
  </si>
  <si>
    <t>112315</t>
  </si>
  <si>
    <t>YC20</t>
  </si>
  <si>
    <t>42820 + 47032 + 51359</t>
  </si>
  <si>
    <t>91367 + 54007-P + 80322</t>
  </si>
  <si>
    <t>ESTADIO MUN YPACARAI</t>
  </si>
  <si>
    <t>1143527</t>
  </si>
  <si>
    <t>1408036</t>
  </si>
  <si>
    <t>57759</t>
  </si>
  <si>
    <t>107155</t>
  </si>
  <si>
    <t>IG358</t>
  </si>
  <si>
    <t>87764</t>
  </si>
  <si>
    <t>LANALIN S.A.</t>
  </si>
  <si>
    <t>1143558</t>
  </si>
  <si>
    <t>1405519</t>
  </si>
  <si>
    <t>PLAZA MUNICIPAL</t>
  </si>
  <si>
    <t>2472878</t>
  </si>
  <si>
    <t>1403484</t>
  </si>
  <si>
    <t>MELANIE CANO</t>
  </si>
  <si>
    <t>2605258</t>
  </si>
  <si>
    <t>1897838</t>
  </si>
  <si>
    <t>20120427</t>
  </si>
  <si>
    <t>IG43</t>
  </si>
  <si>
    <t>59602</t>
  </si>
  <si>
    <t>270774</t>
  </si>
  <si>
    <t>YC14</t>
  </si>
  <si>
    <t>9248</t>
  </si>
  <si>
    <t>08215-N</t>
  </si>
  <si>
    <t>103671</t>
  </si>
  <si>
    <t>IG442</t>
  </si>
  <si>
    <t>31585</t>
  </si>
  <si>
    <t>84825</t>
  </si>
  <si>
    <t>2206087</t>
  </si>
  <si>
    <t>251856</t>
  </si>
  <si>
    <t>1149221</t>
  </si>
  <si>
    <t>IG415</t>
  </si>
  <si>
    <t>75071</t>
  </si>
  <si>
    <t>53335</t>
  </si>
  <si>
    <t>IT298</t>
  </si>
  <si>
    <t>8158</t>
  </si>
  <si>
    <t>39070-P</t>
  </si>
  <si>
    <t>IT245</t>
  </si>
  <si>
    <t>11889</t>
  </si>
  <si>
    <t>1TN11319 N 113</t>
  </si>
  <si>
    <t>91855</t>
  </si>
  <si>
    <t>2389725</t>
  </si>
  <si>
    <t>2605087</t>
  </si>
  <si>
    <t>1051511</t>
  </si>
  <si>
    <t>6563</t>
  </si>
  <si>
    <t>260811</t>
  </si>
  <si>
    <t>1524562</t>
  </si>
  <si>
    <t>230300</t>
  </si>
  <si>
    <t>1374583</t>
  </si>
  <si>
    <t>YC6</t>
  </si>
  <si>
    <t>32434</t>
  </si>
  <si>
    <t>270944</t>
  </si>
  <si>
    <t>21298</t>
  </si>
  <si>
    <t>A3840-32688</t>
  </si>
  <si>
    <t>43895</t>
  </si>
  <si>
    <t>91940</t>
  </si>
  <si>
    <t>YC181</t>
  </si>
  <si>
    <t>55094</t>
  </si>
  <si>
    <t>60545</t>
  </si>
  <si>
    <t>YPC1090</t>
  </si>
  <si>
    <t>42138</t>
  </si>
  <si>
    <t>272496</t>
  </si>
  <si>
    <t>MOTEL PASSION CLASP</t>
  </si>
  <si>
    <t>IT207</t>
  </si>
  <si>
    <t>3987</t>
  </si>
  <si>
    <t>240357</t>
  </si>
  <si>
    <t>YC23</t>
  </si>
  <si>
    <t>61178</t>
  </si>
  <si>
    <t>100532</t>
  </si>
  <si>
    <t>20230801</t>
  </si>
  <si>
    <t>132384+132516+132387</t>
  </si>
  <si>
    <t>107088</t>
  </si>
  <si>
    <t>ITA331</t>
  </si>
  <si>
    <t>19157</t>
  </si>
  <si>
    <t>8915174</t>
  </si>
  <si>
    <t>EDB CONSTRUCCIONES</t>
  </si>
  <si>
    <t>1143521</t>
  </si>
  <si>
    <t>14422.1</t>
  </si>
  <si>
    <t>149189</t>
  </si>
  <si>
    <t>YC7</t>
  </si>
  <si>
    <t>44811</t>
  </si>
  <si>
    <t>405522</t>
  </si>
  <si>
    <t>IT62</t>
  </si>
  <si>
    <t>8441</t>
  </si>
  <si>
    <t>P39561</t>
  </si>
  <si>
    <t>16838</t>
  </si>
  <si>
    <t>80597</t>
  </si>
  <si>
    <t>YC8</t>
  </si>
  <si>
    <t>26333</t>
  </si>
  <si>
    <t>9416286</t>
  </si>
  <si>
    <t>ESTANISLAO STRUWAY SAMANIEGO</t>
  </si>
  <si>
    <t>1525541</t>
  </si>
  <si>
    <t>294936</t>
  </si>
  <si>
    <t>1403530</t>
  </si>
  <si>
    <t>IG522</t>
  </si>
  <si>
    <t>95054</t>
  </si>
  <si>
    <t>BIEBER ALEJANDRO</t>
  </si>
  <si>
    <t>1143518</t>
  </si>
  <si>
    <t>P770811129</t>
  </si>
  <si>
    <t>220756</t>
  </si>
  <si>
    <t>EMILIO9 MELGAREJO</t>
  </si>
  <si>
    <t>DIRECTO</t>
  </si>
  <si>
    <t>753436</t>
  </si>
  <si>
    <t>DIIRECTO</t>
  </si>
  <si>
    <t>9093 + 9472 + 9552</t>
  </si>
  <si>
    <t>08060-N + 08304-N + 08384-N</t>
  </si>
  <si>
    <t>IG860</t>
  </si>
  <si>
    <t>142775</t>
  </si>
  <si>
    <t>400</t>
  </si>
  <si>
    <t>NUCLEO S.A.</t>
  </si>
  <si>
    <t>2712534</t>
  </si>
  <si>
    <t>CLOU</t>
  </si>
  <si>
    <t>3734730</t>
  </si>
  <si>
    <t>RADIO o TELEVISION</t>
  </si>
  <si>
    <t>IG861</t>
  </si>
  <si>
    <t>142813</t>
  </si>
  <si>
    <t>IG381</t>
  </si>
  <si>
    <t>58793</t>
  </si>
  <si>
    <t>106055</t>
  </si>
  <si>
    <t>VARGAS GUIDO</t>
  </si>
  <si>
    <t>1532931</t>
  </si>
  <si>
    <t>280028</t>
  </si>
  <si>
    <t>MITSUBISHI</t>
  </si>
  <si>
    <t>143884</t>
  </si>
  <si>
    <t>IG118</t>
  </si>
  <si>
    <t>33349</t>
  </si>
  <si>
    <t>96395</t>
  </si>
  <si>
    <t>IG125</t>
  </si>
  <si>
    <t>26324</t>
  </si>
  <si>
    <t>9416277</t>
  </si>
  <si>
    <t>IG159</t>
  </si>
  <si>
    <t>33589</t>
  </si>
  <si>
    <t>96635</t>
  </si>
  <si>
    <t>41774</t>
  </si>
  <si>
    <t>272369</t>
  </si>
  <si>
    <t>SILVIO SANABRIA</t>
  </si>
  <si>
    <t>2410994</t>
  </si>
  <si>
    <t>SCHLUMBERGER</t>
  </si>
  <si>
    <t>297842</t>
  </si>
  <si>
    <t>RESIDENCIA</t>
  </si>
  <si>
    <t>45347</t>
  </si>
  <si>
    <t>274704</t>
  </si>
  <si>
    <t>INDUSTRIAL DEL NORTE</t>
  </si>
  <si>
    <t>1143243</t>
  </si>
  <si>
    <t>1091214</t>
  </si>
  <si>
    <t>146507</t>
  </si>
  <si>
    <t>IG630</t>
  </si>
  <si>
    <t>106992</t>
  </si>
  <si>
    <t>1143157</t>
  </si>
  <si>
    <t>360272</t>
  </si>
  <si>
    <t>1406353</t>
  </si>
  <si>
    <t>41439</t>
  </si>
  <si>
    <t>118798</t>
  </si>
  <si>
    <t>IG440</t>
  </si>
  <si>
    <t>8698</t>
  </si>
  <si>
    <t>39452-P</t>
  </si>
  <si>
    <t>TELECEL S.A.E.</t>
  </si>
  <si>
    <t>3236803</t>
  </si>
  <si>
    <t>3844390</t>
  </si>
  <si>
    <t>HOLA PARAGUAY</t>
  </si>
  <si>
    <t>1144016</t>
  </si>
  <si>
    <t>INEPAR</t>
  </si>
  <si>
    <t>1044621</t>
  </si>
  <si>
    <t>20181023</t>
  </si>
  <si>
    <t>48478</t>
  </si>
  <si>
    <t>96936</t>
  </si>
  <si>
    <t>KRIELF ERNESTO</t>
  </si>
  <si>
    <t>1144073</t>
  </si>
  <si>
    <t>7927</t>
  </si>
  <si>
    <t>254265</t>
  </si>
  <si>
    <t>YC150</t>
  </si>
  <si>
    <t>35645 + 27843 + 36213</t>
  </si>
  <si>
    <t>87267 + 81849 + 87489</t>
  </si>
  <si>
    <t>IG119</t>
  </si>
  <si>
    <t>26097</t>
  </si>
  <si>
    <t>75169</t>
  </si>
  <si>
    <t>YC22</t>
  </si>
  <si>
    <t>62964</t>
  </si>
  <si>
    <t>277409</t>
  </si>
  <si>
    <t>132434+132502+132266</t>
  </si>
  <si>
    <t>74359</t>
  </si>
  <si>
    <t>136089</t>
  </si>
  <si>
    <t>63250</t>
  </si>
  <si>
    <t>119813</t>
  </si>
  <si>
    <t>26443</t>
  </si>
  <si>
    <t>9416396</t>
  </si>
  <si>
    <t>BIGGIE 24hs.</t>
  </si>
  <si>
    <t>4496</t>
  </si>
  <si>
    <t>537.046</t>
  </si>
  <si>
    <t>YC196</t>
  </si>
  <si>
    <t>60676</t>
  </si>
  <si>
    <t>276713</t>
  </si>
  <si>
    <t>IG439</t>
  </si>
  <si>
    <t>75774</t>
  </si>
  <si>
    <t>IG307</t>
  </si>
  <si>
    <t>65888 + 65870 + 65840</t>
  </si>
  <si>
    <t>98816 + 98798 + 98768</t>
  </si>
  <si>
    <t>IG122</t>
  </si>
  <si>
    <t>99919</t>
  </si>
  <si>
    <t>128086</t>
  </si>
  <si>
    <t>ITA1031</t>
  </si>
  <si>
    <t>58839</t>
  </si>
  <si>
    <t>106101</t>
  </si>
  <si>
    <t>TELECEL S.A.</t>
  </si>
  <si>
    <t>2628949</t>
  </si>
  <si>
    <t>3245145</t>
  </si>
  <si>
    <t>SENASA YPACARAI</t>
  </si>
  <si>
    <t>1534877</t>
  </si>
  <si>
    <t>251714</t>
  </si>
  <si>
    <t>388109</t>
  </si>
  <si>
    <t>2783</t>
  </si>
  <si>
    <t>76 ZH 128032</t>
  </si>
  <si>
    <t>42813</t>
  </si>
  <si>
    <t>91360</t>
  </si>
  <si>
    <t>SARA MABEL GAVILAN MALDONADO</t>
  </si>
  <si>
    <t>2594553</t>
  </si>
  <si>
    <t>3764889</t>
  </si>
  <si>
    <t>YP113</t>
  </si>
  <si>
    <t>11467</t>
  </si>
  <si>
    <t>133930</t>
  </si>
  <si>
    <t>STEVIA S.A.</t>
  </si>
  <si>
    <t>1143522</t>
  </si>
  <si>
    <t>P31323</t>
  </si>
  <si>
    <t>1406963</t>
  </si>
  <si>
    <t>YC1098</t>
  </si>
  <si>
    <t>117876</t>
  </si>
  <si>
    <t>23192</t>
  </si>
  <si>
    <t>250457</t>
  </si>
  <si>
    <t>42581</t>
  </si>
  <si>
    <t>91128</t>
  </si>
  <si>
    <t>IT59</t>
  </si>
  <si>
    <t>1277 + 1239 + 9693</t>
  </si>
  <si>
    <t>73 ZB 594002 + 73 ZA 594083 + 07765-N</t>
  </si>
  <si>
    <t>21476 + 21558 + 19008</t>
  </si>
  <si>
    <t>A3840-32866 + A3840-32948 + 8915025</t>
  </si>
  <si>
    <t>VAZQUEZ ROJAS F. ANIVAL</t>
  </si>
  <si>
    <t>2527918</t>
  </si>
  <si>
    <t>6633</t>
  </si>
  <si>
    <t>1407961</t>
  </si>
  <si>
    <t>48687 + 48692 + 48719</t>
  </si>
  <si>
    <t>093012 + 093017 + 093044</t>
  </si>
  <si>
    <t>58800</t>
  </si>
  <si>
    <t>106062</t>
  </si>
  <si>
    <t>34601 + 16748 + 57412</t>
  </si>
  <si>
    <t>86223 + 80507 + 104715</t>
  </si>
  <si>
    <t>21287 + 57411 + 57415</t>
  </si>
  <si>
    <t>A3840-32677 + 104714 + 104718</t>
  </si>
  <si>
    <t>19507</t>
  </si>
  <si>
    <t>8920004</t>
  </si>
  <si>
    <t>42863 + 57404 + 57405</t>
  </si>
  <si>
    <t>91410 + 104707 + 104708</t>
  </si>
  <si>
    <t>8502</t>
  </si>
  <si>
    <t>P39622</t>
  </si>
  <si>
    <t>42315</t>
  </si>
  <si>
    <t>53362</t>
  </si>
  <si>
    <t>IG755</t>
  </si>
  <si>
    <t>130027</t>
  </si>
  <si>
    <t>IG631</t>
  </si>
  <si>
    <t>106912</t>
  </si>
  <si>
    <t>20181108</t>
  </si>
  <si>
    <t>IG443</t>
  </si>
  <si>
    <t>11451+58721</t>
  </si>
  <si>
    <t>133914 + 105983</t>
  </si>
  <si>
    <t>IG437</t>
  </si>
  <si>
    <t>83251</t>
  </si>
  <si>
    <t>100064</t>
  </si>
  <si>
    <t>IG433</t>
  </si>
  <si>
    <t>21299 + 21460 + 21450</t>
  </si>
  <si>
    <t>A3840-32689 + A3840-32850 + A3840-32840</t>
  </si>
  <si>
    <t>129445</t>
  </si>
  <si>
    <t>ITA1033</t>
  </si>
  <si>
    <t>57626</t>
  </si>
  <si>
    <t>104920</t>
  </si>
  <si>
    <t>91866</t>
  </si>
  <si>
    <t>Tramos i/j</t>
  </si>
  <si>
    <t>Tramo "i"</t>
  </si>
  <si>
    <t>Longitud [m]</t>
  </si>
  <si>
    <t>Longitud [km]</t>
  </si>
  <si>
    <t>Total</t>
  </si>
  <si>
    <t>Clientes MT</t>
  </si>
  <si>
    <t xml:space="preserve">PD </t>
  </si>
  <si>
    <t>Clientes BT</t>
  </si>
  <si>
    <t>Cantidad Total de Trafos</t>
  </si>
  <si>
    <t>Potencia Instalada i [kVA]</t>
  </si>
  <si>
    <t>Totales</t>
  </si>
  <si>
    <t>Trafos MT</t>
  </si>
  <si>
    <t>Trafos PDs</t>
  </si>
  <si>
    <t>Trafos ANDE</t>
  </si>
  <si>
    <t>Dispositivo en cabecera</t>
  </si>
  <si>
    <t>Abreviacion</t>
  </si>
  <si>
    <t>Operador Lógico</t>
  </si>
  <si>
    <t>Acoples</t>
  </si>
  <si>
    <t>Alimentador Adyacente</t>
  </si>
  <si>
    <t>Dispositivos de Maniobra y Protección</t>
  </si>
  <si>
    <t>Interruptor de Cabecera</t>
  </si>
  <si>
    <t>Dispositivo</t>
  </si>
  <si>
    <t>Cantidad</t>
  </si>
  <si>
    <t>Interruptor de cabecera</t>
  </si>
  <si>
    <t>Reconectadores NC</t>
  </si>
  <si>
    <t>Reconectadores NA</t>
  </si>
  <si>
    <t>Seccionadores Cuchilla NC</t>
  </si>
  <si>
    <t>Seccionadores Cuchilla NA</t>
  </si>
  <si>
    <t>Seccionadores Fusibles</t>
  </si>
  <si>
    <t>Seccionadores Bajo Carga/RTU</t>
  </si>
  <si>
    <t>Acople_tramo10</t>
  </si>
  <si>
    <t>AcopleGHN4_tram11</t>
  </si>
  <si>
    <t>AcopleITG11_tram16</t>
  </si>
  <si>
    <t>AcopleITG12_tram10</t>
  </si>
  <si>
    <t>AcopleITG4_tram12</t>
  </si>
  <si>
    <t>AcoplePIR1_tram21</t>
  </si>
  <si>
    <t>AcoplePIR1_tram7</t>
  </si>
  <si>
    <t>RTU10</t>
  </si>
  <si>
    <t>no se</t>
  </si>
  <si>
    <t>Datos para cargar</t>
  </si>
  <si>
    <t>Calculos del Excel</t>
  </si>
  <si>
    <t>Datos Promedios</t>
  </si>
  <si>
    <t>Datos iniciales del Alimentador</t>
  </si>
  <si>
    <t>Longitud 
[km]</t>
  </si>
  <si>
    <t>m 
[cantidad de fallas]</t>
  </si>
  <si>
    <t>b 
[fallas/km-año]</t>
  </si>
  <si>
    <t>Tasa de falla
[fallas/año]</t>
  </si>
  <si>
    <t>TS
[h]</t>
  </si>
  <si>
    <t>TR
[h]</t>
  </si>
  <si>
    <t>Carga Instalada
[kVA]</t>
  </si>
  <si>
    <t>Puntos de Acoplamientos existentes</t>
  </si>
  <si>
    <t>MVA</t>
  </si>
  <si>
    <t xml:space="preserve">Datos de Carga </t>
  </si>
  <si>
    <t>Corriente Instalada [A]</t>
  </si>
  <si>
    <t>Corriente Máxima Registrada[A]</t>
  </si>
  <si>
    <t>Factor de utilización</t>
  </si>
  <si>
    <t>Factor de potencia Trafos</t>
  </si>
  <si>
    <t>Precio Unitario</t>
  </si>
  <si>
    <t>Reconectador Trifásico para 23kV de 12,5 kA de capacidad de Interrupción Simétrica</t>
  </si>
  <si>
    <t>Unidad</t>
  </si>
  <si>
    <t>Equipos Eléctricos (TCs, TPs, Cuchillas, y otros componentes eléctricos necesarios)</t>
  </si>
  <si>
    <t>Accesorios y Herrajes para Montaje Eléctrico / Electromecánico del Reconectador</t>
  </si>
  <si>
    <t>Montaje e Interconexión del Reconectador (incluye todo el montaje electromecánico del reconectador, de todos los accesorios eléctricos y opticos, interconexión eléctrica en 23 kV y opticos a la red de fibra, herrajes, cables, etc.</t>
  </si>
  <si>
    <t>Integración al SCADA/DMS</t>
  </si>
  <si>
    <t>Costo de un Equipo</t>
  </si>
  <si>
    <t>Dispositivo de Maniobra / Protección</t>
  </si>
  <si>
    <t>Carga Promedio Li [kW]</t>
  </si>
  <si>
    <t>Pesos de Tramos</t>
  </si>
  <si>
    <t>Descripcion de Pesos</t>
  </si>
  <si>
    <t>Centro de Salud Ypacarai</t>
  </si>
  <si>
    <t>Descripcion</t>
  </si>
  <si>
    <t>Potencia Instalada</t>
  </si>
  <si>
    <t>kVA</t>
  </si>
  <si>
    <t>Columna1</t>
  </si>
  <si>
    <t>ITG 1</t>
  </si>
  <si>
    <t>PIR 1</t>
  </si>
  <si>
    <t>GHN 4</t>
  </si>
  <si>
    <t>ITG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</si>
</sst>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₲&quot;\ * #,##0_ ;_ &quot;₲&quot;\ * \-#,##0_ ;_ &quot;₲&quot;\ * &quot;-&quot;_ ;_ @_ "/>
    <numFmt numFmtId="43" formatCode="_ * #,##0.00_ ;_ * \-#,##0.00_ ;_ * &quot;-&quot;??_ ;_ @_ 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0"/>
      <name val="Tahoma"/>
      <family val="2"/>
    </font>
    <font>
      <b/>
      <sz val="11"/>
      <color theme="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0"/>
      <name val="Tahoma"/>
      <family val="2"/>
    </font>
    <font>
      <b/>
      <sz val="10"/>
      <name val="Times New Roman"/>
      <family val="1"/>
    </font>
    <font>
      <b/>
      <i/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3" xfId="0" applyNumberForma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NumberFormat="1"/>
    <xf numFmtId="0" fontId="0" fillId="0" borderId="3" xfId="0" applyFill="1" applyBorder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8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 applyFill="1" applyBorder="1" applyAlignment="1">
      <alignment horizontal="center"/>
    </xf>
    <xf numFmtId="0" fontId="0" fillId="3" borderId="3" xfId="0" applyFill="1" applyBorder="1"/>
    <xf numFmtId="0" fontId="0" fillId="5" borderId="3" xfId="0" applyFill="1" applyBorder="1"/>
    <xf numFmtId="0" fontId="6" fillId="7" borderId="10" xfId="0" applyFont="1" applyFill="1" applyBorder="1"/>
    <xf numFmtId="0" fontId="0" fillId="4" borderId="3" xfId="0" applyFill="1" applyBorder="1"/>
    <xf numFmtId="0" fontId="0" fillId="8" borderId="3" xfId="0" applyFill="1" applyBorder="1"/>
    <xf numFmtId="0" fontId="0" fillId="0" borderId="0" xfId="0" applyFill="1" applyBorder="1"/>
    <xf numFmtId="0" fontId="0" fillId="0" borderId="9" xfId="0" applyBorder="1"/>
    <xf numFmtId="1" fontId="0" fillId="0" borderId="3" xfId="0" applyNumberFormat="1" applyBorder="1"/>
    <xf numFmtId="9" fontId="0" fillId="0" borderId="3" xfId="1" applyFont="1" applyBorder="1"/>
    <xf numFmtId="0" fontId="0" fillId="0" borderId="3" xfId="0" applyBorder="1"/>
    <xf numFmtId="42" fontId="0" fillId="0" borderId="3" xfId="0" applyNumberFormat="1" applyBorder="1"/>
    <xf numFmtId="0" fontId="0" fillId="9" borderId="3" xfId="0" applyFill="1" applyBorder="1"/>
    <xf numFmtId="0" fontId="0" fillId="9" borderId="5" xfId="0" applyFill="1" applyBorder="1"/>
    <xf numFmtId="0" fontId="0" fillId="3" borderId="7" xfId="0" applyFill="1" applyBorder="1"/>
    <xf numFmtId="43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43" fontId="0" fillId="3" borderId="4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NumberFormat="1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8" fillId="10" borderId="15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66</xdr:row>
      <xdr:rowOff>38100</xdr:rowOff>
    </xdr:from>
    <xdr:to>
      <xdr:col>2</xdr:col>
      <xdr:colOff>66675</xdr:colOff>
      <xdr:row>67</xdr:row>
      <xdr:rowOff>209549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10191750"/>
          <a:ext cx="1857375" cy="333375"/>
        </a:xfrm>
        <a:prstGeom prst="rect">
          <a:avLst/>
        </a:prstGeom>
      </xdr:spPr>
    </xdr:pic>
    <xdr:clientData/>
  </xdr:twoCellAnchor>
  <xdr:oneCellAnchor>
    <xdr:from>
      <xdr:col>3</xdr:col>
      <xdr:colOff>76200</xdr:colOff>
      <xdr:row>66</xdr:row>
      <xdr:rowOff>38100</xdr:rowOff>
    </xdr:from>
    <xdr:ext cx="1562100" cy="352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4762500" y="10191750"/>
              <a:ext cx="1562100" cy="352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Y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PY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Y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PY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𝑰</m:t>
                            </m:r>
                          </m:e>
                          <m:sub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𝒎𝒂𝒙𝒎𝒂</m:t>
                            </m:r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𝒓𝒆𝒈𝒊𝒔𝒕𝒓𝒂𝒅𝒂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PY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𝑰</m:t>
                            </m:r>
                          </m:e>
                          <m:sub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𝒊𝒏𝒔𝒕𝒂𝒍𝒂𝒅𝒂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762500" y="10191750"/>
              <a:ext cx="1562100" cy="352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Y" sz="1100" b="1" i="0">
                  <a:latin typeface="Cambria Math" panose="02040503050406030204" pitchFamily="18" charset="0"/>
                </a:rPr>
                <a:t>𝒇=𝑰_(𝒎𝒂𝒙𝒎𝒂 𝒓𝒆𝒈𝒊𝒔𝒕𝒓𝒂𝒅𝒂)/𝑰_𝒊𝒏𝒔𝒕𝒂𝒍𝒂𝒅𝒂 </a:t>
              </a:r>
              <a:endParaRPr lang="es-MX" sz="1100" b="1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a1" displayName="Tabla1" ref="A1:P198" totalsRowCount="1">
  <autoFilter ref="A1:P197"/>
  <tableColumns count="16">
    <tableColumn id="1" name="cd"/>
    <tableColumn id="2" name="alim"/>
    <tableColumn id="17" name="Tramo"/>
    <tableColumn id="3" name="fecha"/>
    <tableColumn id="4" name="usuario"/>
    <tableColumn id="5" name="nis"/>
    <tableColumn id="6" name="pd"/>
    <tableColumn id="7" name="numande" totalsRowLabel="Potencia Instalada"/>
    <tableColumn id="8" name="pot" totalsRowFunction="custom" dataDxfId="1" totalsRowDxfId="0">
      <totalsRowFormula>+SUM(Tabla1[pot])</totalsRowFormula>
    </tableColumn>
    <tableColumn id="9" name="numfabri" totalsRowLabel="kVA"/>
    <tableColumn id="10" name="tm"/>
    <tableColumn id="11" name="marcamedid"/>
    <tableColumn id="12" name="nummedidor"/>
    <tableColumn id="13" name="localiza"/>
    <tableColumn id="14" name="fase"/>
    <tableColumn id="15" name="anomalia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00:G258" totalsRowShown="0">
  <autoFilter ref="A200:G258"/>
  <tableColumns count="7">
    <tableColumn id="1" name="Tramo &quot;i&quot;">
      <calculatedColumnFormula>A200+1</calculatedColumnFormula>
    </tableColumn>
    <tableColumn id="2" name="Clientes MT"/>
    <tableColumn id="3" name="Columna1"/>
    <tableColumn id="4" name="PD "/>
    <tableColumn id="5" name="Clientes BT"/>
    <tableColumn id="6" name="Cantidad Total de Trafos"/>
    <tableColumn id="7" name="Potencia Instalada i [kVA]">
      <calculatedColumnFormula>SUMIF($C$2:$C$197,A201,$I$2:$I$197)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5"/>
  <sheetViews>
    <sheetView topLeftCell="B389" workbookViewId="0">
      <selection activeCell="G444" sqref="G444"/>
    </sheetView>
  </sheetViews>
  <sheetFormatPr baseColWidth="10" defaultRowHeight="12.75" x14ac:dyDescent="0.2"/>
  <cols>
    <col min="1" max="1" width="0" hidden="1" customWidth="1"/>
    <col min="2" max="1024" width="15"/>
  </cols>
  <sheetData>
    <row r="1" spans="1:13" x14ac:dyDescent="0.2">
      <c r="A1" t="s">
        <v>0</v>
      </c>
      <c r="B1" t="s">
        <v>1</v>
      </c>
      <c r="C1" t="s">
        <v>2</v>
      </c>
      <c r="D1" t="s">
        <v>96</v>
      </c>
      <c r="E1" t="s">
        <v>97</v>
      </c>
      <c r="F1" t="s">
        <v>98</v>
      </c>
      <c r="G1" t="s">
        <v>99</v>
      </c>
      <c r="H1" t="s">
        <v>7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2">
      <c r="A2" t="s">
        <v>10</v>
      </c>
      <c r="B2" t="s">
        <v>11</v>
      </c>
      <c r="C2" t="s">
        <v>12</v>
      </c>
      <c r="D2" t="s">
        <v>105</v>
      </c>
      <c r="E2" t="s">
        <v>106</v>
      </c>
      <c r="F2">
        <v>35</v>
      </c>
      <c r="G2">
        <v>3</v>
      </c>
      <c r="H2" t="s">
        <v>107</v>
      </c>
      <c r="I2" s="7">
        <v>81.96</v>
      </c>
      <c r="J2" t="s">
        <v>53</v>
      </c>
      <c r="L2">
        <v>1</v>
      </c>
      <c r="M2">
        <v>34</v>
      </c>
    </row>
    <row r="3" spans="1:13" x14ac:dyDescent="0.2">
      <c r="A3" t="s">
        <v>10</v>
      </c>
      <c r="B3" t="s">
        <v>11</v>
      </c>
      <c r="C3" t="s">
        <v>12</v>
      </c>
      <c r="D3" t="s">
        <v>105</v>
      </c>
      <c r="E3" t="s">
        <v>106</v>
      </c>
      <c r="F3">
        <v>35</v>
      </c>
      <c r="G3">
        <v>3</v>
      </c>
      <c r="H3" t="s">
        <v>108</v>
      </c>
      <c r="I3" s="7">
        <v>11.42</v>
      </c>
      <c r="J3" t="s">
        <v>53</v>
      </c>
      <c r="L3">
        <v>2</v>
      </c>
      <c r="M3">
        <v>5</v>
      </c>
    </row>
    <row r="4" spans="1:13" x14ac:dyDescent="0.2">
      <c r="A4" t="s">
        <v>10</v>
      </c>
      <c r="B4" t="s">
        <v>11</v>
      </c>
      <c r="C4" t="s">
        <v>12</v>
      </c>
      <c r="D4" t="s">
        <v>105</v>
      </c>
      <c r="E4" t="s">
        <v>106</v>
      </c>
      <c r="F4">
        <v>70</v>
      </c>
      <c r="G4">
        <v>3</v>
      </c>
      <c r="H4" t="s">
        <v>109</v>
      </c>
      <c r="I4" s="7">
        <v>402.75</v>
      </c>
      <c r="J4" t="s">
        <v>53</v>
      </c>
      <c r="L4">
        <v>3</v>
      </c>
      <c r="M4">
        <v>12</v>
      </c>
    </row>
    <row r="5" spans="1:13" x14ac:dyDescent="0.2">
      <c r="A5" t="s">
        <v>110</v>
      </c>
      <c r="B5" t="s">
        <v>64</v>
      </c>
      <c r="C5" t="s">
        <v>12</v>
      </c>
      <c r="D5" t="s">
        <v>105</v>
      </c>
      <c r="E5" t="s">
        <v>106</v>
      </c>
      <c r="F5">
        <v>35</v>
      </c>
      <c r="G5">
        <v>3</v>
      </c>
      <c r="H5" t="s">
        <v>107</v>
      </c>
      <c r="I5" s="7">
        <v>173.49</v>
      </c>
      <c r="J5" t="s">
        <v>53</v>
      </c>
      <c r="L5">
        <v>4</v>
      </c>
      <c r="M5">
        <v>10</v>
      </c>
    </row>
    <row r="6" spans="1:13" x14ac:dyDescent="0.2">
      <c r="A6" t="s">
        <v>10</v>
      </c>
      <c r="B6" t="s">
        <v>11</v>
      </c>
      <c r="C6" t="s">
        <v>12</v>
      </c>
      <c r="D6" t="s">
        <v>105</v>
      </c>
      <c r="E6" t="s">
        <v>106</v>
      </c>
      <c r="F6">
        <v>35</v>
      </c>
      <c r="G6">
        <v>3</v>
      </c>
      <c r="H6" t="s">
        <v>67</v>
      </c>
      <c r="I6" s="7">
        <v>376.51</v>
      </c>
      <c r="J6" t="s">
        <v>53</v>
      </c>
      <c r="L6">
        <v>5</v>
      </c>
      <c r="M6">
        <v>30</v>
      </c>
    </row>
    <row r="7" spans="1:13" x14ac:dyDescent="0.2">
      <c r="A7" t="s">
        <v>10</v>
      </c>
      <c r="B7" t="s">
        <v>11</v>
      </c>
      <c r="C7" t="s">
        <v>12</v>
      </c>
      <c r="D7" t="s">
        <v>105</v>
      </c>
      <c r="E7" t="s">
        <v>106</v>
      </c>
      <c r="F7">
        <v>70</v>
      </c>
      <c r="G7">
        <v>3</v>
      </c>
      <c r="H7" t="s">
        <v>109</v>
      </c>
      <c r="I7" s="7">
        <v>107.13</v>
      </c>
      <c r="J7" t="s">
        <v>53</v>
      </c>
      <c r="L7">
        <v>6</v>
      </c>
      <c r="M7">
        <v>12</v>
      </c>
    </row>
    <row r="8" spans="1:13" x14ac:dyDescent="0.2">
      <c r="A8" t="s">
        <v>10</v>
      </c>
      <c r="B8" t="s">
        <v>11</v>
      </c>
      <c r="C8" t="s">
        <v>12</v>
      </c>
      <c r="D8" t="s">
        <v>105</v>
      </c>
      <c r="E8" t="s">
        <v>106</v>
      </c>
      <c r="F8">
        <v>150</v>
      </c>
      <c r="G8">
        <v>3</v>
      </c>
      <c r="H8" t="s">
        <v>79</v>
      </c>
      <c r="I8" s="7">
        <v>6.9</v>
      </c>
      <c r="J8" t="s">
        <v>53</v>
      </c>
      <c r="L8">
        <v>7</v>
      </c>
      <c r="M8">
        <v>5</v>
      </c>
    </row>
    <row r="9" spans="1:13" x14ac:dyDescent="0.2">
      <c r="A9" t="s">
        <v>10</v>
      </c>
      <c r="B9" t="s">
        <v>11</v>
      </c>
      <c r="C9" t="s">
        <v>12</v>
      </c>
      <c r="D9" t="s">
        <v>105</v>
      </c>
      <c r="E9" t="s">
        <v>106</v>
      </c>
      <c r="F9">
        <v>35</v>
      </c>
      <c r="G9">
        <v>1</v>
      </c>
      <c r="H9" t="s">
        <v>107</v>
      </c>
      <c r="I9" s="7">
        <v>105.25</v>
      </c>
      <c r="J9" t="s">
        <v>59</v>
      </c>
      <c r="L9">
        <v>8</v>
      </c>
      <c r="M9">
        <v>9</v>
      </c>
    </row>
    <row r="10" spans="1:13" x14ac:dyDescent="0.2">
      <c r="A10" t="s">
        <v>10</v>
      </c>
      <c r="B10" t="s">
        <v>11</v>
      </c>
      <c r="C10" t="s">
        <v>12</v>
      </c>
      <c r="D10" t="s">
        <v>105</v>
      </c>
      <c r="E10" t="s">
        <v>106</v>
      </c>
      <c r="F10">
        <v>35</v>
      </c>
      <c r="G10">
        <v>3</v>
      </c>
      <c r="H10" t="s">
        <v>108</v>
      </c>
      <c r="I10" s="7">
        <v>377.64</v>
      </c>
      <c r="J10" t="s">
        <v>53</v>
      </c>
      <c r="L10">
        <v>9</v>
      </c>
      <c r="M10">
        <v>22</v>
      </c>
    </row>
    <row r="11" spans="1:13" x14ac:dyDescent="0.2">
      <c r="A11" t="s">
        <v>110</v>
      </c>
      <c r="B11" t="s">
        <v>64</v>
      </c>
      <c r="C11" t="s">
        <v>12</v>
      </c>
      <c r="D11" t="s">
        <v>105</v>
      </c>
      <c r="E11" t="s">
        <v>106</v>
      </c>
      <c r="F11">
        <v>35</v>
      </c>
      <c r="G11">
        <v>3</v>
      </c>
      <c r="H11" t="s">
        <v>111</v>
      </c>
      <c r="I11" s="7">
        <v>55.97</v>
      </c>
      <c r="J11" t="s">
        <v>53</v>
      </c>
      <c r="L11">
        <v>10</v>
      </c>
      <c r="M11">
        <v>10</v>
      </c>
    </row>
    <row r="12" spans="1:13" x14ac:dyDescent="0.2">
      <c r="A12" t="s">
        <v>10</v>
      </c>
      <c r="B12" t="s">
        <v>11</v>
      </c>
      <c r="C12" t="s">
        <v>12</v>
      </c>
      <c r="D12" t="s">
        <v>105</v>
      </c>
      <c r="E12" t="s">
        <v>106</v>
      </c>
      <c r="F12">
        <v>35</v>
      </c>
      <c r="G12">
        <v>3</v>
      </c>
      <c r="H12" t="s">
        <v>108</v>
      </c>
      <c r="I12" s="7">
        <v>162.68</v>
      </c>
      <c r="J12" t="s">
        <v>53</v>
      </c>
      <c r="L12">
        <v>11</v>
      </c>
      <c r="M12">
        <v>50</v>
      </c>
    </row>
    <row r="13" spans="1:13" x14ac:dyDescent="0.2">
      <c r="A13" t="s">
        <v>10</v>
      </c>
      <c r="B13" t="s">
        <v>11</v>
      </c>
      <c r="C13" t="s">
        <v>12</v>
      </c>
      <c r="D13" t="s">
        <v>105</v>
      </c>
      <c r="E13" t="s">
        <v>106</v>
      </c>
      <c r="F13">
        <v>35</v>
      </c>
      <c r="G13">
        <v>3</v>
      </c>
      <c r="H13" t="s">
        <v>23</v>
      </c>
      <c r="I13" s="7">
        <v>599.27</v>
      </c>
      <c r="J13" t="s">
        <v>53</v>
      </c>
      <c r="L13">
        <v>12</v>
      </c>
      <c r="M13">
        <v>30</v>
      </c>
    </row>
    <row r="14" spans="1:13" x14ac:dyDescent="0.2">
      <c r="A14" t="s">
        <v>10</v>
      </c>
      <c r="B14" t="s">
        <v>11</v>
      </c>
      <c r="C14" t="s">
        <v>12</v>
      </c>
      <c r="D14" t="s">
        <v>105</v>
      </c>
      <c r="E14" t="s">
        <v>106</v>
      </c>
      <c r="F14">
        <v>150</v>
      </c>
      <c r="G14">
        <v>3</v>
      </c>
      <c r="H14" t="s">
        <v>108</v>
      </c>
      <c r="I14" s="7">
        <v>30.89</v>
      </c>
      <c r="J14" t="s">
        <v>53</v>
      </c>
      <c r="L14">
        <v>13</v>
      </c>
      <c r="M14">
        <v>4</v>
      </c>
    </row>
    <row r="15" spans="1:13" x14ac:dyDescent="0.2">
      <c r="A15" t="s">
        <v>10</v>
      </c>
      <c r="B15" t="s">
        <v>11</v>
      </c>
      <c r="C15" t="s">
        <v>12</v>
      </c>
      <c r="D15" t="s">
        <v>105</v>
      </c>
      <c r="E15" t="s">
        <v>106</v>
      </c>
      <c r="F15">
        <v>70</v>
      </c>
      <c r="G15">
        <v>3</v>
      </c>
      <c r="H15" t="s">
        <v>108</v>
      </c>
      <c r="I15" s="7">
        <v>342.09</v>
      </c>
      <c r="J15" t="s">
        <v>53</v>
      </c>
      <c r="L15">
        <v>14</v>
      </c>
      <c r="M15">
        <v>17</v>
      </c>
    </row>
    <row r="16" spans="1:13" x14ac:dyDescent="0.2">
      <c r="A16" t="s">
        <v>10</v>
      </c>
      <c r="B16" t="s">
        <v>11</v>
      </c>
      <c r="C16" t="s">
        <v>12</v>
      </c>
      <c r="D16" t="s">
        <v>105</v>
      </c>
      <c r="E16" t="s">
        <v>106</v>
      </c>
      <c r="F16">
        <v>70</v>
      </c>
      <c r="G16">
        <v>3</v>
      </c>
      <c r="H16" t="s">
        <v>109</v>
      </c>
      <c r="I16" s="7">
        <v>124.02</v>
      </c>
      <c r="J16" t="s">
        <v>53</v>
      </c>
      <c r="L16">
        <v>15</v>
      </c>
      <c r="M16">
        <v>6</v>
      </c>
    </row>
    <row r="17" spans="1:13" x14ac:dyDescent="0.2">
      <c r="A17" t="s">
        <v>10</v>
      </c>
      <c r="B17" t="s">
        <v>11</v>
      </c>
      <c r="C17" t="s">
        <v>12</v>
      </c>
      <c r="D17" t="s">
        <v>105</v>
      </c>
      <c r="E17" t="s">
        <v>106</v>
      </c>
      <c r="F17">
        <v>70</v>
      </c>
      <c r="G17">
        <v>3</v>
      </c>
      <c r="H17" t="s">
        <v>23</v>
      </c>
      <c r="I17" s="7">
        <v>16.23</v>
      </c>
      <c r="J17" t="s">
        <v>53</v>
      </c>
      <c r="L17">
        <v>16</v>
      </c>
      <c r="M17">
        <v>6</v>
      </c>
    </row>
    <row r="18" spans="1:13" x14ac:dyDescent="0.2">
      <c r="A18" t="s">
        <v>10</v>
      </c>
      <c r="B18" t="s">
        <v>11</v>
      </c>
      <c r="C18" t="s">
        <v>12</v>
      </c>
      <c r="D18" t="s">
        <v>105</v>
      </c>
      <c r="E18" t="s">
        <v>106</v>
      </c>
      <c r="F18">
        <v>35</v>
      </c>
      <c r="G18">
        <v>3</v>
      </c>
      <c r="H18" t="s">
        <v>28</v>
      </c>
      <c r="I18" s="7">
        <v>6.42</v>
      </c>
      <c r="J18" t="s">
        <v>53</v>
      </c>
      <c r="L18">
        <v>17</v>
      </c>
      <c r="M18">
        <v>6</v>
      </c>
    </row>
    <row r="19" spans="1:13" x14ac:dyDescent="0.2">
      <c r="A19" t="s">
        <v>10</v>
      </c>
      <c r="B19" t="s">
        <v>11</v>
      </c>
      <c r="C19" t="s">
        <v>12</v>
      </c>
      <c r="D19" t="s">
        <v>105</v>
      </c>
      <c r="E19" t="s">
        <v>106</v>
      </c>
      <c r="F19">
        <v>35</v>
      </c>
      <c r="G19">
        <v>1</v>
      </c>
      <c r="H19" t="s">
        <v>107</v>
      </c>
      <c r="I19" s="7">
        <v>295.97000000000003</v>
      </c>
      <c r="J19" t="s">
        <v>62</v>
      </c>
      <c r="L19">
        <v>18</v>
      </c>
      <c r="M19">
        <v>33</v>
      </c>
    </row>
    <row r="20" spans="1:13" x14ac:dyDescent="0.2">
      <c r="A20" t="s">
        <v>10</v>
      </c>
      <c r="B20" t="s">
        <v>11</v>
      </c>
      <c r="C20" t="s">
        <v>12</v>
      </c>
      <c r="D20" t="s">
        <v>105</v>
      </c>
      <c r="E20" t="s">
        <v>106</v>
      </c>
      <c r="F20">
        <v>35</v>
      </c>
      <c r="G20">
        <v>3</v>
      </c>
      <c r="H20" t="s">
        <v>108</v>
      </c>
      <c r="I20" s="7">
        <v>25.15</v>
      </c>
      <c r="J20" t="s">
        <v>53</v>
      </c>
      <c r="L20">
        <v>19</v>
      </c>
      <c r="M20">
        <v>55</v>
      </c>
    </row>
    <row r="21" spans="1:13" x14ac:dyDescent="0.2">
      <c r="A21" t="s">
        <v>10</v>
      </c>
      <c r="B21" t="s">
        <v>11</v>
      </c>
      <c r="C21" t="s">
        <v>12</v>
      </c>
      <c r="D21" t="s">
        <v>105</v>
      </c>
      <c r="E21" t="s">
        <v>106</v>
      </c>
      <c r="F21">
        <v>70</v>
      </c>
      <c r="G21">
        <v>3</v>
      </c>
      <c r="H21" t="s">
        <v>108</v>
      </c>
      <c r="I21" s="7">
        <v>103.29</v>
      </c>
      <c r="J21" t="s">
        <v>53</v>
      </c>
      <c r="L21">
        <v>20</v>
      </c>
      <c r="M21">
        <v>22</v>
      </c>
    </row>
    <row r="22" spans="1:13" x14ac:dyDescent="0.2">
      <c r="A22" t="s">
        <v>10</v>
      </c>
      <c r="B22" t="s">
        <v>11</v>
      </c>
      <c r="C22" t="s">
        <v>12</v>
      </c>
      <c r="D22" t="s">
        <v>105</v>
      </c>
      <c r="E22" t="s">
        <v>106</v>
      </c>
      <c r="F22">
        <v>35</v>
      </c>
      <c r="G22">
        <v>3</v>
      </c>
      <c r="H22" t="s">
        <v>108</v>
      </c>
      <c r="I22" s="7">
        <v>600.19000000000005</v>
      </c>
      <c r="J22" t="s">
        <v>53</v>
      </c>
      <c r="L22">
        <v>21</v>
      </c>
      <c r="M22">
        <v>55</v>
      </c>
    </row>
    <row r="23" spans="1:13" x14ac:dyDescent="0.2">
      <c r="A23" t="s">
        <v>10</v>
      </c>
      <c r="B23" t="s">
        <v>11</v>
      </c>
      <c r="C23" t="s">
        <v>12</v>
      </c>
      <c r="D23" t="s">
        <v>105</v>
      </c>
      <c r="E23" t="s">
        <v>106</v>
      </c>
      <c r="F23">
        <v>35</v>
      </c>
      <c r="G23">
        <v>1</v>
      </c>
      <c r="H23" t="s">
        <v>109</v>
      </c>
      <c r="I23" s="7">
        <v>382.68</v>
      </c>
      <c r="J23" t="s">
        <v>62</v>
      </c>
      <c r="L23">
        <v>22</v>
      </c>
      <c r="M23">
        <v>12</v>
      </c>
    </row>
    <row r="24" spans="1:13" x14ac:dyDescent="0.2">
      <c r="A24" t="s">
        <v>10</v>
      </c>
      <c r="B24" t="s">
        <v>11</v>
      </c>
      <c r="C24" t="s">
        <v>12</v>
      </c>
      <c r="D24" t="s">
        <v>105</v>
      </c>
      <c r="E24" t="s">
        <v>106</v>
      </c>
      <c r="F24">
        <v>35</v>
      </c>
      <c r="G24">
        <v>3</v>
      </c>
      <c r="H24" t="s">
        <v>32</v>
      </c>
      <c r="I24" s="7">
        <v>11.85</v>
      </c>
      <c r="J24" t="s">
        <v>53</v>
      </c>
      <c r="L24">
        <v>23</v>
      </c>
      <c r="M24">
        <v>23</v>
      </c>
    </row>
    <row r="25" spans="1:13" x14ac:dyDescent="0.2">
      <c r="A25" t="s">
        <v>10</v>
      </c>
      <c r="B25" t="s">
        <v>11</v>
      </c>
      <c r="C25" t="s">
        <v>12</v>
      </c>
      <c r="D25" t="s">
        <v>105</v>
      </c>
      <c r="E25" t="s">
        <v>106</v>
      </c>
      <c r="F25">
        <v>35</v>
      </c>
      <c r="G25">
        <v>3</v>
      </c>
      <c r="H25" t="s">
        <v>108</v>
      </c>
      <c r="I25" s="7">
        <v>259.08</v>
      </c>
      <c r="J25" t="s">
        <v>53</v>
      </c>
      <c r="L25">
        <v>24</v>
      </c>
      <c r="M25">
        <v>54</v>
      </c>
    </row>
    <row r="26" spans="1:13" x14ac:dyDescent="0.2">
      <c r="A26" t="s">
        <v>10</v>
      </c>
      <c r="B26" t="s">
        <v>11</v>
      </c>
      <c r="C26" t="s">
        <v>12</v>
      </c>
      <c r="D26" t="s">
        <v>105</v>
      </c>
      <c r="E26" t="s">
        <v>106</v>
      </c>
      <c r="F26">
        <v>150</v>
      </c>
      <c r="G26">
        <v>3</v>
      </c>
      <c r="H26" t="s">
        <v>79</v>
      </c>
      <c r="I26" s="7">
        <v>742.52</v>
      </c>
      <c r="J26" t="s">
        <v>53</v>
      </c>
      <c r="L26">
        <v>25</v>
      </c>
      <c r="M26">
        <v>5</v>
      </c>
    </row>
    <row r="27" spans="1:13" x14ac:dyDescent="0.2">
      <c r="A27" t="s">
        <v>10</v>
      </c>
      <c r="B27" t="s">
        <v>11</v>
      </c>
      <c r="C27" t="s">
        <v>12</v>
      </c>
      <c r="D27" t="s">
        <v>105</v>
      </c>
      <c r="E27" t="s">
        <v>106</v>
      </c>
      <c r="F27">
        <v>70</v>
      </c>
      <c r="G27">
        <v>3</v>
      </c>
      <c r="H27" t="s">
        <v>112</v>
      </c>
      <c r="I27" s="7">
        <v>240.13</v>
      </c>
      <c r="J27" t="s">
        <v>53</v>
      </c>
      <c r="L27">
        <v>26</v>
      </c>
      <c r="M27">
        <v>20</v>
      </c>
    </row>
    <row r="28" spans="1:13" x14ac:dyDescent="0.2">
      <c r="A28" t="s">
        <v>110</v>
      </c>
      <c r="B28" t="s">
        <v>64</v>
      </c>
      <c r="C28" t="s">
        <v>12</v>
      </c>
      <c r="D28" t="s">
        <v>105</v>
      </c>
      <c r="E28" t="s">
        <v>106</v>
      </c>
      <c r="F28">
        <v>35</v>
      </c>
      <c r="G28">
        <v>3</v>
      </c>
      <c r="H28" t="s">
        <v>107</v>
      </c>
      <c r="I28" s="7">
        <v>59.03</v>
      </c>
      <c r="J28" t="s">
        <v>53</v>
      </c>
      <c r="L28">
        <v>27</v>
      </c>
      <c r="M28">
        <v>10</v>
      </c>
    </row>
    <row r="29" spans="1:13" x14ac:dyDescent="0.2">
      <c r="A29" t="s">
        <v>10</v>
      </c>
      <c r="B29" t="s">
        <v>11</v>
      </c>
      <c r="C29" t="s">
        <v>12</v>
      </c>
      <c r="D29" t="s">
        <v>105</v>
      </c>
      <c r="E29" t="s">
        <v>106</v>
      </c>
      <c r="F29">
        <v>35</v>
      </c>
      <c r="G29">
        <v>1</v>
      </c>
      <c r="H29" t="s">
        <v>108</v>
      </c>
      <c r="I29" s="7">
        <v>141.03</v>
      </c>
      <c r="J29" t="s">
        <v>62</v>
      </c>
      <c r="L29">
        <v>28</v>
      </c>
      <c r="M29">
        <v>22</v>
      </c>
    </row>
    <row r="30" spans="1:13" x14ac:dyDescent="0.2">
      <c r="A30" t="s">
        <v>10</v>
      </c>
      <c r="B30" t="s">
        <v>11</v>
      </c>
      <c r="C30" t="s">
        <v>45</v>
      </c>
      <c r="D30" t="s">
        <v>105</v>
      </c>
      <c r="E30" t="s">
        <v>12</v>
      </c>
      <c r="F30">
        <v>240</v>
      </c>
      <c r="G30">
        <v>3</v>
      </c>
      <c r="H30" t="s">
        <v>108</v>
      </c>
      <c r="I30" s="7">
        <v>39.229999999999997</v>
      </c>
      <c r="J30" t="s">
        <v>53</v>
      </c>
      <c r="L30">
        <v>29</v>
      </c>
      <c r="M30">
        <v>13</v>
      </c>
    </row>
    <row r="31" spans="1:13" x14ac:dyDescent="0.2">
      <c r="A31" t="s">
        <v>110</v>
      </c>
      <c r="B31" t="s">
        <v>64</v>
      </c>
      <c r="C31" t="s">
        <v>12</v>
      </c>
      <c r="D31" t="s">
        <v>105</v>
      </c>
      <c r="E31" t="s">
        <v>106</v>
      </c>
      <c r="F31">
        <v>35</v>
      </c>
      <c r="G31">
        <v>3</v>
      </c>
      <c r="H31" t="s">
        <v>107</v>
      </c>
      <c r="I31" s="7">
        <v>163.62</v>
      </c>
      <c r="J31" t="s">
        <v>53</v>
      </c>
      <c r="L31">
        <v>30</v>
      </c>
      <c r="M31">
        <v>36</v>
      </c>
    </row>
    <row r="32" spans="1:13" x14ac:dyDescent="0.2">
      <c r="A32" t="s">
        <v>10</v>
      </c>
      <c r="B32" t="s">
        <v>11</v>
      </c>
      <c r="C32" t="s">
        <v>12</v>
      </c>
      <c r="D32" t="s">
        <v>105</v>
      </c>
      <c r="E32" t="s">
        <v>106</v>
      </c>
      <c r="F32">
        <v>70</v>
      </c>
      <c r="G32">
        <v>3</v>
      </c>
      <c r="H32" t="s">
        <v>109</v>
      </c>
      <c r="I32" s="7">
        <v>61.58</v>
      </c>
      <c r="J32" t="s">
        <v>53</v>
      </c>
      <c r="L32">
        <v>31</v>
      </c>
      <c r="M32">
        <v>12</v>
      </c>
    </row>
    <row r="33" spans="1:13" x14ac:dyDescent="0.2">
      <c r="A33" t="s">
        <v>10</v>
      </c>
      <c r="B33" t="s">
        <v>11</v>
      </c>
      <c r="C33" t="s">
        <v>12</v>
      </c>
      <c r="D33" t="s">
        <v>105</v>
      </c>
      <c r="E33" t="s">
        <v>113</v>
      </c>
      <c r="F33">
        <v>70</v>
      </c>
      <c r="G33">
        <v>3</v>
      </c>
      <c r="H33" t="s">
        <v>49</v>
      </c>
      <c r="I33" s="7">
        <v>523.23</v>
      </c>
      <c r="J33" t="s">
        <v>53</v>
      </c>
      <c r="L33">
        <v>32</v>
      </c>
      <c r="M33">
        <v>46</v>
      </c>
    </row>
    <row r="34" spans="1:13" x14ac:dyDescent="0.2">
      <c r="A34" t="s">
        <v>10</v>
      </c>
      <c r="B34" t="s">
        <v>11</v>
      </c>
      <c r="C34" t="s">
        <v>12</v>
      </c>
      <c r="D34" t="s">
        <v>105</v>
      </c>
      <c r="E34" t="s">
        <v>106</v>
      </c>
      <c r="F34">
        <v>35</v>
      </c>
      <c r="G34">
        <v>3</v>
      </c>
      <c r="H34" t="s">
        <v>109</v>
      </c>
      <c r="I34" s="7">
        <v>112.53</v>
      </c>
      <c r="J34" t="s">
        <v>53</v>
      </c>
      <c r="L34">
        <v>33</v>
      </c>
      <c r="M34">
        <v>12</v>
      </c>
    </row>
    <row r="35" spans="1:13" x14ac:dyDescent="0.2">
      <c r="A35" t="s">
        <v>10</v>
      </c>
      <c r="B35" t="s">
        <v>11</v>
      </c>
      <c r="C35" t="s">
        <v>12</v>
      </c>
      <c r="D35" t="s">
        <v>105</v>
      </c>
      <c r="E35" t="s">
        <v>106</v>
      </c>
      <c r="F35">
        <v>70</v>
      </c>
      <c r="G35">
        <v>3</v>
      </c>
      <c r="H35" t="s">
        <v>109</v>
      </c>
      <c r="I35" s="7">
        <v>135.81</v>
      </c>
      <c r="J35" t="s">
        <v>53</v>
      </c>
      <c r="L35">
        <v>34</v>
      </c>
      <c r="M35">
        <v>12</v>
      </c>
    </row>
    <row r="36" spans="1:13" x14ac:dyDescent="0.2">
      <c r="A36" t="s">
        <v>10</v>
      </c>
      <c r="B36" t="s">
        <v>11</v>
      </c>
      <c r="C36" t="s">
        <v>12</v>
      </c>
      <c r="D36" t="s">
        <v>105</v>
      </c>
      <c r="E36" t="s">
        <v>106</v>
      </c>
      <c r="F36">
        <v>35</v>
      </c>
      <c r="G36">
        <v>3</v>
      </c>
      <c r="H36" t="s">
        <v>108</v>
      </c>
      <c r="I36" s="7">
        <v>131.47</v>
      </c>
      <c r="J36" t="s">
        <v>53</v>
      </c>
      <c r="L36">
        <v>35</v>
      </c>
      <c r="M36">
        <v>22</v>
      </c>
    </row>
    <row r="37" spans="1:13" x14ac:dyDescent="0.2">
      <c r="A37" t="s">
        <v>10</v>
      </c>
      <c r="B37" t="s">
        <v>11</v>
      </c>
      <c r="C37" t="s">
        <v>12</v>
      </c>
      <c r="D37" t="s">
        <v>105</v>
      </c>
      <c r="E37" t="s">
        <v>106</v>
      </c>
      <c r="F37">
        <v>35</v>
      </c>
      <c r="G37">
        <v>1</v>
      </c>
      <c r="H37" t="s">
        <v>107</v>
      </c>
      <c r="I37" s="7">
        <v>160.65</v>
      </c>
      <c r="J37" t="s">
        <v>62</v>
      </c>
      <c r="L37">
        <v>36</v>
      </c>
      <c r="M37">
        <v>33</v>
      </c>
    </row>
    <row r="38" spans="1:13" x14ac:dyDescent="0.2">
      <c r="A38" t="s">
        <v>10</v>
      </c>
      <c r="B38" t="s">
        <v>11</v>
      </c>
      <c r="C38" t="s">
        <v>12</v>
      </c>
      <c r="D38" t="s">
        <v>105</v>
      </c>
      <c r="E38" t="s">
        <v>106</v>
      </c>
      <c r="F38">
        <v>35</v>
      </c>
      <c r="G38">
        <v>3</v>
      </c>
      <c r="H38" t="s">
        <v>108</v>
      </c>
      <c r="I38" s="7">
        <v>387.94</v>
      </c>
      <c r="J38" t="s">
        <v>53</v>
      </c>
      <c r="L38">
        <v>37</v>
      </c>
      <c r="M38">
        <v>55</v>
      </c>
    </row>
    <row r="39" spans="1:13" x14ac:dyDescent="0.2">
      <c r="A39" t="s">
        <v>10</v>
      </c>
      <c r="B39" t="s">
        <v>11</v>
      </c>
      <c r="C39" t="s">
        <v>12</v>
      </c>
      <c r="D39" t="s">
        <v>105</v>
      </c>
      <c r="E39" t="s">
        <v>106</v>
      </c>
      <c r="F39">
        <v>35</v>
      </c>
      <c r="G39">
        <v>3</v>
      </c>
      <c r="H39" t="s">
        <v>108</v>
      </c>
      <c r="I39" s="7">
        <v>23.81</v>
      </c>
      <c r="J39" t="s">
        <v>53</v>
      </c>
      <c r="L39">
        <v>38</v>
      </c>
      <c r="M39">
        <v>17</v>
      </c>
    </row>
    <row r="40" spans="1:13" x14ac:dyDescent="0.2">
      <c r="A40" t="s">
        <v>10</v>
      </c>
      <c r="B40" t="s">
        <v>11</v>
      </c>
      <c r="C40" t="s">
        <v>12</v>
      </c>
      <c r="D40" t="s">
        <v>105</v>
      </c>
      <c r="E40" t="s">
        <v>106</v>
      </c>
      <c r="F40">
        <v>35</v>
      </c>
      <c r="G40">
        <v>3</v>
      </c>
      <c r="H40" t="s">
        <v>67</v>
      </c>
      <c r="I40" s="7">
        <v>461.78</v>
      </c>
      <c r="J40" t="s">
        <v>53</v>
      </c>
      <c r="L40">
        <v>39</v>
      </c>
      <c r="M40">
        <v>30</v>
      </c>
    </row>
    <row r="41" spans="1:13" x14ac:dyDescent="0.2">
      <c r="A41" t="s">
        <v>10</v>
      </c>
      <c r="B41" t="s">
        <v>11</v>
      </c>
      <c r="C41" t="s">
        <v>12</v>
      </c>
      <c r="D41" t="s">
        <v>105</v>
      </c>
      <c r="E41" t="s">
        <v>106</v>
      </c>
      <c r="F41">
        <v>70</v>
      </c>
      <c r="G41">
        <v>3</v>
      </c>
      <c r="H41" t="s">
        <v>109</v>
      </c>
      <c r="I41" s="7">
        <v>80.77</v>
      </c>
      <c r="J41" t="s">
        <v>53</v>
      </c>
      <c r="L41">
        <v>40</v>
      </c>
      <c r="M41">
        <v>6</v>
      </c>
    </row>
    <row r="42" spans="1:13" x14ac:dyDescent="0.2">
      <c r="A42" t="s">
        <v>10</v>
      </c>
      <c r="B42" t="s">
        <v>11</v>
      </c>
      <c r="C42" t="s">
        <v>12</v>
      </c>
      <c r="D42" t="s">
        <v>105</v>
      </c>
      <c r="E42" t="s">
        <v>106</v>
      </c>
      <c r="F42">
        <v>35</v>
      </c>
      <c r="G42">
        <v>3</v>
      </c>
      <c r="H42" t="s">
        <v>107</v>
      </c>
      <c r="I42" s="7">
        <v>116.88</v>
      </c>
      <c r="J42" t="s">
        <v>53</v>
      </c>
      <c r="L42">
        <v>41</v>
      </c>
      <c r="M42">
        <v>9</v>
      </c>
    </row>
    <row r="43" spans="1:13" x14ac:dyDescent="0.2">
      <c r="A43" t="s">
        <v>10</v>
      </c>
      <c r="B43" t="s">
        <v>11</v>
      </c>
      <c r="C43" t="s">
        <v>12</v>
      </c>
      <c r="D43" t="s">
        <v>105</v>
      </c>
      <c r="E43" t="s">
        <v>106</v>
      </c>
      <c r="F43">
        <v>150</v>
      </c>
      <c r="G43">
        <v>3</v>
      </c>
      <c r="H43" t="s">
        <v>23</v>
      </c>
      <c r="I43" s="7">
        <v>78.19</v>
      </c>
      <c r="J43" t="s">
        <v>53</v>
      </c>
      <c r="L43">
        <v>42</v>
      </c>
      <c r="M43">
        <v>6</v>
      </c>
    </row>
    <row r="44" spans="1:13" x14ac:dyDescent="0.2">
      <c r="A44" t="s">
        <v>110</v>
      </c>
      <c r="B44" t="s">
        <v>64</v>
      </c>
      <c r="C44" t="s">
        <v>12</v>
      </c>
      <c r="D44" t="s">
        <v>105</v>
      </c>
      <c r="E44" t="s">
        <v>106</v>
      </c>
      <c r="F44">
        <v>16</v>
      </c>
      <c r="G44">
        <v>1</v>
      </c>
      <c r="H44" t="s">
        <v>109</v>
      </c>
      <c r="I44" s="7">
        <v>110.48</v>
      </c>
      <c r="J44" t="s">
        <v>62</v>
      </c>
      <c r="L44">
        <v>43</v>
      </c>
      <c r="M44">
        <v>38</v>
      </c>
    </row>
    <row r="45" spans="1:13" x14ac:dyDescent="0.2">
      <c r="A45" t="s">
        <v>10</v>
      </c>
      <c r="B45" t="s">
        <v>11</v>
      </c>
      <c r="C45" t="s">
        <v>12</v>
      </c>
      <c r="D45" t="s">
        <v>105</v>
      </c>
      <c r="E45" t="s">
        <v>106</v>
      </c>
      <c r="F45">
        <v>35</v>
      </c>
      <c r="G45">
        <v>3</v>
      </c>
      <c r="H45" t="s">
        <v>24</v>
      </c>
      <c r="I45" s="7">
        <v>27.45</v>
      </c>
      <c r="J45" t="s">
        <v>53</v>
      </c>
      <c r="L45">
        <v>44</v>
      </c>
      <c r="M45">
        <v>46</v>
      </c>
    </row>
    <row r="46" spans="1:13" x14ac:dyDescent="0.2">
      <c r="A46" t="s">
        <v>110</v>
      </c>
      <c r="B46" t="s">
        <v>64</v>
      </c>
      <c r="C46" t="s">
        <v>12</v>
      </c>
      <c r="D46" t="s">
        <v>105</v>
      </c>
      <c r="E46" t="s">
        <v>106</v>
      </c>
      <c r="F46">
        <v>35</v>
      </c>
      <c r="G46">
        <v>1</v>
      </c>
      <c r="H46" t="s">
        <v>26</v>
      </c>
      <c r="I46" s="7">
        <v>407.05</v>
      </c>
      <c r="J46" t="s">
        <v>62</v>
      </c>
      <c r="L46">
        <v>45</v>
      </c>
      <c r="M46">
        <v>38</v>
      </c>
    </row>
    <row r="47" spans="1:13" x14ac:dyDescent="0.2">
      <c r="A47" t="s">
        <v>10</v>
      </c>
      <c r="B47" t="s">
        <v>11</v>
      </c>
      <c r="C47" t="s">
        <v>12</v>
      </c>
      <c r="D47" t="s">
        <v>105</v>
      </c>
      <c r="E47" t="s">
        <v>106</v>
      </c>
      <c r="F47">
        <v>70</v>
      </c>
      <c r="G47">
        <v>3</v>
      </c>
      <c r="H47" t="s">
        <v>109</v>
      </c>
      <c r="I47" s="7">
        <v>6.19</v>
      </c>
      <c r="J47" t="s">
        <v>53</v>
      </c>
      <c r="L47">
        <v>46</v>
      </c>
      <c r="M47">
        <v>12</v>
      </c>
    </row>
    <row r="48" spans="1:13" x14ac:dyDescent="0.2">
      <c r="A48" t="s">
        <v>10</v>
      </c>
      <c r="B48" t="s">
        <v>11</v>
      </c>
      <c r="C48" t="s">
        <v>12</v>
      </c>
      <c r="D48" t="s">
        <v>105</v>
      </c>
      <c r="E48" t="s">
        <v>106</v>
      </c>
      <c r="F48">
        <v>70</v>
      </c>
      <c r="G48">
        <v>3</v>
      </c>
      <c r="H48" t="s">
        <v>108</v>
      </c>
      <c r="I48" s="7">
        <v>35.729999999999997</v>
      </c>
      <c r="J48" t="s">
        <v>53</v>
      </c>
      <c r="L48">
        <v>47</v>
      </c>
      <c r="M48">
        <v>17</v>
      </c>
    </row>
    <row r="49" spans="1:13" x14ac:dyDescent="0.2">
      <c r="A49" t="s">
        <v>10</v>
      </c>
      <c r="B49" t="s">
        <v>11</v>
      </c>
      <c r="C49" t="s">
        <v>12</v>
      </c>
      <c r="D49" t="s">
        <v>105</v>
      </c>
      <c r="E49" t="s">
        <v>106</v>
      </c>
      <c r="F49">
        <v>70</v>
      </c>
      <c r="G49">
        <v>3</v>
      </c>
      <c r="H49" t="s">
        <v>108</v>
      </c>
      <c r="I49" s="7">
        <v>1083.44</v>
      </c>
      <c r="J49" t="s">
        <v>53</v>
      </c>
      <c r="L49">
        <v>48</v>
      </c>
      <c r="M49">
        <v>19</v>
      </c>
    </row>
    <row r="50" spans="1:13" x14ac:dyDescent="0.2">
      <c r="A50" t="s">
        <v>10</v>
      </c>
      <c r="B50" t="s">
        <v>11</v>
      </c>
      <c r="C50" t="s">
        <v>12</v>
      </c>
      <c r="D50" t="s">
        <v>105</v>
      </c>
      <c r="E50" t="s">
        <v>106</v>
      </c>
      <c r="F50">
        <v>70</v>
      </c>
      <c r="G50">
        <v>3</v>
      </c>
      <c r="H50" t="s">
        <v>112</v>
      </c>
      <c r="I50" s="7">
        <v>58.79</v>
      </c>
      <c r="J50" t="s">
        <v>53</v>
      </c>
      <c r="L50">
        <v>49</v>
      </c>
      <c r="M50">
        <v>20</v>
      </c>
    </row>
    <row r="51" spans="1:13" x14ac:dyDescent="0.2">
      <c r="A51" t="s">
        <v>10</v>
      </c>
      <c r="B51" t="s">
        <v>11</v>
      </c>
      <c r="C51" t="s">
        <v>12</v>
      </c>
      <c r="D51" t="s">
        <v>105</v>
      </c>
      <c r="E51" t="s">
        <v>106</v>
      </c>
      <c r="F51">
        <v>35</v>
      </c>
      <c r="G51">
        <v>1</v>
      </c>
      <c r="H51" t="s">
        <v>23</v>
      </c>
      <c r="I51" s="7">
        <v>376.99</v>
      </c>
      <c r="J51" t="s">
        <v>59</v>
      </c>
      <c r="L51">
        <v>50</v>
      </c>
      <c r="M51">
        <v>26</v>
      </c>
    </row>
    <row r="52" spans="1:13" x14ac:dyDescent="0.2">
      <c r="A52" t="s">
        <v>10</v>
      </c>
      <c r="B52" t="s">
        <v>11</v>
      </c>
      <c r="C52" t="s">
        <v>12</v>
      </c>
      <c r="D52" t="s">
        <v>105</v>
      </c>
      <c r="E52" t="s">
        <v>106</v>
      </c>
      <c r="F52">
        <v>70</v>
      </c>
      <c r="G52">
        <v>3</v>
      </c>
      <c r="H52" t="s">
        <v>30</v>
      </c>
      <c r="I52" s="7">
        <v>79.27</v>
      </c>
      <c r="J52" t="s">
        <v>53</v>
      </c>
      <c r="L52">
        <v>51</v>
      </c>
      <c r="M52">
        <v>16</v>
      </c>
    </row>
    <row r="53" spans="1:13" x14ac:dyDescent="0.2">
      <c r="A53" t="s">
        <v>10</v>
      </c>
      <c r="B53" t="s">
        <v>11</v>
      </c>
      <c r="C53" t="s">
        <v>12</v>
      </c>
      <c r="D53" t="s">
        <v>105</v>
      </c>
      <c r="E53" t="s">
        <v>106</v>
      </c>
      <c r="F53">
        <v>150</v>
      </c>
      <c r="G53">
        <v>3</v>
      </c>
      <c r="H53" t="s">
        <v>79</v>
      </c>
      <c r="I53" s="7">
        <v>18.89</v>
      </c>
      <c r="J53" t="s">
        <v>53</v>
      </c>
      <c r="L53">
        <v>52</v>
      </c>
      <c r="M53">
        <v>6</v>
      </c>
    </row>
    <row r="54" spans="1:13" x14ac:dyDescent="0.2">
      <c r="A54" t="s">
        <v>110</v>
      </c>
      <c r="B54" t="s">
        <v>64</v>
      </c>
      <c r="C54" t="s">
        <v>12</v>
      </c>
      <c r="D54" t="s">
        <v>105</v>
      </c>
      <c r="E54" t="s">
        <v>106</v>
      </c>
      <c r="F54">
        <v>35</v>
      </c>
      <c r="G54">
        <v>3</v>
      </c>
      <c r="H54" t="s">
        <v>109</v>
      </c>
      <c r="I54" s="7">
        <v>249.39</v>
      </c>
      <c r="J54" t="s">
        <v>53</v>
      </c>
      <c r="L54">
        <v>53</v>
      </c>
      <c r="M54">
        <v>38</v>
      </c>
    </row>
    <row r="55" spans="1:13" x14ac:dyDescent="0.2">
      <c r="A55" t="s">
        <v>10</v>
      </c>
      <c r="B55" t="s">
        <v>11</v>
      </c>
      <c r="C55" t="s">
        <v>12</v>
      </c>
      <c r="D55" t="s">
        <v>105</v>
      </c>
      <c r="E55" t="s">
        <v>106</v>
      </c>
      <c r="F55">
        <v>35</v>
      </c>
      <c r="G55">
        <v>3</v>
      </c>
      <c r="H55" t="s">
        <v>107</v>
      </c>
      <c r="I55" s="7">
        <v>565.13</v>
      </c>
      <c r="J55" t="s">
        <v>53</v>
      </c>
      <c r="L55">
        <v>54</v>
      </c>
      <c r="M55">
        <v>9</v>
      </c>
    </row>
    <row r="56" spans="1:13" x14ac:dyDescent="0.2">
      <c r="A56" t="s">
        <v>10</v>
      </c>
      <c r="B56" t="s">
        <v>11</v>
      </c>
      <c r="C56" t="s">
        <v>12</v>
      </c>
      <c r="D56" t="s">
        <v>105</v>
      </c>
      <c r="E56" t="s">
        <v>106</v>
      </c>
      <c r="F56">
        <v>35</v>
      </c>
      <c r="G56">
        <v>3</v>
      </c>
      <c r="H56" t="s">
        <v>114</v>
      </c>
      <c r="I56" s="7">
        <v>936.07</v>
      </c>
      <c r="J56" t="s">
        <v>53</v>
      </c>
      <c r="L56">
        <v>55</v>
      </c>
      <c r="M56">
        <v>8</v>
      </c>
    </row>
    <row r="57" spans="1:13" x14ac:dyDescent="0.2">
      <c r="A57" t="s">
        <v>10</v>
      </c>
      <c r="B57" t="s">
        <v>11</v>
      </c>
      <c r="C57" t="s">
        <v>12</v>
      </c>
      <c r="D57" t="s">
        <v>105</v>
      </c>
      <c r="E57" t="s">
        <v>106</v>
      </c>
      <c r="F57">
        <v>150</v>
      </c>
      <c r="G57">
        <v>3</v>
      </c>
      <c r="H57" t="s">
        <v>108</v>
      </c>
      <c r="I57" s="7">
        <v>16.23</v>
      </c>
      <c r="J57" t="s">
        <v>53</v>
      </c>
      <c r="L57">
        <v>56</v>
      </c>
      <c r="M57">
        <v>13</v>
      </c>
    </row>
    <row r="58" spans="1:13" x14ac:dyDescent="0.2">
      <c r="A58" t="s">
        <v>10</v>
      </c>
      <c r="B58" t="s">
        <v>11</v>
      </c>
      <c r="C58" t="s">
        <v>12</v>
      </c>
      <c r="D58" t="s">
        <v>105</v>
      </c>
      <c r="E58" t="s">
        <v>106</v>
      </c>
      <c r="F58">
        <v>35</v>
      </c>
      <c r="G58">
        <v>3</v>
      </c>
      <c r="H58" t="s">
        <v>107</v>
      </c>
      <c r="I58" s="7">
        <v>375.05</v>
      </c>
      <c r="J58" t="s">
        <v>53</v>
      </c>
      <c r="L58">
        <v>57</v>
      </c>
      <c r="M58">
        <v>9</v>
      </c>
    </row>
    <row r="59" spans="1:13" x14ac:dyDescent="0.2">
      <c r="A59" t="s">
        <v>110</v>
      </c>
      <c r="B59" t="s">
        <v>64</v>
      </c>
      <c r="C59" t="s">
        <v>12</v>
      </c>
      <c r="D59" t="s">
        <v>105</v>
      </c>
      <c r="E59" t="s">
        <v>106</v>
      </c>
      <c r="F59">
        <v>35</v>
      </c>
      <c r="G59">
        <v>1</v>
      </c>
      <c r="H59" t="s">
        <v>115</v>
      </c>
      <c r="I59" s="7">
        <v>339.27</v>
      </c>
      <c r="J59" t="s">
        <v>62</v>
      </c>
      <c r="L59">
        <v>58</v>
      </c>
      <c r="M59">
        <v>11</v>
      </c>
    </row>
    <row r="60" spans="1:13" x14ac:dyDescent="0.2">
      <c r="A60" t="s">
        <v>10</v>
      </c>
      <c r="B60" t="s">
        <v>11</v>
      </c>
      <c r="C60" t="s">
        <v>12</v>
      </c>
      <c r="D60" t="s">
        <v>105</v>
      </c>
      <c r="E60" t="s">
        <v>106</v>
      </c>
      <c r="F60">
        <v>70</v>
      </c>
      <c r="G60">
        <v>3</v>
      </c>
      <c r="H60" t="s">
        <v>108</v>
      </c>
      <c r="I60" s="7">
        <v>101.24</v>
      </c>
      <c r="J60" t="s">
        <v>53</v>
      </c>
      <c r="L60">
        <v>59</v>
      </c>
      <c r="M60">
        <v>18</v>
      </c>
    </row>
    <row r="61" spans="1:13" x14ac:dyDescent="0.2">
      <c r="A61" t="s">
        <v>10</v>
      </c>
      <c r="B61" t="s">
        <v>11</v>
      </c>
      <c r="C61" t="s">
        <v>12</v>
      </c>
      <c r="D61" t="s">
        <v>105</v>
      </c>
      <c r="E61" t="s">
        <v>106</v>
      </c>
      <c r="F61">
        <v>35</v>
      </c>
      <c r="G61">
        <v>3</v>
      </c>
      <c r="H61" t="s">
        <v>67</v>
      </c>
      <c r="I61" s="7">
        <v>4.9400000000000004</v>
      </c>
      <c r="J61" t="s">
        <v>53</v>
      </c>
      <c r="L61">
        <v>60</v>
      </c>
      <c r="M61">
        <v>30</v>
      </c>
    </row>
    <row r="62" spans="1:13" x14ac:dyDescent="0.2">
      <c r="A62" t="s">
        <v>110</v>
      </c>
      <c r="B62" t="s">
        <v>64</v>
      </c>
      <c r="C62" t="s">
        <v>12</v>
      </c>
      <c r="D62" t="s">
        <v>105</v>
      </c>
      <c r="E62" t="s">
        <v>106</v>
      </c>
      <c r="F62">
        <v>35</v>
      </c>
      <c r="G62">
        <v>1</v>
      </c>
      <c r="H62" t="s">
        <v>26</v>
      </c>
      <c r="I62" s="7">
        <v>268.66000000000003</v>
      </c>
      <c r="J62" t="s">
        <v>62</v>
      </c>
      <c r="L62">
        <v>61</v>
      </c>
      <c r="M62">
        <v>40</v>
      </c>
    </row>
    <row r="63" spans="1:13" x14ac:dyDescent="0.2">
      <c r="A63" t="s">
        <v>110</v>
      </c>
      <c r="B63" t="s">
        <v>64</v>
      </c>
      <c r="C63" t="s">
        <v>12</v>
      </c>
      <c r="D63" t="s">
        <v>105</v>
      </c>
      <c r="E63" t="s">
        <v>106</v>
      </c>
      <c r="F63">
        <v>35</v>
      </c>
      <c r="G63">
        <v>3</v>
      </c>
      <c r="H63" t="s">
        <v>107</v>
      </c>
      <c r="I63" s="7">
        <v>64.099999999999994</v>
      </c>
      <c r="J63" t="s">
        <v>53</v>
      </c>
      <c r="L63">
        <v>62</v>
      </c>
      <c r="M63">
        <v>36</v>
      </c>
    </row>
    <row r="64" spans="1:13" x14ac:dyDescent="0.2">
      <c r="A64" t="s">
        <v>10</v>
      </c>
      <c r="B64" t="s">
        <v>11</v>
      </c>
      <c r="C64" t="s">
        <v>12</v>
      </c>
      <c r="D64" t="s">
        <v>105</v>
      </c>
      <c r="E64" t="s">
        <v>106</v>
      </c>
      <c r="F64">
        <v>150</v>
      </c>
      <c r="G64">
        <v>3</v>
      </c>
      <c r="H64" t="s">
        <v>108</v>
      </c>
      <c r="I64" s="7">
        <v>485.47</v>
      </c>
      <c r="J64" t="s">
        <v>53</v>
      </c>
      <c r="L64">
        <v>63</v>
      </c>
      <c r="M64">
        <v>4</v>
      </c>
    </row>
    <row r="65" spans="1:13" x14ac:dyDescent="0.2">
      <c r="A65" t="s">
        <v>110</v>
      </c>
      <c r="B65" t="s">
        <v>64</v>
      </c>
      <c r="C65" t="s">
        <v>12</v>
      </c>
      <c r="D65" t="s">
        <v>105</v>
      </c>
      <c r="E65" t="s">
        <v>106</v>
      </c>
      <c r="F65">
        <v>35</v>
      </c>
      <c r="G65">
        <v>3</v>
      </c>
      <c r="H65" t="s">
        <v>107</v>
      </c>
      <c r="I65" s="7">
        <v>25.6</v>
      </c>
      <c r="J65" t="s">
        <v>53</v>
      </c>
      <c r="L65">
        <v>64</v>
      </c>
      <c r="M65">
        <v>10</v>
      </c>
    </row>
    <row r="66" spans="1:13" x14ac:dyDescent="0.2">
      <c r="A66" t="s">
        <v>10</v>
      </c>
      <c r="B66" t="s">
        <v>11</v>
      </c>
      <c r="C66" t="s">
        <v>12</v>
      </c>
      <c r="D66" t="s">
        <v>105</v>
      </c>
      <c r="E66" t="s">
        <v>106</v>
      </c>
      <c r="F66">
        <v>35</v>
      </c>
      <c r="G66">
        <v>3</v>
      </c>
      <c r="H66" t="s">
        <v>107</v>
      </c>
      <c r="I66" s="7">
        <v>8.0399999999999991</v>
      </c>
      <c r="J66" t="s">
        <v>53</v>
      </c>
      <c r="L66">
        <v>65</v>
      </c>
      <c r="M66">
        <v>9</v>
      </c>
    </row>
    <row r="67" spans="1:13" x14ac:dyDescent="0.2">
      <c r="A67" t="s">
        <v>110</v>
      </c>
      <c r="B67" t="s">
        <v>64</v>
      </c>
      <c r="C67" t="s">
        <v>12</v>
      </c>
      <c r="D67" t="s">
        <v>105</v>
      </c>
      <c r="E67" t="s">
        <v>106</v>
      </c>
      <c r="F67">
        <v>35</v>
      </c>
      <c r="G67">
        <v>3</v>
      </c>
      <c r="H67" t="s">
        <v>109</v>
      </c>
      <c r="I67" s="7">
        <v>314.94</v>
      </c>
      <c r="J67" t="s">
        <v>53</v>
      </c>
      <c r="L67">
        <v>66</v>
      </c>
      <c r="M67">
        <v>39</v>
      </c>
    </row>
    <row r="68" spans="1:13" x14ac:dyDescent="0.2">
      <c r="A68" t="s">
        <v>10</v>
      </c>
      <c r="B68" t="s">
        <v>11</v>
      </c>
      <c r="C68" t="s">
        <v>12</v>
      </c>
      <c r="D68" t="s">
        <v>105</v>
      </c>
      <c r="E68" t="s">
        <v>106</v>
      </c>
      <c r="F68">
        <v>70</v>
      </c>
      <c r="G68">
        <v>3</v>
      </c>
      <c r="H68" t="s">
        <v>109</v>
      </c>
      <c r="I68" s="7">
        <v>138.80000000000001</v>
      </c>
      <c r="J68" t="s">
        <v>53</v>
      </c>
      <c r="L68">
        <v>67</v>
      </c>
      <c r="M68">
        <v>12</v>
      </c>
    </row>
    <row r="69" spans="1:13" x14ac:dyDescent="0.2">
      <c r="A69" t="s">
        <v>10</v>
      </c>
      <c r="B69" t="s">
        <v>11</v>
      </c>
      <c r="C69" t="s">
        <v>12</v>
      </c>
      <c r="D69" t="s">
        <v>105</v>
      </c>
      <c r="E69" t="s">
        <v>106</v>
      </c>
      <c r="F69">
        <v>35</v>
      </c>
      <c r="G69">
        <v>3</v>
      </c>
      <c r="H69" t="s">
        <v>108</v>
      </c>
      <c r="I69" s="7">
        <v>12.42</v>
      </c>
      <c r="J69" t="s">
        <v>53</v>
      </c>
      <c r="L69">
        <v>68</v>
      </c>
      <c r="M69">
        <v>14</v>
      </c>
    </row>
    <row r="70" spans="1:13" x14ac:dyDescent="0.2">
      <c r="A70" t="s">
        <v>10</v>
      </c>
      <c r="B70" t="s">
        <v>11</v>
      </c>
      <c r="C70" t="s">
        <v>12</v>
      </c>
      <c r="D70" t="s">
        <v>105</v>
      </c>
      <c r="E70" t="s">
        <v>106</v>
      </c>
      <c r="F70">
        <v>35</v>
      </c>
      <c r="G70">
        <v>3</v>
      </c>
      <c r="H70" t="s">
        <v>67</v>
      </c>
      <c r="I70" s="7">
        <v>137.26</v>
      </c>
      <c r="J70" t="s">
        <v>53</v>
      </c>
      <c r="L70">
        <v>69</v>
      </c>
      <c r="M70">
        <v>30</v>
      </c>
    </row>
    <row r="71" spans="1:13" x14ac:dyDescent="0.2">
      <c r="A71" t="s">
        <v>10</v>
      </c>
      <c r="B71" t="s">
        <v>11</v>
      </c>
      <c r="C71" t="s">
        <v>12</v>
      </c>
      <c r="D71" t="s">
        <v>105</v>
      </c>
      <c r="E71" t="s">
        <v>106</v>
      </c>
      <c r="F71">
        <v>35</v>
      </c>
      <c r="G71">
        <v>3</v>
      </c>
      <c r="H71" t="s">
        <v>108</v>
      </c>
      <c r="I71" s="7">
        <v>135.02000000000001</v>
      </c>
      <c r="J71" t="s">
        <v>53</v>
      </c>
      <c r="L71">
        <v>70</v>
      </c>
      <c r="M71">
        <v>22</v>
      </c>
    </row>
    <row r="72" spans="1:13" x14ac:dyDescent="0.2">
      <c r="A72" t="s">
        <v>10</v>
      </c>
      <c r="B72" t="s">
        <v>11</v>
      </c>
      <c r="C72" t="s">
        <v>12</v>
      </c>
      <c r="D72" t="s">
        <v>105</v>
      </c>
      <c r="E72" t="s">
        <v>106</v>
      </c>
      <c r="F72">
        <v>70</v>
      </c>
      <c r="G72">
        <v>3</v>
      </c>
      <c r="H72" t="s">
        <v>108</v>
      </c>
      <c r="I72" s="7">
        <v>65.92</v>
      </c>
      <c r="J72" t="s">
        <v>53</v>
      </c>
      <c r="L72">
        <v>71</v>
      </c>
      <c r="M72">
        <v>46</v>
      </c>
    </row>
    <row r="73" spans="1:13" x14ac:dyDescent="0.2">
      <c r="A73" t="s">
        <v>10</v>
      </c>
      <c r="B73" t="s">
        <v>11</v>
      </c>
      <c r="C73" t="s">
        <v>12</v>
      </c>
      <c r="D73" t="s">
        <v>105</v>
      </c>
      <c r="E73" t="s">
        <v>106</v>
      </c>
      <c r="F73">
        <v>35</v>
      </c>
      <c r="G73">
        <v>3</v>
      </c>
      <c r="H73" t="s">
        <v>108</v>
      </c>
      <c r="I73" s="7">
        <v>13.87</v>
      </c>
      <c r="J73" t="s">
        <v>53</v>
      </c>
      <c r="L73">
        <v>72</v>
      </c>
      <c r="M73">
        <v>25</v>
      </c>
    </row>
    <row r="74" spans="1:13" x14ac:dyDescent="0.2">
      <c r="A74" t="s">
        <v>10</v>
      </c>
      <c r="B74" t="s">
        <v>11</v>
      </c>
      <c r="C74" t="s">
        <v>12</v>
      </c>
      <c r="D74" t="s">
        <v>105</v>
      </c>
      <c r="E74" t="s">
        <v>106</v>
      </c>
      <c r="F74">
        <v>35</v>
      </c>
      <c r="G74">
        <v>3</v>
      </c>
      <c r="H74" t="s">
        <v>108</v>
      </c>
      <c r="I74" s="7">
        <v>77.97</v>
      </c>
      <c r="J74" t="s">
        <v>53</v>
      </c>
      <c r="L74">
        <v>73</v>
      </c>
      <c r="M74">
        <v>22</v>
      </c>
    </row>
    <row r="75" spans="1:13" x14ac:dyDescent="0.2">
      <c r="A75" t="s">
        <v>110</v>
      </c>
      <c r="B75" t="s">
        <v>64</v>
      </c>
      <c r="C75" t="s">
        <v>12</v>
      </c>
      <c r="D75" t="s">
        <v>105</v>
      </c>
      <c r="E75" t="s">
        <v>106</v>
      </c>
      <c r="F75">
        <v>35</v>
      </c>
      <c r="G75">
        <v>3</v>
      </c>
      <c r="H75" t="s">
        <v>107</v>
      </c>
      <c r="I75" s="7">
        <v>150.13</v>
      </c>
      <c r="J75" t="s">
        <v>53</v>
      </c>
      <c r="L75">
        <v>74</v>
      </c>
      <c r="M75">
        <v>10</v>
      </c>
    </row>
    <row r="76" spans="1:13" x14ac:dyDescent="0.2">
      <c r="A76" t="s">
        <v>10</v>
      </c>
      <c r="B76" t="s">
        <v>11</v>
      </c>
      <c r="C76" t="s">
        <v>12</v>
      </c>
      <c r="D76" t="s">
        <v>105</v>
      </c>
      <c r="E76" t="s">
        <v>106</v>
      </c>
      <c r="F76">
        <v>35</v>
      </c>
      <c r="G76">
        <v>3</v>
      </c>
      <c r="H76" t="s">
        <v>107</v>
      </c>
      <c r="I76" s="7">
        <v>514.54</v>
      </c>
      <c r="J76" t="s">
        <v>53</v>
      </c>
      <c r="L76">
        <v>75</v>
      </c>
      <c r="M76">
        <v>9</v>
      </c>
    </row>
    <row r="77" spans="1:13" x14ac:dyDescent="0.2">
      <c r="A77" t="s">
        <v>10</v>
      </c>
      <c r="B77" t="s">
        <v>11</v>
      </c>
      <c r="C77" t="s">
        <v>12</v>
      </c>
      <c r="D77" t="s">
        <v>105</v>
      </c>
      <c r="E77" t="s">
        <v>106</v>
      </c>
      <c r="F77">
        <v>35</v>
      </c>
      <c r="G77">
        <v>3</v>
      </c>
      <c r="H77" t="s">
        <v>107</v>
      </c>
      <c r="I77" s="7">
        <v>74.63</v>
      </c>
      <c r="J77" t="s">
        <v>53</v>
      </c>
      <c r="L77">
        <v>76</v>
      </c>
      <c r="M77">
        <v>9</v>
      </c>
    </row>
    <row r="78" spans="1:13" x14ac:dyDescent="0.2">
      <c r="A78" t="s">
        <v>10</v>
      </c>
      <c r="B78" t="s">
        <v>11</v>
      </c>
      <c r="C78" t="s">
        <v>12</v>
      </c>
      <c r="D78" t="s">
        <v>105</v>
      </c>
      <c r="E78" t="s">
        <v>106</v>
      </c>
      <c r="F78">
        <v>35</v>
      </c>
      <c r="G78">
        <v>1</v>
      </c>
      <c r="H78" t="s">
        <v>23</v>
      </c>
      <c r="I78" s="7">
        <v>3.73</v>
      </c>
      <c r="J78" t="s">
        <v>59</v>
      </c>
      <c r="L78">
        <v>77</v>
      </c>
      <c r="M78">
        <v>25</v>
      </c>
    </row>
    <row r="79" spans="1:13" x14ac:dyDescent="0.2">
      <c r="A79" t="s">
        <v>10</v>
      </c>
      <c r="B79" t="s">
        <v>11</v>
      </c>
      <c r="C79" t="s">
        <v>12</v>
      </c>
      <c r="D79" t="s">
        <v>105</v>
      </c>
      <c r="E79" t="s">
        <v>106</v>
      </c>
      <c r="F79">
        <v>35</v>
      </c>
      <c r="G79">
        <v>3</v>
      </c>
      <c r="H79" t="s">
        <v>107</v>
      </c>
      <c r="I79" s="7">
        <v>311.27</v>
      </c>
      <c r="J79" t="s">
        <v>53</v>
      </c>
      <c r="L79">
        <v>78</v>
      </c>
      <c r="M79">
        <v>34</v>
      </c>
    </row>
    <row r="80" spans="1:13" x14ac:dyDescent="0.2">
      <c r="A80" t="s">
        <v>10</v>
      </c>
      <c r="B80" t="s">
        <v>11</v>
      </c>
      <c r="C80" t="s">
        <v>12</v>
      </c>
      <c r="D80" t="s">
        <v>105</v>
      </c>
      <c r="E80" t="s">
        <v>106</v>
      </c>
      <c r="F80">
        <v>35</v>
      </c>
      <c r="G80">
        <v>3</v>
      </c>
      <c r="H80" t="s">
        <v>109</v>
      </c>
      <c r="I80" s="7">
        <v>59.81</v>
      </c>
      <c r="J80" t="s">
        <v>53</v>
      </c>
      <c r="L80">
        <v>79</v>
      </c>
      <c r="M80">
        <v>12</v>
      </c>
    </row>
    <row r="81" spans="1:13" x14ac:dyDescent="0.2">
      <c r="A81" t="s">
        <v>10</v>
      </c>
      <c r="B81" t="s">
        <v>11</v>
      </c>
      <c r="C81" t="s">
        <v>12</v>
      </c>
      <c r="D81" t="s">
        <v>105</v>
      </c>
      <c r="E81" t="s">
        <v>106</v>
      </c>
      <c r="F81">
        <v>70</v>
      </c>
      <c r="G81">
        <v>3</v>
      </c>
      <c r="H81" t="s">
        <v>109</v>
      </c>
      <c r="I81" s="7">
        <v>495.83</v>
      </c>
      <c r="J81" t="s">
        <v>53</v>
      </c>
      <c r="L81">
        <v>80</v>
      </c>
      <c r="M81">
        <v>6</v>
      </c>
    </row>
    <row r="82" spans="1:13" x14ac:dyDescent="0.2">
      <c r="A82" t="s">
        <v>10</v>
      </c>
      <c r="B82" t="s">
        <v>11</v>
      </c>
      <c r="C82" t="s">
        <v>12</v>
      </c>
      <c r="D82" t="s">
        <v>105</v>
      </c>
      <c r="E82" t="s">
        <v>106</v>
      </c>
      <c r="F82">
        <v>150</v>
      </c>
      <c r="G82">
        <v>3</v>
      </c>
      <c r="H82" t="s">
        <v>108</v>
      </c>
      <c r="I82" s="7">
        <v>262.79000000000002</v>
      </c>
      <c r="J82" t="s">
        <v>53</v>
      </c>
      <c r="L82">
        <v>81</v>
      </c>
      <c r="M82">
        <v>13</v>
      </c>
    </row>
    <row r="83" spans="1:13" x14ac:dyDescent="0.2">
      <c r="A83" t="s">
        <v>10</v>
      </c>
      <c r="B83" t="s">
        <v>11</v>
      </c>
      <c r="C83" t="s">
        <v>12</v>
      </c>
      <c r="D83" t="s">
        <v>105</v>
      </c>
      <c r="E83" t="s">
        <v>106</v>
      </c>
      <c r="F83">
        <v>70</v>
      </c>
      <c r="G83">
        <v>3</v>
      </c>
      <c r="H83" t="s">
        <v>109</v>
      </c>
      <c r="I83" s="7">
        <v>46.86</v>
      </c>
      <c r="J83" t="s">
        <v>53</v>
      </c>
      <c r="L83">
        <v>82</v>
      </c>
      <c r="M83">
        <v>6</v>
      </c>
    </row>
    <row r="84" spans="1:13" x14ac:dyDescent="0.2">
      <c r="A84" t="s">
        <v>110</v>
      </c>
      <c r="B84" t="s">
        <v>64</v>
      </c>
      <c r="C84" t="s">
        <v>12</v>
      </c>
      <c r="D84" t="s">
        <v>105</v>
      </c>
      <c r="E84" t="s">
        <v>106</v>
      </c>
      <c r="F84">
        <v>35</v>
      </c>
      <c r="G84">
        <v>3</v>
      </c>
      <c r="H84" t="s">
        <v>107</v>
      </c>
      <c r="I84" s="7">
        <v>304.79000000000002</v>
      </c>
      <c r="J84" t="s">
        <v>53</v>
      </c>
      <c r="L84">
        <v>83</v>
      </c>
      <c r="M84">
        <v>10</v>
      </c>
    </row>
    <row r="85" spans="1:13" x14ac:dyDescent="0.2">
      <c r="A85" t="s">
        <v>10</v>
      </c>
      <c r="B85" t="s">
        <v>11</v>
      </c>
      <c r="C85" t="s">
        <v>12</v>
      </c>
      <c r="D85" t="s">
        <v>105</v>
      </c>
      <c r="E85" t="s">
        <v>106</v>
      </c>
      <c r="F85">
        <v>35</v>
      </c>
      <c r="G85">
        <v>3</v>
      </c>
      <c r="H85" t="s">
        <v>108</v>
      </c>
      <c r="I85" s="7">
        <v>99.11</v>
      </c>
      <c r="J85" t="s">
        <v>53</v>
      </c>
      <c r="L85">
        <v>84</v>
      </c>
      <c r="M85">
        <v>22</v>
      </c>
    </row>
    <row r="86" spans="1:13" x14ac:dyDescent="0.2">
      <c r="A86" t="s">
        <v>10</v>
      </c>
      <c r="B86" t="s">
        <v>11</v>
      </c>
      <c r="C86" t="s">
        <v>12</v>
      </c>
      <c r="D86" t="s">
        <v>105</v>
      </c>
      <c r="E86" t="s">
        <v>106</v>
      </c>
      <c r="F86">
        <v>70</v>
      </c>
      <c r="G86">
        <v>3</v>
      </c>
      <c r="H86" t="s">
        <v>108</v>
      </c>
      <c r="I86" s="7">
        <v>393.9</v>
      </c>
      <c r="J86" t="s">
        <v>53</v>
      </c>
      <c r="L86">
        <v>85</v>
      </c>
      <c r="M86">
        <v>19</v>
      </c>
    </row>
    <row r="87" spans="1:13" x14ac:dyDescent="0.2">
      <c r="A87" t="s">
        <v>10</v>
      </c>
      <c r="B87" t="s">
        <v>11</v>
      </c>
      <c r="C87" t="s">
        <v>12</v>
      </c>
      <c r="D87" t="s">
        <v>105</v>
      </c>
      <c r="E87" t="s">
        <v>106</v>
      </c>
      <c r="F87">
        <v>35</v>
      </c>
      <c r="G87">
        <v>1</v>
      </c>
      <c r="H87" t="s">
        <v>116</v>
      </c>
      <c r="I87" s="7">
        <v>61.91</v>
      </c>
      <c r="J87" t="s">
        <v>59</v>
      </c>
      <c r="L87">
        <v>86</v>
      </c>
      <c r="M87">
        <v>26</v>
      </c>
    </row>
    <row r="88" spans="1:13" x14ac:dyDescent="0.2">
      <c r="A88" t="s">
        <v>10</v>
      </c>
      <c r="B88" t="s">
        <v>11</v>
      </c>
      <c r="C88" t="s">
        <v>12</v>
      </c>
      <c r="D88" t="s">
        <v>105</v>
      </c>
      <c r="E88" t="s">
        <v>106</v>
      </c>
      <c r="F88">
        <v>35</v>
      </c>
      <c r="G88">
        <v>3</v>
      </c>
      <c r="H88" t="s">
        <v>108</v>
      </c>
      <c r="I88" s="7">
        <v>413.13</v>
      </c>
      <c r="J88" t="s">
        <v>53</v>
      </c>
      <c r="L88">
        <v>87</v>
      </c>
      <c r="M88">
        <v>46</v>
      </c>
    </row>
    <row r="89" spans="1:13" x14ac:dyDescent="0.2">
      <c r="A89" t="s">
        <v>10</v>
      </c>
      <c r="B89" t="s">
        <v>11</v>
      </c>
      <c r="C89" t="s">
        <v>12</v>
      </c>
      <c r="D89" t="s">
        <v>105</v>
      </c>
      <c r="E89" t="s">
        <v>106</v>
      </c>
      <c r="F89">
        <v>35</v>
      </c>
      <c r="G89">
        <v>3</v>
      </c>
      <c r="H89" t="s">
        <v>108</v>
      </c>
      <c r="I89" s="7">
        <v>173.46</v>
      </c>
      <c r="J89" t="s">
        <v>53</v>
      </c>
      <c r="L89">
        <v>88</v>
      </c>
      <c r="M89">
        <v>55</v>
      </c>
    </row>
    <row r="90" spans="1:13" x14ac:dyDescent="0.2">
      <c r="A90" t="s">
        <v>10</v>
      </c>
      <c r="B90" t="s">
        <v>11</v>
      </c>
      <c r="C90" t="s">
        <v>12</v>
      </c>
      <c r="D90" t="s">
        <v>105</v>
      </c>
      <c r="E90" t="s">
        <v>106</v>
      </c>
      <c r="F90">
        <v>150</v>
      </c>
      <c r="G90">
        <v>3</v>
      </c>
      <c r="H90" t="s">
        <v>108</v>
      </c>
      <c r="I90" s="7">
        <v>68.2</v>
      </c>
      <c r="J90" t="s">
        <v>53</v>
      </c>
      <c r="L90">
        <v>89</v>
      </c>
      <c r="M90">
        <v>16</v>
      </c>
    </row>
    <row r="91" spans="1:13" x14ac:dyDescent="0.2">
      <c r="A91" t="s">
        <v>10</v>
      </c>
      <c r="B91" t="s">
        <v>11</v>
      </c>
      <c r="C91" t="s">
        <v>12</v>
      </c>
      <c r="D91" t="s">
        <v>105</v>
      </c>
      <c r="E91" t="s">
        <v>106</v>
      </c>
      <c r="F91">
        <v>70</v>
      </c>
      <c r="G91">
        <v>3</v>
      </c>
      <c r="H91" t="s">
        <v>108</v>
      </c>
      <c r="I91" s="7">
        <v>331.26</v>
      </c>
      <c r="J91" t="s">
        <v>53</v>
      </c>
      <c r="L91">
        <v>90</v>
      </c>
      <c r="M91">
        <v>19</v>
      </c>
    </row>
    <row r="92" spans="1:13" x14ac:dyDescent="0.2">
      <c r="A92" t="s">
        <v>110</v>
      </c>
      <c r="B92" t="s">
        <v>64</v>
      </c>
      <c r="C92" t="s">
        <v>12</v>
      </c>
      <c r="D92" t="s">
        <v>105</v>
      </c>
      <c r="E92" t="s">
        <v>106</v>
      </c>
      <c r="F92">
        <v>35</v>
      </c>
      <c r="G92">
        <v>3</v>
      </c>
      <c r="H92" t="s">
        <v>107</v>
      </c>
      <c r="I92" s="7">
        <v>297.88</v>
      </c>
      <c r="J92" t="s">
        <v>53</v>
      </c>
      <c r="L92">
        <v>91</v>
      </c>
      <c r="M92">
        <v>36</v>
      </c>
    </row>
    <row r="93" spans="1:13" x14ac:dyDescent="0.2">
      <c r="A93" t="s">
        <v>10</v>
      </c>
      <c r="B93" t="s">
        <v>11</v>
      </c>
      <c r="C93" t="s">
        <v>12</v>
      </c>
      <c r="D93" t="s">
        <v>105</v>
      </c>
      <c r="E93" t="s">
        <v>106</v>
      </c>
      <c r="F93">
        <v>35</v>
      </c>
      <c r="G93">
        <v>3</v>
      </c>
      <c r="H93" t="s">
        <v>108</v>
      </c>
      <c r="I93" s="7">
        <v>10.64</v>
      </c>
      <c r="J93" t="s">
        <v>53</v>
      </c>
      <c r="L93">
        <v>92</v>
      </c>
      <c r="M93">
        <v>19</v>
      </c>
    </row>
    <row r="94" spans="1:13" x14ac:dyDescent="0.2">
      <c r="A94" t="s">
        <v>10</v>
      </c>
      <c r="B94" t="s">
        <v>11</v>
      </c>
      <c r="C94" t="s">
        <v>12</v>
      </c>
      <c r="D94" t="s">
        <v>105</v>
      </c>
      <c r="E94" t="s">
        <v>106</v>
      </c>
      <c r="F94">
        <v>70</v>
      </c>
      <c r="G94">
        <v>3</v>
      </c>
      <c r="H94" t="s">
        <v>109</v>
      </c>
      <c r="I94" s="7">
        <v>382.17</v>
      </c>
      <c r="J94" t="s">
        <v>53</v>
      </c>
      <c r="L94">
        <v>93</v>
      </c>
      <c r="M94">
        <v>6</v>
      </c>
    </row>
    <row r="95" spans="1:13" x14ac:dyDescent="0.2">
      <c r="A95" t="s">
        <v>10</v>
      </c>
      <c r="B95" t="s">
        <v>11</v>
      </c>
      <c r="C95" t="s">
        <v>12</v>
      </c>
      <c r="D95" t="s">
        <v>105</v>
      </c>
      <c r="E95" t="s">
        <v>106</v>
      </c>
      <c r="F95">
        <v>35</v>
      </c>
      <c r="G95">
        <v>3</v>
      </c>
      <c r="H95" t="s">
        <v>107</v>
      </c>
      <c r="I95" s="7">
        <v>91.34</v>
      </c>
      <c r="J95" t="s">
        <v>53</v>
      </c>
      <c r="L95">
        <v>94</v>
      </c>
      <c r="M95">
        <v>9</v>
      </c>
    </row>
    <row r="96" spans="1:13" x14ac:dyDescent="0.2">
      <c r="A96" t="s">
        <v>10</v>
      </c>
      <c r="B96" t="s">
        <v>11</v>
      </c>
      <c r="C96" t="s">
        <v>12</v>
      </c>
      <c r="D96" t="s">
        <v>105</v>
      </c>
      <c r="E96" t="s">
        <v>106</v>
      </c>
      <c r="F96">
        <v>35</v>
      </c>
      <c r="G96">
        <v>3</v>
      </c>
      <c r="H96" t="s">
        <v>24</v>
      </c>
      <c r="I96" s="7">
        <v>21.23</v>
      </c>
      <c r="J96" t="s">
        <v>53</v>
      </c>
      <c r="L96">
        <v>95</v>
      </c>
      <c r="M96">
        <v>15</v>
      </c>
    </row>
    <row r="97" spans="1:13" x14ac:dyDescent="0.2">
      <c r="A97" t="s">
        <v>10</v>
      </c>
      <c r="B97" t="s">
        <v>11</v>
      </c>
      <c r="C97" t="s">
        <v>12</v>
      </c>
      <c r="D97" t="s">
        <v>105</v>
      </c>
      <c r="E97" t="s">
        <v>106</v>
      </c>
      <c r="F97">
        <v>150</v>
      </c>
      <c r="G97">
        <v>3</v>
      </c>
      <c r="H97" t="s">
        <v>108</v>
      </c>
      <c r="I97" s="7">
        <v>268.3</v>
      </c>
      <c r="J97" t="s">
        <v>53</v>
      </c>
      <c r="L97">
        <v>96</v>
      </c>
      <c r="M97">
        <v>13</v>
      </c>
    </row>
    <row r="98" spans="1:13" x14ac:dyDescent="0.2">
      <c r="A98" t="s">
        <v>10</v>
      </c>
      <c r="B98" t="s">
        <v>11</v>
      </c>
      <c r="C98" t="s">
        <v>45</v>
      </c>
      <c r="D98" t="s">
        <v>105</v>
      </c>
      <c r="E98" t="s">
        <v>12</v>
      </c>
      <c r="F98">
        <v>240</v>
      </c>
      <c r="G98">
        <v>3</v>
      </c>
      <c r="H98" t="s">
        <v>60</v>
      </c>
      <c r="I98" s="7">
        <v>1.98</v>
      </c>
      <c r="J98" t="s">
        <v>53</v>
      </c>
      <c r="L98">
        <v>97</v>
      </c>
      <c r="M98">
        <v>0</v>
      </c>
    </row>
    <row r="99" spans="1:13" x14ac:dyDescent="0.2">
      <c r="A99" t="s">
        <v>10</v>
      </c>
      <c r="B99" t="s">
        <v>11</v>
      </c>
      <c r="C99" t="s">
        <v>12</v>
      </c>
      <c r="D99" t="s">
        <v>105</v>
      </c>
      <c r="E99" t="s">
        <v>106</v>
      </c>
      <c r="F99">
        <v>35</v>
      </c>
      <c r="G99">
        <v>3</v>
      </c>
      <c r="H99" t="s">
        <v>107</v>
      </c>
      <c r="I99" s="7">
        <v>15.73</v>
      </c>
      <c r="J99" t="s">
        <v>53</v>
      </c>
      <c r="L99">
        <v>98</v>
      </c>
      <c r="M99">
        <v>32</v>
      </c>
    </row>
    <row r="100" spans="1:13" x14ac:dyDescent="0.2">
      <c r="A100" t="s">
        <v>10</v>
      </c>
      <c r="B100" t="s">
        <v>11</v>
      </c>
      <c r="C100" t="s">
        <v>12</v>
      </c>
      <c r="D100" t="s">
        <v>105</v>
      </c>
      <c r="E100" t="s">
        <v>106</v>
      </c>
      <c r="F100">
        <v>35</v>
      </c>
      <c r="G100">
        <v>1</v>
      </c>
      <c r="H100" t="s">
        <v>30</v>
      </c>
      <c r="I100" s="7">
        <v>38.659999999999997</v>
      </c>
      <c r="J100" t="s">
        <v>48</v>
      </c>
      <c r="L100">
        <v>99</v>
      </c>
      <c r="M100">
        <v>56</v>
      </c>
    </row>
    <row r="101" spans="1:13" x14ac:dyDescent="0.2">
      <c r="A101" t="s">
        <v>110</v>
      </c>
      <c r="B101" t="s">
        <v>64</v>
      </c>
      <c r="C101" t="s">
        <v>12</v>
      </c>
      <c r="D101" t="s">
        <v>105</v>
      </c>
      <c r="E101" t="s">
        <v>106</v>
      </c>
      <c r="F101">
        <v>35</v>
      </c>
      <c r="G101">
        <v>3</v>
      </c>
      <c r="H101" t="s">
        <v>117</v>
      </c>
      <c r="I101" s="7">
        <v>722.33</v>
      </c>
      <c r="J101" t="s">
        <v>53</v>
      </c>
      <c r="L101">
        <v>100</v>
      </c>
      <c r="M101">
        <v>38</v>
      </c>
    </row>
    <row r="102" spans="1:13" x14ac:dyDescent="0.2">
      <c r="A102" t="s">
        <v>10</v>
      </c>
      <c r="B102" t="s">
        <v>11</v>
      </c>
      <c r="C102" t="s">
        <v>12</v>
      </c>
      <c r="D102" t="s">
        <v>105</v>
      </c>
      <c r="E102" t="s">
        <v>106</v>
      </c>
      <c r="F102">
        <v>70</v>
      </c>
      <c r="G102">
        <v>3</v>
      </c>
      <c r="H102" t="s">
        <v>108</v>
      </c>
      <c r="I102" s="7">
        <v>99.22</v>
      </c>
      <c r="J102" t="s">
        <v>53</v>
      </c>
      <c r="L102">
        <v>101</v>
      </c>
      <c r="M102">
        <v>16</v>
      </c>
    </row>
    <row r="103" spans="1:13" x14ac:dyDescent="0.2">
      <c r="A103" t="s">
        <v>10</v>
      </c>
      <c r="B103" t="s">
        <v>11</v>
      </c>
      <c r="C103" t="s">
        <v>12</v>
      </c>
      <c r="D103" t="s">
        <v>105</v>
      </c>
      <c r="E103" t="s">
        <v>106</v>
      </c>
      <c r="F103">
        <v>70</v>
      </c>
      <c r="G103">
        <v>3</v>
      </c>
      <c r="H103" t="s">
        <v>109</v>
      </c>
      <c r="I103" s="7">
        <v>69.02</v>
      </c>
      <c r="J103" t="s">
        <v>53</v>
      </c>
      <c r="L103">
        <v>102</v>
      </c>
      <c r="M103">
        <v>6</v>
      </c>
    </row>
    <row r="104" spans="1:13" x14ac:dyDescent="0.2">
      <c r="A104" t="s">
        <v>10</v>
      </c>
      <c r="B104" t="s">
        <v>11</v>
      </c>
      <c r="C104" t="s">
        <v>12</v>
      </c>
      <c r="D104" t="s">
        <v>105</v>
      </c>
      <c r="E104" t="s">
        <v>106</v>
      </c>
      <c r="F104">
        <v>70</v>
      </c>
      <c r="G104">
        <v>3</v>
      </c>
      <c r="H104" t="s">
        <v>108</v>
      </c>
      <c r="I104" s="7">
        <v>81.180000000000007</v>
      </c>
      <c r="J104" t="s">
        <v>53</v>
      </c>
      <c r="L104">
        <v>103</v>
      </c>
      <c r="M104">
        <v>16</v>
      </c>
    </row>
    <row r="105" spans="1:13" x14ac:dyDescent="0.2">
      <c r="A105" t="s">
        <v>10</v>
      </c>
      <c r="B105" t="s">
        <v>11</v>
      </c>
      <c r="C105" t="s">
        <v>12</v>
      </c>
      <c r="D105" t="s">
        <v>105</v>
      </c>
      <c r="E105" t="s">
        <v>106</v>
      </c>
      <c r="F105">
        <v>70</v>
      </c>
      <c r="G105">
        <v>3</v>
      </c>
      <c r="H105" t="s">
        <v>109</v>
      </c>
      <c r="I105" s="7">
        <v>658.87</v>
      </c>
      <c r="J105" t="s">
        <v>53</v>
      </c>
      <c r="L105">
        <v>104</v>
      </c>
      <c r="M105">
        <v>41</v>
      </c>
    </row>
    <row r="106" spans="1:13" x14ac:dyDescent="0.2">
      <c r="A106" t="s">
        <v>10</v>
      </c>
      <c r="B106" t="s">
        <v>11</v>
      </c>
      <c r="C106" t="s">
        <v>12</v>
      </c>
      <c r="D106" t="s">
        <v>105</v>
      </c>
      <c r="E106" t="s">
        <v>106</v>
      </c>
      <c r="F106">
        <v>70</v>
      </c>
      <c r="G106">
        <v>3</v>
      </c>
      <c r="H106" t="s">
        <v>109</v>
      </c>
      <c r="I106" s="7">
        <v>627.16</v>
      </c>
      <c r="J106" t="s">
        <v>53</v>
      </c>
      <c r="L106">
        <v>105</v>
      </c>
      <c r="M106">
        <v>12</v>
      </c>
    </row>
    <row r="107" spans="1:13" x14ac:dyDescent="0.2">
      <c r="A107" t="s">
        <v>10</v>
      </c>
      <c r="B107" t="s">
        <v>11</v>
      </c>
      <c r="C107" t="s">
        <v>12</v>
      </c>
      <c r="D107" t="s">
        <v>105</v>
      </c>
      <c r="E107" t="s">
        <v>106</v>
      </c>
      <c r="F107">
        <v>70</v>
      </c>
      <c r="G107">
        <v>3</v>
      </c>
      <c r="H107" t="s">
        <v>108</v>
      </c>
      <c r="I107" s="7">
        <v>110.99</v>
      </c>
      <c r="J107" t="s">
        <v>53</v>
      </c>
      <c r="L107">
        <v>106</v>
      </c>
      <c r="M107">
        <v>18</v>
      </c>
    </row>
    <row r="108" spans="1:13" x14ac:dyDescent="0.2">
      <c r="A108" t="s">
        <v>10</v>
      </c>
      <c r="B108" t="s">
        <v>11</v>
      </c>
      <c r="C108" t="s">
        <v>12</v>
      </c>
      <c r="D108" t="s">
        <v>105</v>
      </c>
      <c r="E108" t="s">
        <v>106</v>
      </c>
      <c r="F108">
        <v>150</v>
      </c>
      <c r="G108">
        <v>3</v>
      </c>
      <c r="H108" t="s">
        <v>108</v>
      </c>
      <c r="I108" s="7">
        <v>47.49</v>
      </c>
      <c r="J108" t="s">
        <v>53</v>
      </c>
      <c r="L108">
        <v>107</v>
      </c>
      <c r="M108">
        <v>5</v>
      </c>
    </row>
    <row r="109" spans="1:13" x14ac:dyDescent="0.2">
      <c r="A109" t="s">
        <v>10</v>
      </c>
      <c r="B109" t="s">
        <v>11</v>
      </c>
      <c r="C109" t="s">
        <v>12</v>
      </c>
      <c r="D109" t="s">
        <v>105</v>
      </c>
      <c r="E109" t="s">
        <v>106</v>
      </c>
      <c r="F109">
        <v>150</v>
      </c>
      <c r="G109">
        <v>3</v>
      </c>
      <c r="H109" t="s">
        <v>108</v>
      </c>
      <c r="I109" s="7">
        <v>331.25</v>
      </c>
      <c r="J109" t="s">
        <v>53</v>
      </c>
      <c r="L109">
        <v>108</v>
      </c>
      <c r="M109">
        <v>15</v>
      </c>
    </row>
    <row r="110" spans="1:13" x14ac:dyDescent="0.2">
      <c r="A110" t="s">
        <v>10</v>
      </c>
      <c r="B110" t="s">
        <v>11</v>
      </c>
      <c r="C110" t="s">
        <v>12</v>
      </c>
      <c r="D110" t="s">
        <v>105</v>
      </c>
      <c r="E110" t="s">
        <v>106</v>
      </c>
      <c r="F110">
        <v>35</v>
      </c>
      <c r="G110">
        <v>1</v>
      </c>
      <c r="H110" t="s">
        <v>79</v>
      </c>
      <c r="I110" s="7">
        <v>16.68</v>
      </c>
      <c r="J110" t="s">
        <v>59</v>
      </c>
      <c r="L110">
        <v>109</v>
      </c>
      <c r="M110">
        <v>6</v>
      </c>
    </row>
    <row r="111" spans="1:13" x14ac:dyDescent="0.2">
      <c r="A111" t="s">
        <v>110</v>
      </c>
      <c r="B111" t="s">
        <v>64</v>
      </c>
      <c r="C111" t="s">
        <v>12</v>
      </c>
      <c r="D111" t="s">
        <v>105</v>
      </c>
      <c r="E111" t="s">
        <v>106</v>
      </c>
      <c r="F111">
        <v>35</v>
      </c>
      <c r="G111">
        <v>1</v>
      </c>
      <c r="H111" t="s">
        <v>26</v>
      </c>
      <c r="I111" s="7">
        <v>4.8899999999999997</v>
      </c>
      <c r="J111" t="s">
        <v>62</v>
      </c>
      <c r="L111">
        <v>110</v>
      </c>
      <c r="M111">
        <v>37</v>
      </c>
    </row>
    <row r="112" spans="1:13" x14ac:dyDescent="0.2">
      <c r="A112" t="s">
        <v>10</v>
      </c>
      <c r="B112" t="s">
        <v>11</v>
      </c>
      <c r="C112" t="s">
        <v>12</v>
      </c>
      <c r="D112" t="s">
        <v>105</v>
      </c>
      <c r="E112" t="s">
        <v>106</v>
      </c>
      <c r="F112">
        <v>35</v>
      </c>
      <c r="G112">
        <v>3</v>
      </c>
      <c r="H112" t="s">
        <v>108</v>
      </c>
      <c r="I112" s="7">
        <v>36.770000000000003</v>
      </c>
      <c r="J112" t="s">
        <v>53</v>
      </c>
      <c r="L112">
        <v>111</v>
      </c>
      <c r="M112">
        <v>45</v>
      </c>
    </row>
    <row r="113" spans="1:13" x14ac:dyDescent="0.2">
      <c r="A113" t="s">
        <v>10</v>
      </c>
      <c r="B113" t="s">
        <v>11</v>
      </c>
      <c r="C113" t="s">
        <v>12</v>
      </c>
      <c r="D113" t="s">
        <v>105</v>
      </c>
      <c r="E113" t="s">
        <v>106</v>
      </c>
      <c r="F113">
        <v>150</v>
      </c>
      <c r="G113">
        <v>3</v>
      </c>
      <c r="H113" t="s">
        <v>108</v>
      </c>
      <c r="I113" s="7">
        <v>133.05000000000001</v>
      </c>
      <c r="J113" t="s">
        <v>53</v>
      </c>
      <c r="L113">
        <v>112</v>
      </c>
      <c r="M113">
        <v>5</v>
      </c>
    </row>
    <row r="114" spans="1:13" x14ac:dyDescent="0.2">
      <c r="A114" t="s">
        <v>110</v>
      </c>
      <c r="B114" t="s">
        <v>64</v>
      </c>
      <c r="C114" t="s">
        <v>12</v>
      </c>
      <c r="D114" t="s">
        <v>105</v>
      </c>
      <c r="E114" t="s">
        <v>106</v>
      </c>
      <c r="F114">
        <v>35</v>
      </c>
      <c r="G114">
        <v>3</v>
      </c>
      <c r="H114" t="s">
        <v>107</v>
      </c>
      <c r="I114" s="7">
        <v>80.02</v>
      </c>
      <c r="J114" t="s">
        <v>53</v>
      </c>
      <c r="L114">
        <v>113</v>
      </c>
      <c r="M114">
        <v>10</v>
      </c>
    </row>
    <row r="115" spans="1:13" x14ac:dyDescent="0.2">
      <c r="A115" t="s">
        <v>10</v>
      </c>
      <c r="B115" t="s">
        <v>11</v>
      </c>
      <c r="C115" t="s">
        <v>12</v>
      </c>
      <c r="D115" t="s">
        <v>105</v>
      </c>
      <c r="E115" t="s">
        <v>106</v>
      </c>
      <c r="F115">
        <v>150</v>
      </c>
      <c r="G115">
        <v>3</v>
      </c>
      <c r="H115" t="s">
        <v>108</v>
      </c>
      <c r="I115" s="7">
        <v>36.89</v>
      </c>
      <c r="J115" t="s">
        <v>53</v>
      </c>
      <c r="L115">
        <v>114</v>
      </c>
      <c r="M115">
        <v>15</v>
      </c>
    </row>
    <row r="116" spans="1:13" x14ac:dyDescent="0.2">
      <c r="A116" t="s">
        <v>10</v>
      </c>
      <c r="B116" t="s">
        <v>11</v>
      </c>
      <c r="C116" t="s">
        <v>12</v>
      </c>
      <c r="D116" t="s">
        <v>105</v>
      </c>
      <c r="E116" t="s">
        <v>106</v>
      </c>
      <c r="F116">
        <v>70</v>
      </c>
      <c r="G116">
        <v>3</v>
      </c>
      <c r="H116" t="s">
        <v>108</v>
      </c>
      <c r="I116" s="7">
        <v>47.4</v>
      </c>
      <c r="J116" t="s">
        <v>53</v>
      </c>
      <c r="L116">
        <v>115</v>
      </c>
      <c r="M116">
        <v>16</v>
      </c>
    </row>
    <row r="117" spans="1:13" x14ac:dyDescent="0.2">
      <c r="A117" t="s">
        <v>110</v>
      </c>
      <c r="B117" t="s">
        <v>64</v>
      </c>
      <c r="C117" t="s">
        <v>12</v>
      </c>
      <c r="D117" t="s">
        <v>105</v>
      </c>
      <c r="E117" t="s">
        <v>106</v>
      </c>
      <c r="F117">
        <v>35</v>
      </c>
      <c r="G117">
        <v>1</v>
      </c>
      <c r="H117" t="s">
        <v>115</v>
      </c>
      <c r="I117" s="7">
        <v>227</v>
      </c>
      <c r="J117" t="s">
        <v>59</v>
      </c>
      <c r="L117">
        <v>116</v>
      </c>
      <c r="M117">
        <v>37</v>
      </c>
    </row>
    <row r="118" spans="1:13" x14ac:dyDescent="0.2">
      <c r="A118" t="s">
        <v>10</v>
      </c>
      <c r="B118" t="s">
        <v>11</v>
      </c>
      <c r="C118" t="s">
        <v>12</v>
      </c>
      <c r="D118" t="s">
        <v>105</v>
      </c>
      <c r="E118" t="s">
        <v>106</v>
      </c>
      <c r="F118">
        <v>35</v>
      </c>
      <c r="G118">
        <v>3</v>
      </c>
      <c r="H118" t="s">
        <v>108</v>
      </c>
      <c r="I118" s="7">
        <v>90.14</v>
      </c>
      <c r="J118" t="s">
        <v>53</v>
      </c>
      <c r="L118">
        <v>117</v>
      </c>
      <c r="M118">
        <v>21</v>
      </c>
    </row>
    <row r="119" spans="1:13" x14ac:dyDescent="0.2">
      <c r="A119" t="s">
        <v>10</v>
      </c>
      <c r="B119" t="s">
        <v>11</v>
      </c>
      <c r="C119" t="s">
        <v>12</v>
      </c>
      <c r="D119" t="s">
        <v>105</v>
      </c>
      <c r="E119" t="s">
        <v>106</v>
      </c>
      <c r="F119">
        <v>35</v>
      </c>
      <c r="G119">
        <v>3</v>
      </c>
      <c r="H119" t="s">
        <v>67</v>
      </c>
      <c r="I119" s="7">
        <v>462.24</v>
      </c>
      <c r="J119" t="s">
        <v>53</v>
      </c>
      <c r="L119">
        <v>118</v>
      </c>
      <c r="M119">
        <v>30</v>
      </c>
    </row>
    <row r="120" spans="1:13" x14ac:dyDescent="0.2">
      <c r="A120" t="s">
        <v>10</v>
      </c>
      <c r="B120" t="s">
        <v>11</v>
      </c>
      <c r="C120" t="s">
        <v>12</v>
      </c>
      <c r="D120" t="s">
        <v>105</v>
      </c>
      <c r="E120" t="s">
        <v>106</v>
      </c>
      <c r="F120">
        <v>35</v>
      </c>
      <c r="G120">
        <v>3</v>
      </c>
      <c r="H120" t="s">
        <v>108</v>
      </c>
      <c r="I120" s="7">
        <v>28.41</v>
      </c>
      <c r="J120" t="s">
        <v>53</v>
      </c>
      <c r="L120">
        <v>119</v>
      </c>
      <c r="M120">
        <v>15</v>
      </c>
    </row>
    <row r="121" spans="1:13" x14ac:dyDescent="0.2">
      <c r="A121" t="s">
        <v>10</v>
      </c>
      <c r="B121" t="s">
        <v>11</v>
      </c>
      <c r="C121" t="s">
        <v>12</v>
      </c>
      <c r="D121" t="s">
        <v>105</v>
      </c>
      <c r="E121" t="s">
        <v>106</v>
      </c>
      <c r="F121">
        <v>35</v>
      </c>
      <c r="G121">
        <v>3</v>
      </c>
      <c r="H121" t="s">
        <v>108</v>
      </c>
      <c r="I121" s="7">
        <v>17.010000000000002</v>
      </c>
      <c r="J121" t="s">
        <v>53</v>
      </c>
      <c r="L121">
        <v>120</v>
      </c>
      <c r="M121">
        <v>22</v>
      </c>
    </row>
    <row r="122" spans="1:13" x14ac:dyDescent="0.2">
      <c r="A122" t="s">
        <v>10</v>
      </c>
      <c r="B122" t="s">
        <v>11</v>
      </c>
      <c r="C122" t="s">
        <v>12</v>
      </c>
      <c r="D122" t="s">
        <v>105</v>
      </c>
      <c r="E122" t="s">
        <v>106</v>
      </c>
      <c r="F122">
        <v>35</v>
      </c>
      <c r="G122">
        <v>1</v>
      </c>
      <c r="H122" t="s">
        <v>23</v>
      </c>
      <c r="I122" s="7">
        <v>206.49</v>
      </c>
      <c r="J122" t="s">
        <v>59</v>
      </c>
      <c r="L122">
        <v>121</v>
      </c>
      <c r="M122">
        <v>26</v>
      </c>
    </row>
    <row r="123" spans="1:13" x14ac:dyDescent="0.2">
      <c r="A123" t="s">
        <v>10</v>
      </c>
      <c r="B123" t="s">
        <v>11</v>
      </c>
      <c r="C123" t="s">
        <v>12</v>
      </c>
      <c r="D123" t="s">
        <v>105</v>
      </c>
      <c r="E123" t="s">
        <v>106</v>
      </c>
      <c r="F123">
        <v>150</v>
      </c>
      <c r="G123">
        <v>3</v>
      </c>
      <c r="H123" t="s">
        <v>79</v>
      </c>
      <c r="I123" s="7">
        <v>72.989999999999995</v>
      </c>
      <c r="J123" t="s">
        <v>53</v>
      </c>
      <c r="L123">
        <v>122</v>
      </c>
      <c r="M123">
        <v>5</v>
      </c>
    </row>
    <row r="124" spans="1:13" x14ac:dyDescent="0.2">
      <c r="A124" t="s">
        <v>10</v>
      </c>
      <c r="B124" t="s">
        <v>11</v>
      </c>
      <c r="C124" t="s">
        <v>12</v>
      </c>
      <c r="D124" t="s">
        <v>105</v>
      </c>
      <c r="E124" t="s">
        <v>106</v>
      </c>
      <c r="F124">
        <v>35</v>
      </c>
      <c r="G124">
        <v>3</v>
      </c>
      <c r="H124" t="s">
        <v>107</v>
      </c>
      <c r="I124" s="7">
        <v>111.68</v>
      </c>
      <c r="J124" t="s">
        <v>53</v>
      </c>
      <c r="L124">
        <v>123</v>
      </c>
      <c r="M124">
        <v>9</v>
      </c>
    </row>
    <row r="125" spans="1:13" x14ac:dyDescent="0.2">
      <c r="A125" t="s">
        <v>10</v>
      </c>
      <c r="B125" t="s">
        <v>11</v>
      </c>
      <c r="C125" t="s">
        <v>12</v>
      </c>
      <c r="D125" t="s">
        <v>105</v>
      </c>
      <c r="E125" t="s">
        <v>106</v>
      </c>
      <c r="F125">
        <v>35</v>
      </c>
      <c r="G125">
        <v>1</v>
      </c>
      <c r="H125" t="s">
        <v>107</v>
      </c>
      <c r="I125" s="7">
        <v>275.60000000000002</v>
      </c>
      <c r="J125" t="s">
        <v>59</v>
      </c>
      <c r="L125">
        <v>124</v>
      </c>
      <c r="M125">
        <v>9</v>
      </c>
    </row>
    <row r="126" spans="1:13" x14ac:dyDescent="0.2">
      <c r="A126" t="s">
        <v>10</v>
      </c>
      <c r="B126" t="s">
        <v>11</v>
      </c>
      <c r="C126" t="s">
        <v>12</v>
      </c>
      <c r="D126" t="s">
        <v>105</v>
      </c>
      <c r="E126" t="s">
        <v>106</v>
      </c>
      <c r="F126">
        <v>35</v>
      </c>
      <c r="G126">
        <v>1</v>
      </c>
      <c r="H126" t="s">
        <v>23</v>
      </c>
      <c r="I126" s="7">
        <v>29.78</v>
      </c>
      <c r="J126" t="s">
        <v>59</v>
      </c>
      <c r="L126">
        <v>125</v>
      </c>
      <c r="M126">
        <v>26</v>
      </c>
    </row>
    <row r="127" spans="1:13" x14ac:dyDescent="0.2">
      <c r="A127" t="s">
        <v>10</v>
      </c>
      <c r="B127" t="s">
        <v>11</v>
      </c>
      <c r="C127" t="s">
        <v>12</v>
      </c>
      <c r="D127" t="s">
        <v>105</v>
      </c>
      <c r="E127" t="s">
        <v>106</v>
      </c>
      <c r="F127">
        <v>70</v>
      </c>
      <c r="G127">
        <v>3</v>
      </c>
      <c r="H127" t="s">
        <v>109</v>
      </c>
      <c r="I127" s="7">
        <v>151.78</v>
      </c>
      <c r="J127" t="s">
        <v>53</v>
      </c>
      <c r="L127">
        <v>126</v>
      </c>
      <c r="M127">
        <v>12</v>
      </c>
    </row>
    <row r="128" spans="1:13" x14ac:dyDescent="0.2">
      <c r="A128" t="s">
        <v>10</v>
      </c>
      <c r="B128" t="s">
        <v>11</v>
      </c>
      <c r="C128" t="s">
        <v>12</v>
      </c>
      <c r="D128" t="s">
        <v>105</v>
      </c>
      <c r="E128" t="s">
        <v>106</v>
      </c>
      <c r="F128">
        <v>70</v>
      </c>
      <c r="G128">
        <v>3</v>
      </c>
      <c r="H128" t="s">
        <v>108</v>
      </c>
      <c r="I128" s="7">
        <v>376.14</v>
      </c>
      <c r="J128" t="s">
        <v>53</v>
      </c>
      <c r="L128">
        <v>127</v>
      </c>
      <c r="M128">
        <v>17</v>
      </c>
    </row>
    <row r="129" spans="1:13" x14ac:dyDescent="0.2">
      <c r="A129" t="s">
        <v>110</v>
      </c>
      <c r="B129" t="s">
        <v>64</v>
      </c>
      <c r="C129" t="s">
        <v>12</v>
      </c>
      <c r="D129" t="s">
        <v>105</v>
      </c>
      <c r="E129" t="s">
        <v>106</v>
      </c>
      <c r="F129">
        <v>35</v>
      </c>
      <c r="G129">
        <v>3</v>
      </c>
      <c r="H129" t="s">
        <v>107</v>
      </c>
      <c r="I129" s="7">
        <v>54.4</v>
      </c>
      <c r="J129" t="s">
        <v>53</v>
      </c>
      <c r="L129">
        <v>128</v>
      </c>
      <c r="M129">
        <v>36</v>
      </c>
    </row>
    <row r="130" spans="1:13" x14ac:dyDescent="0.2">
      <c r="A130" t="s">
        <v>110</v>
      </c>
      <c r="B130" t="s">
        <v>64</v>
      </c>
      <c r="C130" t="s">
        <v>12</v>
      </c>
      <c r="D130" t="s">
        <v>105</v>
      </c>
      <c r="E130" t="s">
        <v>106</v>
      </c>
      <c r="F130">
        <v>70</v>
      </c>
      <c r="G130">
        <v>3</v>
      </c>
      <c r="H130" t="s">
        <v>109</v>
      </c>
      <c r="I130" s="7">
        <v>91.59</v>
      </c>
      <c r="J130" t="s">
        <v>53</v>
      </c>
      <c r="L130">
        <v>129</v>
      </c>
      <c r="M130">
        <v>11</v>
      </c>
    </row>
    <row r="131" spans="1:13" x14ac:dyDescent="0.2">
      <c r="A131" t="s">
        <v>10</v>
      </c>
      <c r="B131" t="s">
        <v>11</v>
      </c>
      <c r="C131" t="s">
        <v>12</v>
      </c>
      <c r="D131" t="s">
        <v>105</v>
      </c>
      <c r="E131" t="s">
        <v>106</v>
      </c>
      <c r="F131">
        <v>150</v>
      </c>
      <c r="G131">
        <v>3</v>
      </c>
      <c r="H131" t="s">
        <v>60</v>
      </c>
      <c r="I131" s="7">
        <v>22.33</v>
      </c>
      <c r="J131" t="s">
        <v>53</v>
      </c>
      <c r="L131">
        <v>130</v>
      </c>
      <c r="M131">
        <v>2</v>
      </c>
    </row>
    <row r="132" spans="1:13" x14ac:dyDescent="0.2">
      <c r="A132" t="s">
        <v>10</v>
      </c>
      <c r="B132" t="s">
        <v>11</v>
      </c>
      <c r="C132" t="s">
        <v>12</v>
      </c>
      <c r="D132" t="s">
        <v>105</v>
      </c>
      <c r="E132" t="s">
        <v>106</v>
      </c>
      <c r="F132">
        <v>70</v>
      </c>
      <c r="G132">
        <v>3</v>
      </c>
      <c r="H132" t="s">
        <v>109</v>
      </c>
      <c r="I132" s="7">
        <v>12.67</v>
      </c>
      <c r="J132" t="s">
        <v>53</v>
      </c>
      <c r="L132">
        <v>131</v>
      </c>
      <c r="M132">
        <v>12</v>
      </c>
    </row>
    <row r="133" spans="1:13" x14ac:dyDescent="0.2">
      <c r="A133" t="s">
        <v>110</v>
      </c>
      <c r="B133" t="s">
        <v>64</v>
      </c>
      <c r="C133" t="s">
        <v>12</v>
      </c>
      <c r="D133" t="s">
        <v>105</v>
      </c>
      <c r="E133" t="s">
        <v>106</v>
      </c>
      <c r="F133">
        <v>70</v>
      </c>
      <c r="G133">
        <v>3</v>
      </c>
      <c r="H133" t="s">
        <v>109</v>
      </c>
      <c r="I133" s="7">
        <v>134.41999999999999</v>
      </c>
      <c r="J133" t="s">
        <v>53</v>
      </c>
      <c r="L133">
        <v>132</v>
      </c>
      <c r="M133">
        <v>11</v>
      </c>
    </row>
    <row r="134" spans="1:13" x14ac:dyDescent="0.2">
      <c r="A134" t="s">
        <v>110</v>
      </c>
      <c r="B134" t="s">
        <v>64</v>
      </c>
      <c r="C134" t="s">
        <v>12</v>
      </c>
      <c r="D134" t="s">
        <v>105</v>
      </c>
      <c r="E134" t="s">
        <v>106</v>
      </c>
      <c r="F134">
        <v>35</v>
      </c>
      <c r="G134">
        <v>3</v>
      </c>
      <c r="H134" t="s">
        <v>107</v>
      </c>
      <c r="I134" s="7">
        <v>176.81</v>
      </c>
      <c r="J134" t="s">
        <v>53</v>
      </c>
      <c r="K134">
        <v>-9.2233720368547758E+18</v>
      </c>
      <c r="L134">
        <v>133</v>
      </c>
      <c r="M134">
        <v>10</v>
      </c>
    </row>
    <row r="135" spans="1:13" x14ac:dyDescent="0.2">
      <c r="A135" t="s">
        <v>10</v>
      </c>
      <c r="B135" t="s">
        <v>11</v>
      </c>
      <c r="C135" t="s">
        <v>12</v>
      </c>
      <c r="D135" t="s">
        <v>105</v>
      </c>
      <c r="E135" t="s">
        <v>106</v>
      </c>
      <c r="F135">
        <v>35</v>
      </c>
      <c r="G135">
        <v>3</v>
      </c>
      <c r="H135" t="s">
        <v>107</v>
      </c>
      <c r="I135" s="7">
        <v>705.08</v>
      </c>
      <c r="J135" t="s">
        <v>53</v>
      </c>
      <c r="L135">
        <v>134</v>
      </c>
      <c r="M135">
        <v>32</v>
      </c>
    </row>
    <row r="136" spans="1:13" x14ac:dyDescent="0.2">
      <c r="A136" t="s">
        <v>10</v>
      </c>
      <c r="B136" t="s">
        <v>11</v>
      </c>
      <c r="C136" t="s">
        <v>12</v>
      </c>
      <c r="D136" t="s">
        <v>105</v>
      </c>
      <c r="E136" t="s">
        <v>106</v>
      </c>
      <c r="F136">
        <v>35</v>
      </c>
      <c r="G136">
        <v>3</v>
      </c>
      <c r="H136" t="s">
        <v>108</v>
      </c>
      <c r="I136" s="7">
        <v>62.11</v>
      </c>
      <c r="J136" t="s">
        <v>53</v>
      </c>
      <c r="L136">
        <v>135</v>
      </c>
      <c r="M136">
        <v>54</v>
      </c>
    </row>
    <row r="137" spans="1:13" x14ac:dyDescent="0.2">
      <c r="A137" t="s">
        <v>10</v>
      </c>
      <c r="B137" t="s">
        <v>11</v>
      </c>
      <c r="C137" t="s">
        <v>12</v>
      </c>
      <c r="D137" t="s">
        <v>105</v>
      </c>
      <c r="E137" t="s">
        <v>106</v>
      </c>
      <c r="F137">
        <v>3</v>
      </c>
      <c r="G137">
        <v>1</v>
      </c>
      <c r="H137" t="s">
        <v>107</v>
      </c>
      <c r="I137" s="7">
        <v>303.64</v>
      </c>
      <c r="J137" t="s">
        <v>59</v>
      </c>
      <c r="L137">
        <v>136</v>
      </c>
      <c r="M137">
        <v>9</v>
      </c>
    </row>
    <row r="138" spans="1:13" x14ac:dyDescent="0.2">
      <c r="A138" t="s">
        <v>110</v>
      </c>
      <c r="B138" t="s">
        <v>64</v>
      </c>
      <c r="C138" t="s">
        <v>12</v>
      </c>
      <c r="D138" t="s">
        <v>105</v>
      </c>
      <c r="E138" t="s">
        <v>106</v>
      </c>
      <c r="F138">
        <v>35</v>
      </c>
      <c r="G138">
        <v>3</v>
      </c>
      <c r="H138" t="s">
        <v>107</v>
      </c>
      <c r="I138" s="7">
        <v>60.38</v>
      </c>
      <c r="J138" t="s">
        <v>53</v>
      </c>
      <c r="L138">
        <v>137</v>
      </c>
      <c r="M138">
        <v>10</v>
      </c>
    </row>
    <row r="139" spans="1:13" x14ac:dyDescent="0.2">
      <c r="A139" t="s">
        <v>10</v>
      </c>
      <c r="B139" t="s">
        <v>11</v>
      </c>
      <c r="C139" t="s">
        <v>12</v>
      </c>
      <c r="D139" t="s">
        <v>105</v>
      </c>
      <c r="E139" t="s">
        <v>106</v>
      </c>
      <c r="F139">
        <v>150</v>
      </c>
      <c r="G139">
        <v>3</v>
      </c>
      <c r="H139" t="s">
        <v>108</v>
      </c>
      <c r="I139" s="7">
        <v>91.2</v>
      </c>
      <c r="J139" t="s">
        <v>53</v>
      </c>
      <c r="L139">
        <v>138</v>
      </c>
      <c r="M139">
        <v>15</v>
      </c>
    </row>
    <row r="140" spans="1:13" x14ac:dyDescent="0.2">
      <c r="A140" t="s">
        <v>10</v>
      </c>
      <c r="B140" t="s">
        <v>11</v>
      </c>
      <c r="C140" t="s">
        <v>12</v>
      </c>
      <c r="D140" t="s">
        <v>105</v>
      </c>
      <c r="E140" t="s">
        <v>106</v>
      </c>
      <c r="F140">
        <v>35</v>
      </c>
      <c r="G140">
        <v>3</v>
      </c>
      <c r="H140" t="s">
        <v>108</v>
      </c>
      <c r="I140" s="7">
        <v>13.32</v>
      </c>
      <c r="J140" t="s">
        <v>53</v>
      </c>
      <c r="L140">
        <v>139</v>
      </c>
      <c r="M140">
        <v>15</v>
      </c>
    </row>
    <row r="141" spans="1:13" x14ac:dyDescent="0.2">
      <c r="A141" t="s">
        <v>10</v>
      </c>
      <c r="B141" t="s">
        <v>11</v>
      </c>
      <c r="C141" t="s">
        <v>12</v>
      </c>
      <c r="D141" t="s">
        <v>105</v>
      </c>
      <c r="E141" t="s">
        <v>106</v>
      </c>
      <c r="F141">
        <v>35</v>
      </c>
      <c r="G141">
        <v>3</v>
      </c>
      <c r="H141" t="s">
        <v>108</v>
      </c>
      <c r="I141" s="7">
        <v>219.65</v>
      </c>
      <c r="J141" t="s">
        <v>53</v>
      </c>
      <c r="L141">
        <v>140</v>
      </c>
      <c r="M141">
        <v>50</v>
      </c>
    </row>
    <row r="142" spans="1:13" x14ac:dyDescent="0.2">
      <c r="A142" t="s">
        <v>10</v>
      </c>
      <c r="B142" t="s">
        <v>11</v>
      </c>
      <c r="C142" t="s">
        <v>12</v>
      </c>
      <c r="D142" t="s">
        <v>105</v>
      </c>
      <c r="E142" t="s">
        <v>106</v>
      </c>
      <c r="F142">
        <v>35</v>
      </c>
      <c r="G142">
        <v>1</v>
      </c>
      <c r="H142" t="s">
        <v>107</v>
      </c>
      <c r="I142" s="7">
        <v>582.99</v>
      </c>
      <c r="J142" t="s">
        <v>48</v>
      </c>
      <c r="L142">
        <v>141</v>
      </c>
      <c r="M142">
        <v>8</v>
      </c>
    </row>
    <row r="143" spans="1:13" x14ac:dyDescent="0.2">
      <c r="A143" t="s">
        <v>10</v>
      </c>
      <c r="B143" t="s">
        <v>11</v>
      </c>
      <c r="C143" t="s">
        <v>12</v>
      </c>
      <c r="D143" t="s">
        <v>105</v>
      </c>
      <c r="E143" t="s">
        <v>106</v>
      </c>
      <c r="F143">
        <v>35</v>
      </c>
      <c r="G143">
        <v>3</v>
      </c>
      <c r="H143" t="s">
        <v>107</v>
      </c>
      <c r="I143" s="7">
        <v>6.86</v>
      </c>
      <c r="J143" t="s">
        <v>53</v>
      </c>
      <c r="L143">
        <v>142</v>
      </c>
      <c r="M143">
        <v>9</v>
      </c>
    </row>
    <row r="144" spans="1:13" x14ac:dyDescent="0.2">
      <c r="A144" t="s">
        <v>10</v>
      </c>
      <c r="B144" t="s">
        <v>11</v>
      </c>
      <c r="C144" t="s">
        <v>12</v>
      </c>
      <c r="D144" t="s">
        <v>105</v>
      </c>
      <c r="E144" t="s">
        <v>106</v>
      </c>
      <c r="F144">
        <v>70</v>
      </c>
      <c r="G144">
        <v>3</v>
      </c>
      <c r="H144" t="s">
        <v>24</v>
      </c>
      <c r="I144" s="7">
        <v>74.91</v>
      </c>
      <c r="J144" t="s">
        <v>53</v>
      </c>
      <c r="L144">
        <v>143</v>
      </c>
      <c r="M144">
        <v>51</v>
      </c>
    </row>
    <row r="145" spans="1:13" x14ac:dyDescent="0.2">
      <c r="A145" t="s">
        <v>10</v>
      </c>
      <c r="B145" t="s">
        <v>11</v>
      </c>
      <c r="C145" t="s">
        <v>12</v>
      </c>
      <c r="D145" t="s">
        <v>105</v>
      </c>
      <c r="E145" t="s">
        <v>106</v>
      </c>
      <c r="F145">
        <v>35</v>
      </c>
      <c r="G145">
        <v>1</v>
      </c>
      <c r="H145" t="s">
        <v>109</v>
      </c>
      <c r="I145" s="7">
        <v>327.91</v>
      </c>
      <c r="J145" t="s">
        <v>62</v>
      </c>
      <c r="L145">
        <v>144</v>
      </c>
      <c r="M145">
        <v>43</v>
      </c>
    </row>
    <row r="146" spans="1:13" x14ac:dyDescent="0.2">
      <c r="A146" t="s">
        <v>10</v>
      </c>
      <c r="B146" t="s">
        <v>11</v>
      </c>
      <c r="C146" t="s">
        <v>12</v>
      </c>
      <c r="D146" t="s">
        <v>105</v>
      </c>
      <c r="E146" t="s">
        <v>106</v>
      </c>
      <c r="F146">
        <v>35</v>
      </c>
      <c r="G146">
        <v>3</v>
      </c>
      <c r="H146" t="s">
        <v>108</v>
      </c>
      <c r="I146" s="7">
        <v>27.77</v>
      </c>
      <c r="J146" t="s">
        <v>53</v>
      </c>
      <c r="L146">
        <v>145</v>
      </c>
      <c r="M146">
        <v>53</v>
      </c>
    </row>
    <row r="147" spans="1:13" x14ac:dyDescent="0.2">
      <c r="A147" t="s">
        <v>10</v>
      </c>
      <c r="B147" t="s">
        <v>11</v>
      </c>
      <c r="C147" t="s">
        <v>12</v>
      </c>
      <c r="D147" t="s">
        <v>105</v>
      </c>
      <c r="E147" t="s">
        <v>106</v>
      </c>
      <c r="F147">
        <v>35</v>
      </c>
      <c r="G147">
        <v>3</v>
      </c>
      <c r="H147" t="s">
        <v>108</v>
      </c>
      <c r="I147" s="7">
        <v>593.24</v>
      </c>
      <c r="J147" t="s">
        <v>53</v>
      </c>
      <c r="L147">
        <v>146</v>
      </c>
      <c r="M147">
        <v>25</v>
      </c>
    </row>
    <row r="148" spans="1:13" x14ac:dyDescent="0.2">
      <c r="A148" t="s">
        <v>10</v>
      </c>
      <c r="B148" t="s">
        <v>11</v>
      </c>
      <c r="C148" t="s">
        <v>12</v>
      </c>
      <c r="D148" t="s">
        <v>105</v>
      </c>
      <c r="E148" t="s">
        <v>106</v>
      </c>
      <c r="F148">
        <v>35</v>
      </c>
      <c r="G148">
        <v>1</v>
      </c>
      <c r="H148" t="s">
        <v>109</v>
      </c>
      <c r="I148" s="7">
        <v>410.68</v>
      </c>
      <c r="J148" t="s">
        <v>48</v>
      </c>
      <c r="L148">
        <v>147</v>
      </c>
      <c r="M148">
        <v>42</v>
      </c>
    </row>
    <row r="149" spans="1:13" x14ac:dyDescent="0.2">
      <c r="A149" t="s">
        <v>10</v>
      </c>
      <c r="B149" t="s">
        <v>11</v>
      </c>
      <c r="C149" t="s">
        <v>12</v>
      </c>
      <c r="D149" t="s">
        <v>105</v>
      </c>
      <c r="E149" t="s">
        <v>106</v>
      </c>
      <c r="F149">
        <v>35</v>
      </c>
      <c r="G149">
        <v>3</v>
      </c>
      <c r="H149" t="s">
        <v>108</v>
      </c>
      <c r="I149" s="7">
        <v>15.58</v>
      </c>
      <c r="J149" t="s">
        <v>53</v>
      </c>
      <c r="L149">
        <v>148</v>
      </c>
      <c r="M149">
        <v>17</v>
      </c>
    </row>
    <row r="150" spans="1:13" x14ac:dyDescent="0.2">
      <c r="A150" t="s">
        <v>10</v>
      </c>
      <c r="B150" t="s">
        <v>11</v>
      </c>
      <c r="C150" t="s">
        <v>12</v>
      </c>
      <c r="D150" t="s">
        <v>105</v>
      </c>
      <c r="E150" t="s">
        <v>106</v>
      </c>
      <c r="F150">
        <v>35</v>
      </c>
      <c r="G150">
        <v>1</v>
      </c>
      <c r="H150" t="s">
        <v>107</v>
      </c>
      <c r="I150" s="7">
        <v>484.06</v>
      </c>
      <c r="J150" t="s">
        <v>62</v>
      </c>
      <c r="L150">
        <v>149</v>
      </c>
      <c r="M150">
        <v>9</v>
      </c>
    </row>
    <row r="151" spans="1:13" x14ac:dyDescent="0.2">
      <c r="A151" t="s">
        <v>110</v>
      </c>
      <c r="B151" t="s">
        <v>64</v>
      </c>
      <c r="C151" t="s">
        <v>12</v>
      </c>
      <c r="D151" t="s">
        <v>105</v>
      </c>
      <c r="E151" t="s">
        <v>113</v>
      </c>
      <c r="F151">
        <v>185</v>
      </c>
      <c r="G151">
        <v>3</v>
      </c>
      <c r="H151" t="s">
        <v>82</v>
      </c>
      <c r="I151" s="7">
        <v>340.55</v>
      </c>
      <c r="J151" t="s">
        <v>53</v>
      </c>
      <c r="L151">
        <v>150</v>
      </c>
      <c r="M151">
        <v>10</v>
      </c>
    </row>
    <row r="152" spans="1:13" x14ac:dyDescent="0.2">
      <c r="A152" t="s">
        <v>10</v>
      </c>
      <c r="B152" t="s">
        <v>11</v>
      </c>
      <c r="C152" t="s">
        <v>12</v>
      </c>
      <c r="D152" t="s">
        <v>105</v>
      </c>
      <c r="E152" t="s">
        <v>106</v>
      </c>
      <c r="F152">
        <v>70</v>
      </c>
      <c r="G152">
        <v>3</v>
      </c>
      <c r="H152" t="s">
        <v>109</v>
      </c>
      <c r="I152" s="7">
        <v>47.38</v>
      </c>
      <c r="J152" t="s">
        <v>53</v>
      </c>
      <c r="L152">
        <v>151</v>
      </c>
      <c r="M152">
        <v>6</v>
      </c>
    </row>
    <row r="153" spans="1:13" x14ac:dyDescent="0.2">
      <c r="A153" t="s">
        <v>10</v>
      </c>
      <c r="B153" t="s">
        <v>11</v>
      </c>
      <c r="C153" t="s">
        <v>12</v>
      </c>
      <c r="D153" t="s">
        <v>105</v>
      </c>
      <c r="E153" t="s">
        <v>106</v>
      </c>
      <c r="F153">
        <v>35</v>
      </c>
      <c r="G153">
        <v>3</v>
      </c>
      <c r="H153" t="s">
        <v>107</v>
      </c>
      <c r="I153" s="7">
        <v>91.34</v>
      </c>
      <c r="J153" t="s">
        <v>53</v>
      </c>
      <c r="L153">
        <v>152</v>
      </c>
      <c r="M153">
        <v>34</v>
      </c>
    </row>
    <row r="154" spans="1:13" x14ac:dyDescent="0.2">
      <c r="A154" t="s">
        <v>10</v>
      </c>
      <c r="B154" t="s">
        <v>11</v>
      </c>
      <c r="C154" t="s">
        <v>12</v>
      </c>
      <c r="D154" t="s">
        <v>105</v>
      </c>
      <c r="E154" t="s">
        <v>106</v>
      </c>
      <c r="F154">
        <v>35</v>
      </c>
      <c r="G154">
        <v>1</v>
      </c>
      <c r="H154" t="s">
        <v>107</v>
      </c>
      <c r="I154" s="7">
        <v>459.57</v>
      </c>
      <c r="J154" t="s">
        <v>62</v>
      </c>
      <c r="L154">
        <v>153</v>
      </c>
      <c r="M154">
        <v>33</v>
      </c>
    </row>
    <row r="155" spans="1:13" x14ac:dyDescent="0.2">
      <c r="A155" t="s">
        <v>10</v>
      </c>
      <c r="B155" t="s">
        <v>11</v>
      </c>
      <c r="C155" t="s">
        <v>12</v>
      </c>
      <c r="D155" t="s">
        <v>105</v>
      </c>
      <c r="E155" t="s">
        <v>106</v>
      </c>
      <c r="F155">
        <v>70</v>
      </c>
      <c r="G155">
        <v>3</v>
      </c>
      <c r="H155" t="s">
        <v>67</v>
      </c>
      <c r="I155" s="7">
        <v>4.8499999999999996</v>
      </c>
      <c r="J155" t="s">
        <v>53</v>
      </c>
      <c r="L155">
        <v>154</v>
      </c>
      <c r="M155">
        <v>6</v>
      </c>
    </row>
    <row r="156" spans="1:13" x14ac:dyDescent="0.2">
      <c r="A156" t="s">
        <v>10</v>
      </c>
      <c r="B156" t="s">
        <v>11</v>
      </c>
      <c r="C156" t="s">
        <v>12</v>
      </c>
      <c r="D156" t="s">
        <v>105</v>
      </c>
      <c r="E156" t="s">
        <v>106</v>
      </c>
      <c r="F156">
        <v>35</v>
      </c>
      <c r="G156">
        <v>3</v>
      </c>
      <c r="H156" t="s">
        <v>118</v>
      </c>
      <c r="I156" s="7">
        <v>354.19</v>
      </c>
      <c r="J156" t="s">
        <v>53</v>
      </c>
      <c r="L156">
        <v>155</v>
      </c>
      <c r="M156">
        <v>8</v>
      </c>
    </row>
    <row r="157" spans="1:13" x14ac:dyDescent="0.2">
      <c r="A157" t="s">
        <v>110</v>
      </c>
      <c r="B157" t="s">
        <v>64</v>
      </c>
      <c r="C157" t="s">
        <v>12</v>
      </c>
      <c r="D157" t="s">
        <v>105</v>
      </c>
      <c r="E157" t="s">
        <v>106</v>
      </c>
      <c r="F157">
        <v>35</v>
      </c>
      <c r="G157">
        <v>3</v>
      </c>
      <c r="H157" t="s">
        <v>107</v>
      </c>
      <c r="I157" s="7">
        <v>120.2</v>
      </c>
      <c r="J157" t="s">
        <v>53</v>
      </c>
      <c r="L157">
        <v>156</v>
      </c>
      <c r="M157">
        <v>10</v>
      </c>
    </row>
    <row r="158" spans="1:13" x14ac:dyDescent="0.2">
      <c r="A158" t="s">
        <v>10</v>
      </c>
      <c r="B158" t="s">
        <v>11</v>
      </c>
      <c r="C158" t="s">
        <v>12</v>
      </c>
      <c r="D158" t="s">
        <v>105</v>
      </c>
      <c r="E158" t="s">
        <v>106</v>
      </c>
      <c r="F158">
        <v>35</v>
      </c>
      <c r="G158">
        <v>1</v>
      </c>
      <c r="H158" t="s">
        <v>23</v>
      </c>
      <c r="I158" s="7">
        <v>514.99</v>
      </c>
      <c r="J158" t="s">
        <v>59</v>
      </c>
      <c r="L158">
        <v>157</v>
      </c>
      <c r="M158">
        <v>26</v>
      </c>
    </row>
    <row r="159" spans="1:13" x14ac:dyDescent="0.2">
      <c r="A159" t="s">
        <v>10</v>
      </c>
      <c r="B159" t="s">
        <v>11</v>
      </c>
      <c r="C159" t="s">
        <v>12</v>
      </c>
      <c r="D159" t="s">
        <v>105</v>
      </c>
      <c r="E159" t="s">
        <v>106</v>
      </c>
      <c r="F159">
        <v>150</v>
      </c>
      <c r="G159">
        <v>3</v>
      </c>
      <c r="H159" t="s">
        <v>23</v>
      </c>
      <c r="I159" s="7">
        <v>164.57</v>
      </c>
      <c r="J159" t="s">
        <v>53</v>
      </c>
      <c r="L159">
        <v>158</v>
      </c>
      <c r="M159">
        <v>5</v>
      </c>
    </row>
    <row r="160" spans="1:13" x14ac:dyDescent="0.2">
      <c r="A160" t="s">
        <v>10</v>
      </c>
      <c r="B160" t="s">
        <v>11</v>
      </c>
      <c r="C160" t="s">
        <v>12</v>
      </c>
      <c r="D160" t="s">
        <v>105</v>
      </c>
      <c r="E160" t="s">
        <v>106</v>
      </c>
      <c r="F160">
        <v>70</v>
      </c>
      <c r="G160">
        <v>3</v>
      </c>
      <c r="H160" t="s">
        <v>108</v>
      </c>
      <c r="I160" s="7">
        <v>212.03</v>
      </c>
      <c r="J160" t="s">
        <v>53</v>
      </c>
      <c r="L160">
        <v>159</v>
      </c>
      <c r="M160">
        <v>16</v>
      </c>
    </row>
    <row r="161" spans="1:13" x14ac:dyDescent="0.2">
      <c r="A161" t="s">
        <v>10</v>
      </c>
      <c r="B161" t="s">
        <v>11</v>
      </c>
      <c r="C161" t="s">
        <v>12</v>
      </c>
      <c r="D161" t="s">
        <v>105</v>
      </c>
      <c r="E161" t="s">
        <v>106</v>
      </c>
      <c r="F161">
        <v>35</v>
      </c>
      <c r="G161">
        <v>1</v>
      </c>
      <c r="H161" t="s">
        <v>109</v>
      </c>
      <c r="I161" s="7">
        <v>10.14</v>
      </c>
      <c r="J161" t="s">
        <v>48</v>
      </c>
      <c r="L161">
        <v>160</v>
      </c>
      <c r="M161">
        <v>12</v>
      </c>
    </row>
    <row r="162" spans="1:13" x14ac:dyDescent="0.2">
      <c r="A162" t="s">
        <v>10</v>
      </c>
      <c r="B162" t="s">
        <v>11</v>
      </c>
      <c r="C162" t="s">
        <v>12</v>
      </c>
      <c r="D162" t="s">
        <v>105</v>
      </c>
      <c r="E162" t="s">
        <v>106</v>
      </c>
      <c r="F162">
        <v>35</v>
      </c>
      <c r="G162">
        <v>3</v>
      </c>
      <c r="H162" t="s">
        <v>32</v>
      </c>
      <c r="I162" s="7">
        <v>15</v>
      </c>
      <c r="J162" t="s">
        <v>53</v>
      </c>
      <c r="L162">
        <v>161</v>
      </c>
      <c r="M162">
        <v>23</v>
      </c>
    </row>
    <row r="163" spans="1:13" x14ac:dyDescent="0.2">
      <c r="A163" t="s">
        <v>10</v>
      </c>
      <c r="B163" t="s">
        <v>11</v>
      </c>
      <c r="C163" t="s">
        <v>12</v>
      </c>
      <c r="D163" t="s">
        <v>105</v>
      </c>
      <c r="E163" t="s">
        <v>106</v>
      </c>
      <c r="F163">
        <v>35</v>
      </c>
      <c r="G163">
        <v>3</v>
      </c>
      <c r="H163" t="s">
        <v>107</v>
      </c>
      <c r="I163" s="7">
        <v>114.92</v>
      </c>
      <c r="J163" t="s">
        <v>53</v>
      </c>
      <c r="L163">
        <v>162</v>
      </c>
      <c r="M163">
        <v>9</v>
      </c>
    </row>
    <row r="164" spans="1:13" x14ac:dyDescent="0.2">
      <c r="A164" t="s">
        <v>10</v>
      </c>
      <c r="B164" t="s">
        <v>11</v>
      </c>
      <c r="C164" t="s">
        <v>12</v>
      </c>
      <c r="D164" t="s">
        <v>105</v>
      </c>
      <c r="E164" t="s">
        <v>106</v>
      </c>
      <c r="F164">
        <v>35</v>
      </c>
      <c r="G164">
        <v>3</v>
      </c>
      <c r="H164" t="s">
        <v>108</v>
      </c>
      <c r="I164" s="7">
        <v>176.96</v>
      </c>
      <c r="J164" t="s">
        <v>53</v>
      </c>
      <c r="L164">
        <v>163</v>
      </c>
      <c r="M164">
        <v>15</v>
      </c>
    </row>
    <row r="165" spans="1:13" x14ac:dyDescent="0.2">
      <c r="A165" t="s">
        <v>10</v>
      </c>
      <c r="B165" t="s">
        <v>11</v>
      </c>
      <c r="C165" t="s">
        <v>12</v>
      </c>
      <c r="D165" t="s">
        <v>105</v>
      </c>
      <c r="E165" t="s">
        <v>106</v>
      </c>
      <c r="F165">
        <v>35</v>
      </c>
      <c r="G165">
        <v>3</v>
      </c>
      <c r="H165" t="s">
        <v>108</v>
      </c>
      <c r="I165" s="7">
        <v>83.27</v>
      </c>
      <c r="J165" t="s">
        <v>53</v>
      </c>
      <c r="L165">
        <v>164</v>
      </c>
      <c r="M165">
        <v>21</v>
      </c>
    </row>
    <row r="166" spans="1:13" x14ac:dyDescent="0.2">
      <c r="A166" t="s">
        <v>110</v>
      </c>
      <c r="B166" t="s">
        <v>64</v>
      </c>
      <c r="C166" t="s">
        <v>12</v>
      </c>
      <c r="D166" t="s">
        <v>105</v>
      </c>
      <c r="E166" t="s">
        <v>106</v>
      </c>
      <c r="F166">
        <v>35</v>
      </c>
      <c r="G166">
        <v>3</v>
      </c>
      <c r="H166" t="s">
        <v>107</v>
      </c>
      <c r="I166" s="7">
        <v>208.75</v>
      </c>
      <c r="J166" t="s">
        <v>53</v>
      </c>
      <c r="L166">
        <v>165</v>
      </c>
      <c r="M166">
        <v>10</v>
      </c>
    </row>
    <row r="167" spans="1:13" x14ac:dyDescent="0.2">
      <c r="A167" t="s">
        <v>10</v>
      </c>
      <c r="B167" t="s">
        <v>11</v>
      </c>
      <c r="C167" t="s">
        <v>12</v>
      </c>
      <c r="D167" t="s">
        <v>105</v>
      </c>
      <c r="E167" t="s">
        <v>113</v>
      </c>
      <c r="F167">
        <v>185</v>
      </c>
      <c r="G167">
        <v>3</v>
      </c>
      <c r="H167" t="s">
        <v>32</v>
      </c>
      <c r="I167" s="7">
        <v>612.36</v>
      </c>
      <c r="J167" t="s">
        <v>53</v>
      </c>
      <c r="L167">
        <v>166</v>
      </c>
      <c r="M167">
        <v>3</v>
      </c>
    </row>
    <row r="168" spans="1:13" x14ac:dyDescent="0.2">
      <c r="A168" t="s">
        <v>10</v>
      </c>
      <c r="B168" t="s">
        <v>11</v>
      </c>
      <c r="C168" t="s">
        <v>12</v>
      </c>
      <c r="D168" t="s">
        <v>105</v>
      </c>
      <c r="E168" t="s">
        <v>106</v>
      </c>
      <c r="F168">
        <v>150</v>
      </c>
      <c r="G168">
        <v>3</v>
      </c>
      <c r="H168" t="s">
        <v>108</v>
      </c>
      <c r="I168" s="7">
        <v>5.97</v>
      </c>
      <c r="J168" t="s">
        <v>53</v>
      </c>
      <c r="L168">
        <v>167</v>
      </c>
      <c r="M168">
        <v>3</v>
      </c>
    </row>
    <row r="169" spans="1:13" x14ac:dyDescent="0.2">
      <c r="A169" t="s">
        <v>10</v>
      </c>
      <c r="B169" t="s">
        <v>11</v>
      </c>
      <c r="C169" t="s">
        <v>12</v>
      </c>
      <c r="D169" t="s">
        <v>105</v>
      </c>
      <c r="E169" t="s">
        <v>106</v>
      </c>
      <c r="F169">
        <v>70</v>
      </c>
      <c r="G169">
        <v>3</v>
      </c>
      <c r="H169" t="s">
        <v>109</v>
      </c>
      <c r="I169" s="7">
        <v>242.18</v>
      </c>
      <c r="J169" t="s">
        <v>53</v>
      </c>
      <c r="L169">
        <v>168</v>
      </c>
      <c r="M169">
        <v>12</v>
      </c>
    </row>
    <row r="170" spans="1:13" x14ac:dyDescent="0.2">
      <c r="A170" t="s">
        <v>10</v>
      </c>
      <c r="B170" t="s">
        <v>11</v>
      </c>
      <c r="C170" t="s">
        <v>12</v>
      </c>
      <c r="D170" t="s">
        <v>105</v>
      </c>
      <c r="E170" t="s">
        <v>106</v>
      </c>
      <c r="F170">
        <v>70</v>
      </c>
      <c r="G170">
        <v>3</v>
      </c>
      <c r="H170" t="s">
        <v>108</v>
      </c>
      <c r="I170" s="7">
        <v>21.19</v>
      </c>
      <c r="J170" t="s">
        <v>53</v>
      </c>
      <c r="L170">
        <v>169</v>
      </c>
      <c r="M170">
        <v>46</v>
      </c>
    </row>
    <row r="171" spans="1:13" x14ac:dyDescent="0.2">
      <c r="A171" t="s">
        <v>10</v>
      </c>
      <c r="B171" t="s">
        <v>11</v>
      </c>
      <c r="C171" t="s">
        <v>12</v>
      </c>
      <c r="D171" t="s">
        <v>105</v>
      </c>
      <c r="E171" t="s">
        <v>113</v>
      </c>
      <c r="F171">
        <v>185</v>
      </c>
      <c r="G171">
        <v>3</v>
      </c>
      <c r="H171" t="s">
        <v>32</v>
      </c>
      <c r="I171" s="7">
        <v>77.84</v>
      </c>
      <c r="J171" t="s">
        <v>53</v>
      </c>
      <c r="L171">
        <v>170</v>
      </c>
      <c r="M171">
        <v>3</v>
      </c>
    </row>
    <row r="172" spans="1:13" x14ac:dyDescent="0.2">
      <c r="A172" t="s">
        <v>10</v>
      </c>
      <c r="B172" t="s">
        <v>11</v>
      </c>
      <c r="C172" t="s">
        <v>12</v>
      </c>
      <c r="D172" t="s">
        <v>105</v>
      </c>
      <c r="E172" t="s">
        <v>106</v>
      </c>
      <c r="F172">
        <v>35</v>
      </c>
      <c r="G172">
        <v>3</v>
      </c>
      <c r="H172" t="s">
        <v>107</v>
      </c>
      <c r="I172" s="7">
        <v>18.399999999999999</v>
      </c>
      <c r="J172" t="s">
        <v>53</v>
      </c>
      <c r="L172">
        <v>171</v>
      </c>
      <c r="M172">
        <v>8</v>
      </c>
    </row>
    <row r="173" spans="1:13" x14ac:dyDescent="0.2">
      <c r="A173" t="s">
        <v>110</v>
      </c>
      <c r="B173" t="s">
        <v>64</v>
      </c>
      <c r="C173" t="s">
        <v>12</v>
      </c>
      <c r="D173" t="s">
        <v>105</v>
      </c>
      <c r="E173" t="s">
        <v>106</v>
      </c>
      <c r="F173">
        <v>35</v>
      </c>
      <c r="G173">
        <v>3</v>
      </c>
      <c r="H173" t="s">
        <v>26</v>
      </c>
      <c r="I173" s="7">
        <v>38.82</v>
      </c>
      <c r="J173" t="s">
        <v>53</v>
      </c>
      <c r="L173">
        <v>172</v>
      </c>
      <c r="M173">
        <v>10</v>
      </c>
    </row>
    <row r="174" spans="1:13" x14ac:dyDescent="0.2">
      <c r="A174" t="s">
        <v>10</v>
      </c>
      <c r="B174" t="s">
        <v>11</v>
      </c>
      <c r="C174" t="s">
        <v>12</v>
      </c>
      <c r="D174" t="s">
        <v>105</v>
      </c>
      <c r="E174" t="s">
        <v>106</v>
      </c>
      <c r="F174">
        <v>35</v>
      </c>
      <c r="G174">
        <v>3</v>
      </c>
      <c r="H174" t="s">
        <v>108</v>
      </c>
      <c r="I174" s="7">
        <v>18.7</v>
      </c>
      <c r="J174" t="s">
        <v>53</v>
      </c>
      <c r="L174">
        <v>173</v>
      </c>
      <c r="M174">
        <v>5</v>
      </c>
    </row>
    <row r="175" spans="1:13" x14ac:dyDescent="0.2">
      <c r="A175" t="s">
        <v>10</v>
      </c>
      <c r="B175" t="s">
        <v>11</v>
      </c>
      <c r="C175" t="s">
        <v>12</v>
      </c>
      <c r="D175" t="s">
        <v>105</v>
      </c>
      <c r="E175" t="s">
        <v>106</v>
      </c>
      <c r="F175">
        <v>35</v>
      </c>
      <c r="G175">
        <v>3</v>
      </c>
      <c r="H175" t="s">
        <v>108</v>
      </c>
      <c r="I175" s="7">
        <v>183.86</v>
      </c>
      <c r="J175" t="s">
        <v>53</v>
      </c>
      <c r="L175">
        <v>174</v>
      </c>
      <c r="M175">
        <v>5</v>
      </c>
    </row>
    <row r="176" spans="1:13" x14ac:dyDescent="0.2">
      <c r="A176" t="s">
        <v>10</v>
      </c>
      <c r="B176" t="s">
        <v>11</v>
      </c>
      <c r="C176" t="s">
        <v>12</v>
      </c>
      <c r="D176" t="s">
        <v>105</v>
      </c>
      <c r="E176" t="s">
        <v>106</v>
      </c>
      <c r="F176">
        <v>35</v>
      </c>
      <c r="G176">
        <v>3</v>
      </c>
      <c r="H176" t="s">
        <v>32</v>
      </c>
      <c r="I176" s="7">
        <v>37.5</v>
      </c>
      <c r="J176" t="s">
        <v>53</v>
      </c>
      <c r="L176">
        <v>175</v>
      </c>
      <c r="M176">
        <v>23</v>
      </c>
    </row>
    <row r="177" spans="1:13" x14ac:dyDescent="0.2">
      <c r="A177" t="s">
        <v>110</v>
      </c>
      <c r="B177" t="s">
        <v>64</v>
      </c>
      <c r="C177" t="s">
        <v>12</v>
      </c>
      <c r="D177" t="s">
        <v>105</v>
      </c>
      <c r="E177" t="s">
        <v>106</v>
      </c>
      <c r="F177">
        <v>35</v>
      </c>
      <c r="G177">
        <v>3</v>
      </c>
      <c r="H177" t="s">
        <v>107</v>
      </c>
      <c r="I177" s="7">
        <v>74.61</v>
      </c>
      <c r="J177" t="s">
        <v>53</v>
      </c>
      <c r="L177">
        <v>176</v>
      </c>
      <c r="M177">
        <v>10</v>
      </c>
    </row>
    <row r="178" spans="1:13" x14ac:dyDescent="0.2">
      <c r="A178" t="s">
        <v>10</v>
      </c>
      <c r="B178" t="s">
        <v>11</v>
      </c>
      <c r="C178" t="s">
        <v>12</v>
      </c>
      <c r="D178" t="s">
        <v>105</v>
      </c>
      <c r="E178" t="s">
        <v>106</v>
      </c>
      <c r="F178">
        <v>35</v>
      </c>
      <c r="G178">
        <v>3</v>
      </c>
      <c r="H178" t="s">
        <v>32</v>
      </c>
      <c r="I178" s="7">
        <v>6</v>
      </c>
      <c r="J178" t="s">
        <v>53</v>
      </c>
      <c r="L178">
        <v>177</v>
      </c>
      <c r="M178">
        <v>2</v>
      </c>
    </row>
    <row r="179" spans="1:13" x14ac:dyDescent="0.2">
      <c r="A179" t="s">
        <v>10</v>
      </c>
      <c r="B179" t="s">
        <v>11</v>
      </c>
      <c r="C179" t="s">
        <v>12</v>
      </c>
      <c r="D179" t="s">
        <v>105</v>
      </c>
      <c r="E179" t="s">
        <v>106</v>
      </c>
      <c r="F179">
        <v>35</v>
      </c>
      <c r="G179">
        <v>3</v>
      </c>
      <c r="H179" t="s">
        <v>30</v>
      </c>
      <c r="I179" s="7">
        <v>88.5</v>
      </c>
      <c r="J179" t="s">
        <v>53</v>
      </c>
      <c r="L179">
        <v>178</v>
      </c>
      <c r="M179">
        <v>50</v>
      </c>
    </row>
    <row r="180" spans="1:13" x14ac:dyDescent="0.2">
      <c r="A180" t="s">
        <v>10</v>
      </c>
      <c r="B180" t="s">
        <v>11</v>
      </c>
      <c r="C180" t="s">
        <v>12</v>
      </c>
      <c r="D180" t="s">
        <v>105</v>
      </c>
      <c r="E180" t="s">
        <v>106</v>
      </c>
      <c r="F180">
        <v>35</v>
      </c>
      <c r="G180">
        <v>3</v>
      </c>
      <c r="H180" t="s">
        <v>108</v>
      </c>
      <c r="I180" s="7">
        <v>29.58</v>
      </c>
      <c r="J180" t="s">
        <v>53</v>
      </c>
      <c r="L180">
        <v>179</v>
      </c>
      <c r="M180">
        <v>48</v>
      </c>
    </row>
    <row r="181" spans="1:13" x14ac:dyDescent="0.2">
      <c r="A181" t="s">
        <v>10</v>
      </c>
      <c r="B181" t="s">
        <v>11</v>
      </c>
      <c r="C181" t="s">
        <v>12</v>
      </c>
      <c r="D181" t="s">
        <v>105</v>
      </c>
      <c r="E181" t="s">
        <v>106</v>
      </c>
      <c r="F181">
        <v>70</v>
      </c>
      <c r="G181">
        <v>3</v>
      </c>
      <c r="H181" t="s">
        <v>24</v>
      </c>
      <c r="I181" s="7">
        <v>12.53</v>
      </c>
      <c r="J181" t="s">
        <v>53</v>
      </c>
      <c r="L181">
        <v>180</v>
      </c>
      <c r="M181">
        <v>16</v>
      </c>
    </row>
    <row r="182" spans="1:13" x14ac:dyDescent="0.2">
      <c r="A182" t="s">
        <v>10</v>
      </c>
      <c r="B182" t="s">
        <v>11</v>
      </c>
      <c r="C182" t="s">
        <v>12</v>
      </c>
      <c r="D182" t="s">
        <v>105</v>
      </c>
      <c r="E182" t="s">
        <v>113</v>
      </c>
      <c r="F182">
        <v>185</v>
      </c>
      <c r="G182">
        <v>3</v>
      </c>
      <c r="H182" t="s">
        <v>23</v>
      </c>
      <c r="I182" s="7">
        <v>93.7</v>
      </c>
      <c r="J182" t="s">
        <v>53</v>
      </c>
      <c r="L182">
        <v>181</v>
      </c>
      <c r="M182">
        <v>58</v>
      </c>
    </row>
    <row r="183" spans="1:13" x14ac:dyDescent="0.2">
      <c r="A183" t="s">
        <v>10</v>
      </c>
      <c r="B183" t="s">
        <v>11</v>
      </c>
      <c r="C183" t="s">
        <v>12</v>
      </c>
      <c r="D183" t="s">
        <v>105</v>
      </c>
      <c r="E183" t="s">
        <v>106</v>
      </c>
      <c r="F183">
        <v>70</v>
      </c>
      <c r="G183">
        <v>3</v>
      </c>
      <c r="H183" t="s">
        <v>108</v>
      </c>
      <c r="I183" s="7">
        <v>55.43</v>
      </c>
      <c r="J183" t="s">
        <v>53</v>
      </c>
      <c r="L183">
        <v>182</v>
      </c>
      <c r="M183">
        <v>18</v>
      </c>
    </row>
    <row r="184" spans="1:13" x14ac:dyDescent="0.2">
      <c r="A184" t="s">
        <v>10</v>
      </c>
      <c r="B184" t="s">
        <v>11</v>
      </c>
      <c r="C184" t="s">
        <v>12</v>
      </c>
      <c r="D184" t="s">
        <v>105</v>
      </c>
      <c r="E184" t="s">
        <v>106</v>
      </c>
      <c r="F184">
        <v>70</v>
      </c>
      <c r="G184">
        <v>3</v>
      </c>
      <c r="H184" t="s">
        <v>109</v>
      </c>
      <c r="I184" s="7">
        <v>448.14</v>
      </c>
      <c r="J184" t="s">
        <v>53</v>
      </c>
      <c r="L184">
        <v>183</v>
      </c>
      <c r="M184">
        <v>6</v>
      </c>
    </row>
    <row r="185" spans="1:13" x14ac:dyDescent="0.2">
      <c r="A185" t="s">
        <v>10</v>
      </c>
      <c r="B185" t="s">
        <v>11</v>
      </c>
      <c r="C185" t="s">
        <v>12</v>
      </c>
      <c r="D185" t="s">
        <v>105</v>
      </c>
      <c r="E185" t="s">
        <v>106</v>
      </c>
      <c r="F185">
        <v>35</v>
      </c>
      <c r="G185">
        <v>3</v>
      </c>
      <c r="H185" t="s">
        <v>108</v>
      </c>
      <c r="I185" s="7">
        <v>25.43</v>
      </c>
      <c r="J185" t="s">
        <v>53</v>
      </c>
      <c r="L185">
        <v>184</v>
      </c>
      <c r="M185">
        <v>55</v>
      </c>
    </row>
    <row r="186" spans="1:13" x14ac:dyDescent="0.2">
      <c r="A186" t="s">
        <v>10</v>
      </c>
      <c r="B186" t="s">
        <v>11</v>
      </c>
      <c r="C186" t="s">
        <v>12</v>
      </c>
      <c r="D186" t="s">
        <v>105</v>
      </c>
      <c r="E186" t="s">
        <v>106</v>
      </c>
      <c r="F186">
        <v>35</v>
      </c>
      <c r="G186">
        <v>3</v>
      </c>
      <c r="H186" t="s">
        <v>108</v>
      </c>
      <c r="I186" s="7">
        <v>778.26</v>
      </c>
      <c r="J186" t="s">
        <v>53</v>
      </c>
      <c r="L186">
        <v>185</v>
      </c>
      <c r="M186">
        <v>14</v>
      </c>
    </row>
    <row r="187" spans="1:13" x14ac:dyDescent="0.2">
      <c r="A187" t="s">
        <v>110</v>
      </c>
      <c r="B187" t="s">
        <v>64</v>
      </c>
      <c r="C187" t="s">
        <v>12</v>
      </c>
      <c r="D187" t="s">
        <v>105</v>
      </c>
      <c r="E187" t="s">
        <v>106</v>
      </c>
      <c r="F187">
        <v>35</v>
      </c>
      <c r="G187">
        <v>3</v>
      </c>
      <c r="H187" t="s">
        <v>107</v>
      </c>
      <c r="I187" s="7">
        <v>101.12</v>
      </c>
      <c r="J187" t="s">
        <v>53</v>
      </c>
      <c r="L187">
        <v>186</v>
      </c>
      <c r="M187">
        <v>10</v>
      </c>
    </row>
    <row r="188" spans="1:13" x14ac:dyDescent="0.2">
      <c r="A188" t="s">
        <v>10</v>
      </c>
      <c r="B188" t="s">
        <v>11</v>
      </c>
      <c r="C188" t="s">
        <v>12</v>
      </c>
      <c r="D188" t="s">
        <v>105</v>
      </c>
      <c r="E188" t="s">
        <v>106</v>
      </c>
      <c r="F188">
        <v>150</v>
      </c>
      <c r="G188">
        <v>3</v>
      </c>
      <c r="H188" t="s">
        <v>30</v>
      </c>
      <c r="I188" s="7">
        <v>112.24</v>
      </c>
      <c r="J188" t="s">
        <v>53</v>
      </c>
      <c r="L188">
        <v>187</v>
      </c>
      <c r="M188">
        <v>15</v>
      </c>
    </row>
    <row r="189" spans="1:13" x14ac:dyDescent="0.2">
      <c r="A189" t="s">
        <v>10</v>
      </c>
      <c r="B189" t="s">
        <v>11</v>
      </c>
      <c r="C189" t="s">
        <v>12</v>
      </c>
      <c r="D189" t="s">
        <v>105</v>
      </c>
      <c r="E189" t="s">
        <v>106</v>
      </c>
      <c r="F189">
        <v>70</v>
      </c>
      <c r="G189">
        <v>3</v>
      </c>
      <c r="H189" t="s">
        <v>109</v>
      </c>
      <c r="I189" s="7">
        <v>81.93</v>
      </c>
      <c r="J189" t="s">
        <v>53</v>
      </c>
      <c r="L189">
        <v>188</v>
      </c>
      <c r="M189">
        <v>6</v>
      </c>
    </row>
    <row r="190" spans="1:13" x14ac:dyDescent="0.2">
      <c r="A190" t="s">
        <v>10</v>
      </c>
      <c r="B190" t="s">
        <v>11</v>
      </c>
      <c r="C190" t="s">
        <v>12</v>
      </c>
      <c r="D190" t="s">
        <v>105</v>
      </c>
      <c r="E190" t="s">
        <v>106</v>
      </c>
      <c r="F190">
        <v>70</v>
      </c>
      <c r="G190">
        <v>3</v>
      </c>
      <c r="H190" t="s">
        <v>109</v>
      </c>
      <c r="I190" s="7">
        <v>129.04</v>
      </c>
      <c r="J190" t="s">
        <v>53</v>
      </c>
      <c r="L190">
        <v>189</v>
      </c>
      <c r="M190">
        <v>12</v>
      </c>
    </row>
    <row r="191" spans="1:13" x14ac:dyDescent="0.2">
      <c r="A191" t="s">
        <v>10</v>
      </c>
      <c r="B191" t="s">
        <v>11</v>
      </c>
      <c r="C191" t="s">
        <v>12</v>
      </c>
      <c r="D191" t="s">
        <v>105</v>
      </c>
      <c r="E191" t="s">
        <v>106</v>
      </c>
      <c r="F191">
        <v>35</v>
      </c>
      <c r="G191">
        <v>3</v>
      </c>
      <c r="H191" t="s">
        <v>107</v>
      </c>
      <c r="I191" s="7">
        <v>59.36</v>
      </c>
      <c r="J191" t="s">
        <v>53</v>
      </c>
      <c r="L191">
        <v>190</v>
      </c>
      <c r="M191">
        <v>9</v>
      </c>
    </row>
    <row r="192" spans="1:13" x14ac:dyDescent="0.2">
      <c r="A192" t="s">
        <v>10</v>
      </c>
      <c r="B192" t="s">
        <v>11</v>
      </c>
      <c r="C192" t="s">
        <v>12</v>
      </c>
      <c r="D192" t="s">
        <v>105</v>
      </c>
      <c r="E192" t="s">
        <v>106</v>
      </c>
      <c r="F192">
        <v>35</v>
      </c>
      <c r="G192">
        <v>1</v>
      </c>
      <c r="H192" t="s">
        <v>108</v>
      </c>
      <c r="I192" s="7">
        <v>563.57000000000005</v>
      </c>
      <c r="J192" t="s">
        <v>59</v>
      </c>
      <c r="L192">
        <v>191</v>
      </c>
      <c r="M192">
        <v>55</v>
      </c>
    </row>
    <row r="193" spans="1:13" x14ac:dyDescent="0.2">
      <c r="A193" t="s">
        <v>10</v>
      </c>
      <c r="B193" t="s">
        <v>11</v>
      </c>
      <c r="C193" t="s">
        <v>12</v>
      </c>
      <c r="D193" t="s">
        <v>105</v>
      </c>
      <c r="E193" t="s">
        <v>106</v>
      </c>
      <c r="F193">
        <v>35</v>
      </c>
      <c r="G193">
        <v>3</v>
      </c>
      <c r="H193" t="s">
        <v>107</v>
      </c>
      <c r="I193" s="7">
        <v>718.74</v>
      </c>
      <c r="J193" t="s">
        <v>53</v>
      </c>
      <c r="L193">
        <v>192</v>
      </c>
      <c r="M193">
        <v>9</v>
      </c>
    </row>
    <row r="194" spans="1:13" x14ac:dyDescent="0.2">
      <c r="A194" t="s">
        <v>10</v>
      </c>
      <c r="B194" t="s">
        <v>11</v>
      </c>
      <c r="C194" t="s">
        <v>12</v>
      </c>
      <c r="D194" t="s">
        <v>105</v>
      </c>
      <c r="E194" t="s">
        <v>106</v>
      </c>
      <c r="F194">
        <v>70</v>
      </c>
      <c r="G194">
        <v>3</v>
      </c>
      <c r="H194" t="s">
        <v>119</v>
      </c>
      <c r="I194" s="7">
        <v>55.9</v>
      </c>
      <c r="J194" t="s">
        <v>53</v>
      </c>
      <c r="L194">
        <v>193</v>
      </c>
      <c r="M194">
        <v>12</v>
      </c>
    </row>
    <row r="195" spans="1:13" x14ac:dyDescent="0.2">
      <c r="A195" t="s">
        <v>10</v>
      </c>
      <c r="B195" t="s">
        <v>11</v>
      </c>
      <c r="C195" t="s">
        <v>12</v>
      </c>
      <c r="D195" t="s">
        <v>105</v>
      </c>
      <c r="E195" t="s">
        <v>106</v>
      </c>
      <c r="F195">
        <v>70</v>
      </c>
      <c r="G195">
        <v>3</v>
      </c>
      <c r="H195" t="s">
        <v>108</v>
      </c>
      <c r="I195" s="7">
        <v>150</v>
      </c>
      <c r="J195" t="s">
        <v>53</v>
      </c>
      <c r="L195">
        <v>194</v>
      </c>
      <c r="M195">
        <v>19</v>
      </c>
    </row>
    <row r="196" spans="1:13" x14ac:dyDescent="0.2">
      <c r="A196" t="s">
        <v>10</v>
      </c>
      <c r="B196" t="s">
        <v>11</v>
      </c>
      <c r="C196" t="s">
        <v>12</v>
      </c>
      <c r="D196" t="s">
        <v>105</v>
      </c>
      <c r="E196" t="s">
        <v>106</v>
      </c>
      <c r="F196">
        <v>150</v>
      </c>
      <c r="G196">
        <v>3</v>
      </c>
      <c r="H196" t="s">
        <v>108</v>
      </c>
      <c r="I196" s="7">
        <v>234.3</v>
      </c>
      <c r="J196" t="s">
        <v>53</v>
      </c>
      <c r="L196">
        <v>195</v>
      </c>
      <c r="M196">
        <v>16</v>
      </c>
    </row>
    <row r="197" spans="1:13" x14ac:dyDescent="0.2">
      <c r="A197" t="s">
        <v>110</v>
      </c>
      <c r="B197" t="s">
        <v>64</v>
      </c>
      <c r="C197" t="s">
        <v>12</v>
      </c>
      <c r="D197" t="s">
        <v>105</v>
      </c>
      <c r="E197" t="s">
        <v>106</v>
      </c>
      <c r="F197">
        <v>35</v>
      </c>
      <c r="G197">
        <v>3</v>
      </c>
      <c r="H197" t="s">
        <v>117</v>
      </c>
      <c r="I197" s="7">
        <v>686.76</v>
      </c>
      <c r="J197" t="s">
        <v>53</v>
      </c>
      <c r="L197">
        <v>196</v>
      </c>
      <c r="M197">
        <v>38</v>
      </c>
    </row>
    <row r="198" spans="1:13" x14ac:dyDescent="0.2">
      <c r="A198" t="s">
        <v>10</v>
      </c>
      <c r="B198" t="s">
        <v>11</v>
      </c>
      <c r="C198" t="s">
        <v>12</v>
      </c>
      <c r="D198" t="s">
        <v>105</v>
      </c>
      <c r="E198" t="s">
        <v>106</v>
      </c>
      <c r="F198">
        <v>150</v>
      </c>
      <c r="G198">
        <v>3</v>
      </c>
      <c r="H198" t="s">
        <v>108</v>
      </c>
      <c r="I198" s="7">
        <v>66.16</v>
      </c>
      <c r="J198" t="s">
        <v>53</v>
      </c>
      <c r="L198">
        <v>197</v>
      </c>
      <c r="M198">
        <v>5</v>
      </c>
    </row>
    <row r="199" spans="1:13" x14ac:dyDescent="0.2">
      <c r="A199" t="s">
        <v>10</v>
      </c>
      <c r="B199" t="s">
        <v>11</v>
      </c>
      <c r="C199" t="s">
        <v>12</v>
      </c>
      <c r="D199" t="s">
        <v>105</v>
      </c>
      <c r="E199" t="s">
        <v>106</v>
      </c>
      <c r="F199">
        <v>70</v>
      </c>
      <c r="G199">
        <v>3</v>
      </c>
      <c r="H199" t="s">
        <v>108</v>
      </c>
      <c r="I199" s="7">
        <v>72.31</v>
      </c>
      <c r="J199" t="s">
        <v>53</v>
      </c>
      <c r="L199">
        <v>198</v>
      </c>
      <c r="M199">
        <v>16</v>
      </c>
    </row>
    <row r="200" spans="1:13" x14ac:dyDescent="0.2">
      <c r="A200" t="s">
        <v>10</v>
      </c>
      <c r="B200" t="s">
        <v>11</v>
      </c>
      <c r="C200" t="s">
        <v>12</v>
      </c>
      <c r="D200" t="s">
        <v>105</v>
      </c>
      <c r="E200" t="s">
        <v>106</v>
      </c>
      <c r="F200">
        <v>70</v>
      </c>
      <c r="G200">
        <v>3</v>
      </c>
      <c r="H200" t="s">
        <v>108</v>
      </c>
      <c r="I200" s="7">
        <v>372.23</v>
      </c>
      <c r="J200" t="s">
        <v>53</v>
      </c>
      <c r="L200">
        <v>199</v>
      </c>
      <c r="M200">
        <v>19</v>
      </c>
    </row>
    <row r="201" spans="1:13" x14ac:dyDescent="0.2">
      <c r="A201" t="s">
        <v>10</v>
      </c>
      <c r="B201" t="s">
        <v>11</v>
      </c>
      <c r="C201" t="s">
        <v>12</v>
      </c>
      <c r="D201" t="s">
        <v>105</v>
      </c>
      <c r="E201" t="s">
        <v>106</v>
      </c>
      <c r="F201">
        <v>70</v>
      </c>
      <c r="G201">
        <v>3</v>
      </c>
      <c r="H201" t="s">
        <v>120</v>
      </c>
      <c r="I201" s="7">
        <v>68.58</v>
      </c>
      <c r="J201" t="s">
        <v>53</v>
      </c>
      <c r="L201">
        <v>200</v>
      </c>
      <c r="M201">
        <v>21</v>
      </c>
    </row>
    <row r="202" spans="1:13" x14ac:dyDescent="0.2">
      <c r="A202" t="s">
        <v>10</v>
      </c>
      <c r="B202" t="s">
        <v>11</v>
      </c>
      <c r="C202" t="s">
        <v>12</v>
      </c>
      <c r="D202" t="s">
        <v>105</v>
      </c>
      <c r="E202" t="s">
        <v>106</v>
      </c>
      <c r="F202">
        <v>35</v>
      </c>
      <c r="G202">
        <v>1</v>
      </c>
      <c r="H202" t="s">
        <v>108</v>
      </c>
      <c r="I202" s="7">
        <v>294.57</v>
      </c>
      <c r="J202" t="s">
        <v>62</v>
      </c>
      <c r="L202">
        <v>201</v>
      </c>
      <c r="M202">
        <v>44</v>
      </c>
    </row>
    <row r="203" spans="1:13" x14ac:dyDescent="0.2">
      <c r="A203" t="s">
        <v>10</v>
      </c>
      <c r="B203" t="s">
        <v>11</v>
      </c>
      <c r="C203" t="s">
        <v>12</v>
      </c>
      <c r="D203" t="s">
        <v>105</v>
      </c>
      <c r="E203" t="s">
        <v>106</v>
      </c>
      <c r="F203">
        <v>70</v>
      </c>
      <c r="G203">
        <v>3</v>
      </c>
      <c r="H203" t="s">
        <v>109</v>
      </c>
      <c r="I203" s="7">
        <v>446.08</v>
      </c>
      <c r="J203" t="s">
        <v>53</v>
      </c>
      <c r="L203">
        <v>202</v>
      </c>
      <c r="M203">
        <v>6</v>
      </c>
    </row>
    <row r="204" spans="1:13" x14ac:dyDescent="0.2">
      <c r="A204" t="s">
        <v>110</v>
      </c>
      <c r="B204" t="s">
        <v>64</v>
      </c>
      <c r="C204" t="s">
        <v>12</v>
      </c>
      <c r="D204" t="s">
        <v>105</v>
      </c>
      <c r="E204" t="s">
        <v>106</v>
      </c>
      <c r="F204">
        <v>35</v>
      </c>
      <c r="G204">
        <v>3</v>
      </c>
      <c r="H204" t="s">
        <v>107</v>
      </c>
      <c r="I204" s="7">
        <v>132.34</v>
      </c>
      <c r="J204" t="s">
        <v>53</v>
      </c>
      <c r="L204">
        <v>203</v>
      </c>
      <c r="M204">
        <v>10</v>
      </c>
    </row>
    <row r="205" spans="1:13" x14ac:dyDescent="0.2">
      <c r="A205" t="s">
        <v>10</v>
      </c>
      <c r="B205" t="s">
        <v>11</v>
      </c>
      <c r="C205" t="s">
        <v>12</v>
      </c>
      <c r="D205" t="s">
        <v>105</v>
      </c>
      <c r="E205" t="s">
        <v>106</v>
      </c>
      <c r="F205">
        <v>150</v>
      </c>
      <c r="G205">
        <v>3</v>
      </c>
      <c r="H205" t="s">
        <v>108</v>
      </c>
      <c r="I205" s="7">
        <v>76.08</v>
      </c>
      <c r="J205" t="s">
        <v>53</v>
      </c>
      <c r="L205">
        <v>204</v>
      </c>
      <c r="M205">
        <v>14</v>
      </c>
    </row>
    <row r="206" spans="1:13" x14ac:dyDescent="0.2">
      <c r="A206" t="s">
        <v>10</v>
      </c>
      <c r="B206" t="s">
        <v>11</v>
      </c>
      <c r="C206" t="s">
        <v>12</v>
      </c>
      <c r="D206" t="s">
        <v>105</v>
      </c>
      <c r="E206" t="s">
        <v>106</v>
      </c>
      <c r="F206">
        <v>150</v>
      </c>
      <c r="G206">
        <v>3</v>
      </c>
      <c r="H206" t="s">
        <v>108</v>
      </c>
      <c r="I206" s="7">
        <v>207.46</v>
      </c>
      <c r="J206" t="s">
        <v>53</v>
      </c>
      <c r="L206">
        <v>205</v>
      </c>
      <c r="M206">
        <v>5</v>
      </c>
    </row>
    <row r="207" spans="1:13" x14ac:dyDescent="0.2">
      <c r="A207" t="s">
        <v>110</v>
      </c>
      <c r="B207" t="s">
        <v>64</v>
      </c>
      <c r="C207" t="s">
        <v>12</v>
      </c>
      <c r="D207" t="s">
        <v>105</v>
      </c>
      <c r="E207" t="s">
        <v>106</v>
      </c>
      <c r="F207">
        <v>35</v>
      </c>
      <c r="G207">
        <v>3</v>
      </c>
      <c r="H207" t="s">
        <v>107</v>
      </c>
      <c r="I207" s="7">
        <v>101.99</v>
      </c>
      <c r="J207" t="s">
        <v>53</v>
      </c>
      <c r="L207">
        <v>206</v>
      </c>
      <c r="M207">
        <v>36</v>
      </c>
    </row>
    <row r="208" spans="1:13" x14ac:dyDescent="0.2">
      <c r="A208" t="s">
        <v>10</v>
      </c>
      <c r="B208" t="s">
        <v>11</v>
      </c>
      <c r="C208" t="s">
        <v>12</v>
      </c>
      <c r="D208" t="s">
        <v>105</v>
      </c>
      <c r="E208" t="s">
        <v>106</v>
      </c>
      <c r="F208">
        <v>150</v>
      </c>
      <c r="G208">
        <v>3</v>
      </c>
      <c r="H208" t="s">
        <v>23</v>
      </c>
      <c r="I208" s="7">
        <v>6.05</v>
      </c>
      <c r="J208" t="s">
        <v>53</v>
      </c>
      <c r="L208">
        <v>207</v>
      </c>
      <c r="M208">
        <v>4</v>
      </c>
    </row>
    <row r="209" spans="1:13" x14ac:dyDescent="0.2">
      <c r="A209" t="s">
        <v>110</v>
      </c>
      <c r="B209" t="s">
        <v>64</v>
      </c>
      <c r="C209" t="s">
        <v>12</v>
      </c>
      <c r="D209" t="s">
        <v>105</v>
      </c>
      <c r="E209" t="s">
        <v>106</v>
      </c>
      <c r="F209">
        <v>35</v>
      </c>
      <c r="G209">
        <v>3</v>
      </c>
      <c r="H209" t="s">
        <v>107</v>
      </c>
      <c r="I209" s="7">
        <v>31.67</v>
      </c>
      <c r="J209" t="s">
        <v>53</v>
      </c>
      <c r="L209">
        <v>208</v>
      </c>
      <c r="M209">
        <v>10</v>
      </c>
    </row>
    <row r="210" spans="1:13" x14ac:dyDescent="0.2">
      <c r="A210" t="s">
        <v>10</v>
      </c>
      <c r="B210" t="s">
        <v>11</v>
      </c>
      <c r="C210" t="s">
        <v>12</v>
      </c>
      <c r="D210" t="s">
        <v>105</v>
      </c>
      <c r="E210" t="s">
        <v>106</v>
      </c>
      <c r="F210">
        <v>35</v>
      </c>
      <c r="G210">
        <v>3</v>
      </c>
      <c r="H210" t="s">
        <v>108</v>
      </c>
      <c r="I210" s="7">
        <v>9.83</v>
      </c>
      <c r="J210" t="s">
        <v>53</v>
      </c>
      <c r="L210">
        <v>209</v>
      </c>
      <c r="M210">
        <v>25</v>
      </c>
    </row>
    <row r="211" spans="1:13" x14ac:dyDescent="0.2">
      <c r="A211" t="s">
        <v>10</v>
      </c>
      <c r="B211" t="s">
        <v>11</v>
      </c>
      <c r="C211" t="s">
        <v>12</v>
      </c>
      <c r="D211" t="s">
        <v>105</v>
      </c>
      <c r="E211" t="s">
        <v>106</v>
      </c>
      <c r="F211">
        <v>70</v>
      </c>
      <c r="G211">
        <v>3</v>
      </c>
      <c r="H211" t="s">
        <v>112</v>
      </c>
      <c r="I211" s="7">
        <v>407.54</v>
      </c>
      <c r="J211" t="s">
        <v>53</v>
      </c>
      <c r="L211">
        <v>210</v>
      </c>
      <c r="M211">
        <v>20</v>
      </c>
    </row>
    <row r="212" spans="1:13" x14ac:dyDescent="0.2">
      <c r="A212" t="s">
        <v>10</v>
      </c>
      <c r="B212" t="s">
        <v>11</v>
      </c>
      <c r="C212" t="s">
        <v>12</v>
      </c>
      <c r="D212" t="s">
        <v>105</v>
      </c>
      <c r="E212" t="s">
        <v>106</v>
      </c>
      <c r="F212">
        <v>35</v>
      </c>
      <c r="G212">
        <v>3</v>
      </c>
      <c r="H212" t="s">
        <v>107</v>
      </c>
      <c r="I212" s="7">
        <v>5.07</v>
      </c>
      <c r="J212" t="s">
        <v>53</v>
      </c>
      <c r="L212">
        <v>211</v>
      </c>
      <c r="M212">
        <v>9</v>
      </c>
    </row>
    <row r="213" spans="1:13" x14ac:dyDescent="0.2">
      <c r="A213" t="s">
        <v>10</v>
      </c>
      <c r="B213" t="s">
        <v>11</v>
      </c>
      <c r="C213" t="s">
        <v>12</v>
      </c>
      <c r="D213" t="s">
        <v>105</v>
      </c>
      <c r="E213" t="s">
        <v>106</v>
      </c>
      <c r="F213">
        <v>35</v>
      </c>
      <c r="G213">
        <v>3</v>
      </c>
      <c r="H213" t="s">
        <v>32</v>
      </c>
      <c r="I213" s="7">
        <v>53.48</v>
      </c>
      <c r="J213" t="s">
        <v>53</v>
      </c>
      <c r="L213">
        <v>212</v>
      </c>
      <c r="M213">
        <v>23</v>
      </c>
    </row>
    <row r="214" spans="1:13" x14ac:dyDescent="0.2">
      <c r="A214" t="s">
        <v>10</v>
      </c>
      <c r="B214" t="s">
        <v>11</v>
      </c>
      <c r="C214" t="s">
        <v>12</v>
      </c>
      <c r="D214" t="s">
        <v>105</v>
      </c>
      <c r="E214" t="s">
        <v>106</v>
      </c>
      <c r="F214">
        <v>35</v>
      </c>
      <c r="G214">
        <v>1</v>
      </c>
      <c r="H214" t="s">
        <v>67</v>
      </c>
      <c r="I214" s="7">
        <v>4.1399999999999997</v>
      </c>
      <c r="J214" t="s">
        <v>62</v>
      </c>
      <c r="L214">
        <v>213</v>
      </c>
      <c r="M214">
        <v>6</v>
      </c>
    </row>
    <row r="215" spans="1:13" x14ac:dyDescent="0.2">
      <c r="A215" t="s">
        <v>10</v>
      </c>
      <c r="B215" t="s">
        <v>11</v>
      </c>
      <c r="C215" t="s">
        <v>12</v>
      </c>
      <c r="D215" t="s">
        <v>105</v>
      </c>
      <c r="E215" t="s">
        <v>106</v>
      </c>
      <c r="F215">
        <v>70</v>
      </c>
      <c r="G215">
        <v>3</v>
      </c>
      <c r="H215" t="s">
        <v>24</v>
      </c>
      <c r="I215" s="7">
        <v>113.81</v>
      </c>
      <c r="J215" t="s">
        <v>53</v>
      </c>
      <c r="L215">
        <v>214</v>
      </c>
      <c r="M215">
        <v>16</v>
      </c>
    </row>
    <row r="216" spans="1:13" x14ac:dyDescent="0.2">
      <c r="A216" t="s">
        <v>10</v>
      </c>
      <c r="B216" t="s">
        <v>11</v>
      </c>
      <c r="C216" t="s">
        <v>12</v>
      </c>
      <c r="D216" t="s">
        <v>105</v>
      </c>
      <c r="E216" t="s">
        <v>106</v>
      </c>
      <c r="F216">
        <v>35</v>
      </c>
      <c r="G216">
        <v>1</v>
      </c>
      <c r="H216" t="s">
        <v>67</v>
      </c>
      <c r="I216" s="7">
        <v>156</v>
      </c>
      <c r="J216" t="s">
        <v>62</v>
      </c>
      <c r="L216">
        <v>215</v>
      </c>
      <c r="M216">
        <v>29</v>
      </c>
    </row>
    <row r="217" spans="1:13" x14ac:dyDescent="0.2">
      <c r="A217" t="s">
        <v>110</v>
      </c>
      <c r="B217" t="s">
        <v>64</v>
      </c>
      <c r="C217" t="s">
        <v>12</v>
      </c>
      <c r="D217" t="s">
        <v>105</v>
      </c>
      <c r="E217" t="s">
        <v>106</v>
      </c>
      <c r="F217">
        <v>35</v>
      </c>
      <c r="G217">
        <v>3</v>
      </c>
      <c r="H217" t="s">
        <v>117</v>
      </c>
      <c r="I217" s="7">
        <v>773.06</v>
      </c>
      <c r="J217" t="s">
        <v>53</v>
      </c>
      <c r="L217">
        <v>216</v>
      </c>
      <c r="M217">
        <v>38</v>
      </c>
    </row>
    <row r="218" spans="1:13" x14ac:dyDescent="0.2">
      <c r="A218" t="s">
        <v>10</v>
      </c>
      <c r="B218" t="s">
        <v>11</v>
      </c>
      <c r="C218" t="s">
        <v>12</v>
      </c>
      <c r="D218" t="s">
        <v>105</v>
      </c>
      <c r="E218" t="s">
        <v>106</v>
      </c>
      <c r="F218">
        <v>35</v>
      </c>
      <c r="G218">
        <v>3</v>
      </c>
      <c r="H218" t="s">
        <v>107</v>
      </c>
      <c r="I218" s="7">
        <v>92.51</v>
      </c>
      <c r="J218" t="s">
        <v>53</v>
      </c>
      <c r="L218">
        <v>217</v>
      </c>
      <c r="M218">
        <v>9</v>
      </c>
    </row>
    <row r="219" spans="1:13" x14ac:dyDescent="0.2">
      <c r="A219" t="s">
        <v>10</v>
      </c>
      <c r="B219" t="s">
        <v>11</v>
      </c>
      <c r="C219" t="s">
        <v>12</v>
      </c>
      <c r="D219" t="s">
        <v>105</v>
      </c>
      <c r="E219" t="s">
        <v>106</v>
      </c>
      <c r="F219">
        <v>35</v>
      </c>
      <c r="G219">
        <v>3</v>
      </c>
      <c r="H219" t="s">
        <v>108</v>
      </c>
      <c r="I219" s="7">
        <v>254</v>
      </c>
      <c r="J219" t="s">
        <v>53</v>
      </c>
      <c r="L219">
        <v>218</v>
      </c>
      <c r="M219">
        <v>19</v>
      </c>
    </row>
    <row r="220" spans="1:13" x14ac:dyDescent="0.2">
      <c r="A220" t="s">
        <v>10</v>
      </c>
      <c r="B220" t="s">
        <v>11</v>
      </c>
      <c r="C220" t="s">
        <v>12</v>
      </c>
      <c r="D220" t="s">
        <v>105</v>
      </c>
      <c r="E220" t="s">
        <v>106</v>
      </c>
      <c r="F220">
        <v>150</v>
      </c>
      <c r="G220">
        <v>3</v>
      </c>
      <c r="H220" t="s">
        <v>108</v>
      </c>
      <c r="I220" s="7">
        <v>93.52</v>
      </c>
      <c r="J220" t="s">
        <v>53</v>
      </c>
      <c r="L220">
        <v>219</v>
      </c>
      <c r="M220">
        <v>13</v>
      </c>
    </row>
    <row r="221" spans="1:13" x14ac:dyDescent="0.2">
      <c r="A221" t="s">
        <v>10</v>
      </c>
      <c r="B221" t="s">
        <v>11</v>
      </c>
      <c r="C221" t="s">
        <v>12</v>
      </c>
      <c r="D221" t="s">
        <v>105</v>
      </c>
      <c r="E221" t="s">
        <v>106</v>
      </c>
      <c r="F221">
        <v>35</v>
      </c>
      <c r="G221">
        <v>3</v>
      </c>
      <c r="H221" t="s">
        <v>107</v>
      </c>
      <c r="I221" s="7">
        <v>83.28</v>
      </c>
      <c r="J221" t="s">
        <v>53</v>
      </c>
      <c r="L221">
        <v>220</v>
      </c>
      <c r="M221">
        <v>8</v>
      </c>
    </row>
    <row r="222" spans="1:13" x14ac:dyDescent="0.2">
      <c r="A222" t="s">
        <v>10</v>
      </c>
      <c r="B222" t="s">
        <v>11</v>
      </c>
      <c r="C222" t="s">
        <v>12</v>
      </c>
      <c r="D222" t="s">
        <v>105</v>
      </c>
      <c r="E222" t="s">
        <v>106</v>
      </c>
      <c r="F222">
        <v>35</v>
      </c>
      <c r="G222">
        <v>1</v>
      </c>
      <c r="H222" t="s">
        <v>30</v>
      </c>
      <c r="I222" s="7">
        <v>201.36</v>
      </c>
      <c r="J222" t="s">
        <v>48</v>
      </c>
      <c r="L222">
        <v>221</v>
      </c>
      <c r="M222">
        <v>57</v>
      </c>
    </row>
    <row r="223" spans="1:13" x14ac:dyDescent="0.2">
      <c r="A223" t="s">
        <v>10</v>
      </c>
      <c r="B223" t="s">
        <v>11</v>
      </c>
      <c r="C223" t="s">
        <v>12</v>
      </c>
      <c r="D223" t="s">
        <v>105</v>
      </c>
      <c r="E223" t="s">
        <v>106</v>
      </c>
      <c r="F223">
        <v>70</v>
      </c>
      <c r="G223">
        <v>3</v>
      </c>
      <c r="H223" t="s">
        <v>108</v>
      </c>
      <c r="I223" s="7">
        <v>411.81</v>
      </c>
      <c r="J223" t="s">
        <v>53</v>
      </c>
      <c r="L223">
        <v>222</v>
      </c>
      <c r="M223">
        <v>17</v>
      </c>
    </row>
    <row r="224" spans="1:13" x14ac:dyDescent="0.2">
      <c r="A224" t="s">
        <v>10</v>
      </c>
      <c r="B224" t="s">
        <v>11</v>
      </c>
      <c r="C224" t="s">
        <v>12</v>
      </c>
      <c r="D224" t="s">
        <v>105</v>
      </c>
      <c r="E224" t="s">
        <v>106</v>
      </c>
      <c r="F224">
        <v>70</v>
      </c>
      <c r="G224">
        <v>3</v>
      </c>
      <c r="H224" t="s">
        <v>109</v>
      </c>
      <c r="I224" s="7">
        <v>188.11</v>
      </c>
      <c r="J224" t="s">
        <v>53</v>
      </c>
      <c r="L224">
        <v>223</v>
      </c>
      <c r="M224">
        <v>12</v>
      </c>
    </row>
    <row r="225" spans="1:13" x14ac:dyDescent="0.2">
      <c r="A225" t="s">
        <v>10</v>
      </c>
      <c r="B225" t="s">
        <v>11</v>
      </c>
      <c r="C225" t="s">
        <v>12</v>
      </c>
      <c r="D225" t="s">
        <v>105</v>
      </c>
      <c r="E225" t="s">
        <v>106</v>
      </c>
      <c r="F225">
        <v>150</v>
      </c>
      <c r="G225">
        <v>3</v>
      </c>
      <c r="H225" t="s">
        <v>79</v>
      </c>
      <c r="I225" s="7">
        <v>161.76</v>
      </c>
      <c r="J225" t="s">
        <v>53</v>
      </c>
      <c r="L225">
        <v>224</v>
      </c>
      <c r="M225">
        <v>5</v>
      </c>
    </row>
    <row r="226" spans="1:13" x14ac:dyDescent="0.2">
      <c r="A226" t="s">
        <v>10</v>
      </c>
      <c r="B226" t="s">
        <v>11</v>
      </c>
      <c r="C226" t="s">
        <v>12</v>
      </c>
      <c r="D226" t="s">
        <v>105</v>
      </c>
      <c r="E226" t="s">
        <v>106</v>
      </c>
      <c r="F226">
        <v>35</v>
      </c>
      <c r="G226">
        <v>3</v>
      </c>
      <c r="H226" t="s">
        <v>108</v>
      </c>
      <c r="I226" s="7">
        <v>445.94</v>
      </c>
      <c r="J226" t="s">
        <v>53</v>
      </c>
      <c r="L226">
        <v>225</v>
      </c>
      <c r="M226">
        <v>22</v>
      </c>
    </row>
    <row r="227" spans="1:13" x14ac:dyDescent="0.2">
      <c r="A227" t="s">
        <v>10</v>
      </c>
      <c r="B227" t="s">
        <v>11</v>
      </c>
      <c r="C227" t="s">
        <v>12</v>
      </c>
      <c r="D227" t="s">
        <v>105</v>
      </c>
      <c r="E227" t="s">
        <v>106</v>
      </c>
      <c r="F227">
        <v>35</v>
      </c>
      <c r="G227">
        <v>3</v>
      </c>
      <c r="H227" t="s">
        <v>107</v>
      </c>
      <c r="I227" s="7">
        <v>736.74</v>
      </c>
      <c r="J227" t="s">
        <v>53</v>
      </c>
      <c r="L227">
        <v>226</v>
      </c>
      <c r="M227">
        <v>34</v>
      </c>
    </row>
    <row r="228" spans="1:13" x14ac:dyDescent="0.2">
      <c r="A228" t="s">
        <v>10</v>
      </c>
      <c r="B228" t="s">
        <v>11</v>
      </c>
      <c r="C228" t="s">
        <v>12</v>
      </c>
      <c r="D228" t="s">
        <v>105</v>
      </c>
      <c r="E228" t="s">
        <v>106</v>
      </c>
      <c r="F228">
        <v>35</v>
      </c>
      <c r="G228">
        <v>1</v>
      </c>
      <c r="H228" t="s">
        <v>108</v>
      </c>
      <c r="I228" s="7">
        <v>32.44</v>
      </c>
      <c r="J228" t="s">
        <v>48</v>
      </c>
      <c r="L228">
        <v>227</v>
      </c>
      <c r="M228">
        <v>21</v>
      </c>
    </row>
    <row r="229" spans="1:13" x14ac:dyDescent="0.2">
      <c r="A229" t="s">
        <v>10</v>
      </c>
      <c r="B229" t="s">
        <v>11</v>
      </c>
      <c r="C229" t="s">
        <v>12</v>
      </c>
      <c r="D229" t="s">
        <v>105</v>
      </c>
      <c r="E229" t="s">
        <v>106</v>
      </c>
      <c r="F229">
        <v>70</v>
      </c>
      <c r="G229">
        <v>3</v>
      </c>
      <c r="H229" t="s">
        <v>23</v>
      </c>
      <c r="I229" s="7">
        <v>66.739999999999995</v>
      </c>
      <c r="J229" t="s">
        <v>53</v>
      </c>
      <c r="L229">
        <v>228</v>
      </c>
      <c r="M229">
        <v>6</v>
      </c>
    </row>
    <row r="230" spans="1:13" x14ac:dyDescent="0.2">
      <c r="A230" t="s">
        <v>10</v>
      </c>
      <c r="B230" t="s">
        <v>11</v>
      </c>
      <c r="C230" t="s">
        <v>12</v>
      </c>
      <c r="D230" t="s">
        <v>105</v>
      </c>
      <c r="E230" t="s">
        <v>106</v>
      </c>
      <c r="F230">
        <v>35</v>
      </c>
      <c r="G230">
        <v>3</v>
      </c>
      <c r="H230" t="s">
        <v>107</v>
      </c>
      <c r="I230" s="7">
        <v>454.61</v>
      </c>
      <c r="J230" t="s">
        <v>53</v>
      </c>
      <c r="L230">
        <v>229</v>
      </c>
      <c r="M230">
        <v>9</v>
      </c>
    </row>
    <row r="231" spans="1:13" x14ac:dyDescent="0.2">
      <c r="A231" t="s">
        <v>10</v>
      </c>
      <c r="B231" t="s">
        <v>11</v>
      </c>
      <c r="C231" t="s">
        <v>12</v>
      </c>
      <c r="D231" t="s">
        <v>105</v>
      </c>
      <c r="E231" t="s">
        <v>106</v>
      </c>
      <c r="F231">
        <v>35</v>
      </c>
      <c r="G231">
        <v>1</v>
      </c>
      <c r="H231" t="s">
        <v>67</v>
      </c>
      <c r="I231" s="7">
        <v>114</v>
      </c>
      <c r="J231" t="s">
        <v>62</v>
      </c>
      <c r="L231">
        <v>230</v>
      </c>
      <c r="M231">
        <v>29</v>
      </c>
    </row>
    <row r="232" spans="1:13" x14ac:dyDescent="0.2">
      <c r="A232" t="s">
        <v>110</v>
      </c>
      <c r="B232" t="s">
        <v>64</v>
      </c>
      <c r="C232" t="s">
        <v>12</v>
      </c>
      <c r="D232" t="s">
        <v>105</v>
      </c>
      <c r="E232" t="s">
        <v>106</v>
      </c>
      <c r="F232">
        <v>70</v>
      </c>
      <c r="G232">
        <v>3</v>
      </c>
      <c r="H232" t="s">
        <v>109</v>
      </c>
      <c r="I232" s="7">
        <v>752.01</v>
      </c>
      <c r="J232" t="s">
        <v>53</v>
      </c>
      <c r="L232">
        <v>231</v>
      </c>
      <c r="M232">
        <v>11</v>
      </c>
    </row>
    <row r="233" spans="1:13" x14ac:dyDescent="0.2">
      <c r="A233" t="s">
        <v>110</v>
      </c>
      <c r="B233" t="s">
        <v>64</v>
      </c>
      <c r="C233" t="s">
        <v>12</v>
      </c>
      <c r="D233" t="s">
        <v>105</v>
      </c>
      <c r="E233" t="s">
        <v>106</v>
      </c>
      <c r="F233">
        <v>35</v>
      </c>
      <c r="G233">
        <v>3</v>
      </c>
      <c r="H233" t="s">
        <v>107</v>
      </c>
      <c r="I233" s="7">
        <v>37.44</v>
      </c>
      <c r="J233" t="s">
        <v>53</v>
      </c>
      <c r="L233">
        <v>232</v>
      </c>
      <c r="M233">
        <v>36</v>
      </c>
    </row>
    <row r="234" spans="1:13" x14ac:dyDescent="0.2">
      <c r="A234" t="s">
        <v>110</v>
      </c>
      <c r="B234" t="s">
        <v>64</v>
      </c>
      <c r="C234" t="s">
        <v>12</v>
      </c>
      <c r="D234" t="s">
        <v>105</v>
      </c>
      <c r="E234" t="s">
        <v>106</v>
      </c>
      <c r="F234">
        <v>35</v>
      </c>
      <c r="G234">
        <v>3</v>
      </c>
      <c r="H234" t="s">
        <v>107</v>
      </c>
      <c r="I234" s="7">
        <v>41.35</v>
      </c>
      <c r="J234" t="s">
        <v>53</v>
      </c>
      <c r="L234">
        <v>233</v>
      </c>
      <c r="M234">
        <v>10</v>
      </c>
    </row>
    <row r="235" spans="1:13" x14ac:dyDescent="0.2">
      <c r="A235" t="s">
        <v>10</v>
      </c>
      <c r="B235" t="s">
        <v>11</v>
      </c>
      <c r="C235" t="s">
        <v>12</v>
      </c>
      <c r="D235" t="s">
        <v>105</v>
      </c>
      <c r="E235" t="s">
        <v>106</v>
      </c>
      <c r="F235">
        <v>70</v>
      </c>
      <c r="G235">
        <v>3</v>
      </c>
      <c r="H235" t="s">
        <v>108</v>
      </c>
      <c r="I235" s="7">
        <v>380</v>
      </c>
      <c r="J235" t="s">
        <v>53</v>
      </c>
      <c r="L235">
        <v>234</v>
      </c>
      <c r="M235">
        <v>55</v>
      </c>
    </row>
    <row r="236" spans="1:13" x14ac:dyDescent="0.2">
      <c r="A236" t="s">
        <v>110</v>
      </c>
      <c r="B236" t="s">
        <v>64</v>
      </c>
      <c r="C236" t="s">
        <v>12</v>
      </c>
      <c r="D236" t="s">
        <v>105</v>
      </c>
      <c r="E236" t="s">
        <v>106</v>
      </c>
      <c r="F236">
        <v>35</v>
      </c>
      <c r="G236">
        <v>1</v>
      </c>
      <c r="H236" t="s">
        <v>117</v>
      </c>
      <c r="I236" s="7">
        <v>240.31</v>
      </c>
      <c r="J236" t="s">
        <v>62</v>
      </c>
      <c r="L236">
        <v>235</v>
      </c>
      <c r="M236">
        <v>40</v>
      </c>
    </row>
    <row r="237" spans="1:13" x14ac:dyDescent="0.2">
      <c r="A237" t="s">
        <v>10</v>
      </c>
      <c r="B237" t="s">
        <v>11</v>
      </c>
      <c r="C237" t="s">
        <v>12</v>
      </c>
      <c r="D237" t="s">
        <v>105</v>
      </c>
      <c r="E237" t="s">
        <v>106</v>
      </c>
      <c r="F237">
        <v>150</v>
      </c>
      <c r="G237">
        <v>3</v>
      </c>
      <c r="H237" t="s">
        <v>108</v>
      </c>
      <c r="I237" s="7">
        <v>8.41</v>
      </c>
      <c r="J237" t="s">
        <v>53</v>
      </c>
      <c r="L237">
        <v>236</v>
      </c>
      <c r="M237">
        <v>2</v>
      </c>
    </row>
    <row r="238" spans="1:13" x14ac:dyDescent="0.2">
      <c r="A238" t="s">
        <v>10</v>
      </c>
      <c r="B238" t="s">
        <v>11</v>
      </c>
      <c r="C238" t="s">
        <v>12</v>
      </c>
      <c r="D238" t="s">
        <v>105</v>
      </c>
      <c r="E238" t="s">
        <v>106</v>
      </c>
      <c r="F238">
        <v>35</v>
      </c>
      <c r="G238">
        <v>3</v>
      </c>
      <c r="H238" t="s">
        <v>28</v>
      </c>
      <c r="I238" s="7">
        <v>422.15</v>
      </c>
      <c r="J238" t="s">
        <v>53</v>
      </c>
      <c r="L238">
        <v>237</v>
      </c>
      <c r="M238">
        <v>8</v>
      </c>
    </row>
    <row r="239" spans="1:13" x14ac:dyDescent="0.2">
      <c r="A239" t="s">
        <v>10</v>
      </c>
      <c r="B239" t="s">
        <v>11</v>
      </c>
      <c r="C239" t="s">
        <v>12</v>
      </c>
      <c r="D239" t="s">
        <v>105</v>
      </c>
      <c r="E239" t="s">
        <v>106</v>
      </c>
      <c r="F239">
        <v>150</v>
      </c>
      <c r="G239">
        <v>3</v>
      </c>
      <c r="H239" t="s">
        <v>30</v>
      </c>
      <c r="I239" s="7">
        <v>38.92</v>
      </c>
      <c r="J239" t="s">
        <v>53</v>
      </c>
      <c r="L239">
        <v>238</v>
      </c>
      <c r="M239">
        <v>49</v>
      </c>
    </row>
    <row r="240" spans="1:13" x14ac:dyDescent="0.2">
      <c r="A240" t="s">
        <v>10</v>
      </c>
      <c r="B240" t="s">
        <v>11</v>
      </c>
      <c r="C240" t="s">
        <v>12</v>
      </c>
      <c r="D240" t="s">
        <v>105</v>
      </c>
      <c r="E240" t="s">
        <v>106</v>
      </c>
      <c r="F240">
        <v>150</v>
      </c>
      <c r="G240">
        <v>3</v>
      </c>
      <c r="H240" t="s">
        <v>47</v>
      </c>
      <c r="I240" s="7">
        <v>5.89</v>
      </c>
      <c r="J240" t="s">
        <v>53</v>
      </c>
      <c r="L240">
        <v>239</v>
      </c>
      <c r="M240">
        <v>1</v>
      </c>
    </row>
    <row r="241" spans="1:13" x14ac:dyDescent="0.2">
      <c r="A241" t="s">
        <v>10</v>
      </c>
      <c r="B241" t="s">
        <v>11</v>
      </c>
      <c r="C241" t="s">
        <v>12</v>
      </c>
      <c r="D241" t="s">
        <v>105</v>
      </c>
      <c r="E241" t="s">
        <v>106</v>
      </c>
      <c r="F241">
        <v>35</v>
      </c>
      <c r="G241">
        <v>3</v>
      </c>
      <c r="H241" t="s">
        <v>108</v>
      </c>
      <c r="I241" s="7">
        <v>697.83</v>
      </c>
      <c r="J241" t="s">
        <v>53</v>
      </c>
      <c r="L241">
        <v>240</v>
      </c>
      <c r="M241">
        <v>22</v>
      </c>
    </row>
    <row r="242" spans="1:13" x14ac:dyDescent="0.2">
      <c r="A242" t="s">
        <v>10</v>
      </c>
      <c r="B242" t="s">
        <v>11</v>
      </c>
      <c r="C242" t="s">
        <v>12</v>
      </c>
      <c r="D242" t="s">
        <v>105</v>
      </c>
      <c r="E242" t="s">
        <v>106</v>
      </c>
      <c r="F242">
        <v>150</v>
      </c>
      <c r="G242">
        <v>3</v>
      </c>
      <c r="H242" t="s">
        <v>32</v>
      </c>
      <c r="I242" s="7">
        <v>14.65</v>
      </c>
      <c r="J242" t="s">
        <v>53</v>
      </c>
      <c r="L242">
        <v>241</v>
      </c>
      <c r="M242">
        <v>3</v>
      </c>
    </row>
    <row r="243" spans="1:13" x14ac:dyDescent="0.2">
      <c r="A243" t="s">
        <v>110</v>
      </c>
      <c r="B243" t="s">
        <v>64</v>
      </c>
      <c r="C243" t="s">
        <v>12</v>
      </c>
      <c r="D243" t="s">
        <v>105</v>
      </c>
      <c r="E243" t="s">
        <v>106</v>
      </c>
      <c r="F243">
        <v>70</v>
      </c>
      <c r="G243">
        <v>3</v>
      </c>
      <c r="H243" t="s">
        <v>109</v>
      </c>
      <c r="I243" s="7">
        <v>77.13</v>
      </c>
      <c r="J243" t="s">
        <v>53</v>
      </c>
      <c r="L243">
        <v>242</v>
      </c>
      <c r="M243">
        <v>11</v>
      </c>
    </row>
    <row r="244" spans="1:13" x14ac:dyDescent="0.2">
      <c r="A244" t="s">
        <v>10</v>
      </c>
      <c r="B244" t="s">
        <v>11</v>
      </c>
      <c r="C244" t="s">
        <v>12</v>
      </c>
      <c r="D244" t="s">
        <v>105</v>
      </c>
      <c r="E244" t="s">
        <v>106</v>
      </c>
      <c r="F244">
        <v>70</v>
      </c>
      <c r="G244">
        <v>3</v>
      </c>
      <c r="H244" t="s">
        <v>121</v>
      </c>
      <c r="I244" s="7">
        <v>24.78</v>
      </c>
      <c r="J244" t="s">
        <v>53</v>
      </c>
      <c r="L244">
        <v>243</v>
      </c>
      <c r="M244">
        <v>19</v>
      </c>
    </row>
    <row r="245" spans="1:13" x14ac:dyDescent="0.2">
      <c r="A245" t="s">
        <v>10</v>
      </c>
      <c r="B245" t="s">
        <v>11</v>
      </c>
      <c r="C245" t="s">
        <v>12</v>
      </c>
      <c r="D245" t="s">
        <v>105</v>
      </c>
      <c r="E245" t="s">
        <v>106</v>
      </c>
      <c r="F245">
        <v>70</v>
      </c>
      <c r="G245">
        <v>3</v>
      </c>
      <c r="H245" t="s">
        <v>108</v>
      </c>
      <c r="I245" s="7">
        <v>101.75</v>
      </c>
      <c r="J245" t="s">
        <v>53</v>
      </c>
      <c r="L245">
        <v>244</v>
      </c>
      <c r="M245">
        <v>55</v>
      </c>
    </row>
    <row r="246" spans="1:13" x14ac:dyDescent="0.2">
      <c r="A246" t="s">
        <v>110</v>
      </c>
      <c r="B246" t="s">
        <v>64</v>
      </c>
      <c r="C246" t="s">
        <v>12</v>
      </c>
      <c r="D246" t="s">
        <v>105</v>
      </c>
      <c r="E246" t="s">
        <v>113</v>
      </c>
      <c r="F246">
        <v>185</v>
      </c>
      <c r="G246">
        <v>3</v>
      </c>
      <c r="H246" t="s">
        <v>82</v>
      </c>
      <c r="I246" s="7">
        <v>10.66</v>
      </c>
      <c r="J246" t="s">
        <v>53</v>
      </c>
      <c r="L246">
        <v>245</v>
      </c>
      <c r="M246">
        <v>10</v>
      </c>
    </row>
    <row r="247" spans="1:13" x14ac:dyDescent="0.2">
      <c r="A247" t="s">
        <v>110</v>
      </c>
      <c r="B247" t="s">
        <v>64</v>
      </c>
      <c r="C247" t="s">
        <v>12</v>
      </c>
      <c r="D247" t="s">
        <v>105</v>
      </c>
      <c r="E247" t="s">
        <v>106</v>
      </c>
      <c r="F247">
        <v>35</v>
      </c>
      <c r="G247">
        <v>3</v>
      </c>
      <c r="H247" t="s">
        <v>107</v>
      </c>
      <c r="I247" s="7">
        <v>109.11</v>
      </c>
      <c r="J247" t="s">
        <v>53</v>
      </c>
      <c r="L247">
        <v>246</v>
      </c>
      <c r="M247">
        <v>10</v>
      </c>
    </row>
    <row r="248" spans="1:13" x14ac:dyDescent="0.2">
      <c r="A248" t="s">
        <v>10</v>
      </c>
      <c r="B248" t="s">
        <v>11</v>
      </c>
      <c r="C248" t="s">
        <v>12</v>
      </c>
      <c r="D248" t="s">
        <v>105</v>
      </c>
      <c r="E248" t="s">
        <v>106</v>
      </c>
      <c r="F248">
        <v>35</v>
      </c>
      <c r="G248">
        <v>1</v>
      </c>
      <c r="H248" t="s">
        <v>79</v>
      </c>
      <c r="I248" s="7">
        <v>164.28</v>
      </c>
      <c r="J248" t="s">
        <v>59</v>
      </c>
      <c r="L248">
        <v>247</v>
      </c>
      <c r="M248">
        <v>26</v>
      </c>
    </row>
    <row r="249" spans="1:13" x14ac:dyDescent="0.2">
      <c r="A249" t="s">
        <v>10</v>
      </c>
      <c r="B249" t="s">
        <v>11</v>
      </c>
      <c r="C249" t="s">
        <v>12</v>
      </c>
      <c r="D249" t="s">
        <v>105</v>
      </c>
      <c r="E249" t="s">
        <v>106</v>
      </c>
      <c r="F249">
        <v>35</v>
      </c>
      <c r="G249">
        <v>3</v>
      </c>
      <c r="H249" t="s">
        <v>108</v>
      </c>
      <c r="I249" s="7">
        <v>158.29</v>
      </c>
      <c r="J249" t="s">
        <v>53</v>
      </c>
      <c r="L249">
        <v>248</v>
      </c>
      <c r="M249">
        <v>55</v>
      </c>
    </row>
    <row r="250" spans="1:13" x14ac:dyDescent="0.2">
      <c r="A250" t="s">
        <v>10</v>
      </c>
      <c r="B250" t="s">
        <v>11</v>
      </c>
      <c r="C250" t="s">
        <v>12</v>
      </c>
      <c r="D250" t="s">
        <v>105</v>
      </c>
      <c r="E250" t="s">
        <v>106</v>
      </c>
      <c r="F250">
        <v>150</v>
      </c>
      <c r="G250">
        <v>3</v>
      </c>
      <c r="H250" t="s">
        <v>108</v>
      </c>
      <c r="I250" s="7">
        <v>79.930000000000007</v>
      </c>
      <c r="J250" t="s">
        <v>53</v>
      </c>
      <c r="L250">
        <v>249</v>
      </c>
      <c r="M250">
        <v>14</v>
      </c>
    </row>
    <row r="251" spans="1:13" x14ac:dyDescent="0.2">
      <c r="A251" t="s">
        <v>10</v>
      </c>
      <c r="B251" t="s">
        <v>11</v>
      </c>
      <c r="C251" t="s">
        <v>12</v>
      </c>
      <c r="D251" t="s">
        <v>105</v>
      </c>
      <c r="E251" t="s">
        <v>106</v>
      </c>
      <c r="F251">
        <v>35</v>
      </c>
      <c r="G251">
        <v>3</v>
      </c>
      <c r="H251" t="s">
        <v>24</v>
      </c>
      <c r="I251" s="7">
        <v>216.84</v>
      </c>
      <c r="J251" t="s">
        <v>53</v>
      </c>
      <c r="L251">
        <v>250</v>
      </c>
      <c r="M251">
        <v>16</v>
      </c>
    </row>
    <row r="252" spans="1:13" x14ac:dyDescent="0.2">
      <c r="A252" t="s">
        <v>10</v>
      </c>
      <c r="B252" t="s">
        <v>11</v>
      </c>
      <c r="C252" t="s">
        <v>12</v>
      </c>
      <c r="D252" t="s">
        <v>105</v>
      </c>
      <c r="E252" t="s">
        <v>106</v>
      </c>
      <c r="F252">
        <v>35</v>
      </c>
      <c r="G252">
        <v>3</v>
      </c>
      <c r="H252" t="s">
        <v>108</v>
      </c>
      <c r="I252" s="7">
        <v>233.7</v>
      </c>
      <c r="J252" t="s">
        <v>53</v>
      </c>
      <c r="L252">
        <v>251</v>
      </c>
      <c r="M252">
        <v>52</v>
      </c>
    </row>
    <row r="253" spans="1:13" x14ac:dyDescent="0.2">
      <c r="A253" t="s">
        <v>10</v>
      </c>
      <c r="B253" t="s">
        <v>11</v>
      </c>
      <c r="C253" t="s">
        <v>12</v>
      </c>
      <c r="D253" t="s">
        <v>105</v>
      </c>
      <c r="E253" t="s">
        <v>106</v>
      </c>
      <c r="F253">
        <v>35</v>
      </c>
      <c r="G253">
        <v>1</v>
      </c>
      <c r="H253" t="s">
        <v>109</v>
      </c>
      <c r="I253" s="7">
        <v>417.39</v>
      </c>
      <c r="J253" t="s">
        <v>48</v>
      </c>
      <c r="L253">
        <v>252</v>
      </c>
      <c r="M253">
        <v>42</v>
      </c>
    </row>
    <row r="254" spans="1:13" x14ac:dyDescent="0.2">
      <c r="A254" t="s">
        <v>10</v>
      </c>
      <c r="B254" t="s">
        <v>11</v>
      </c>
      <c r="C254" t="s">
        <v>12</v>
      </c>
      <c r="D254" t="s">
        <v>105</v>
      </c>
      <c r="E254" t="s">
        <v>106</v>
      </c>
      <c r="F254">
        <v>150</v>
      </c>
      <c r="G254">
        <v>3</v>
      </c>
      <c r="H254" t="s">
        <v>32</v>
      </c>
      <c r="I254" s="7">
        <v>98.45</v>
      </c>
      <c r="J254" t="s">
        <v>53</v>
      </c>
      <c r="L254">
        <v>253</v>
      </c>
      <c r="M254">
        <v>2</v>
      </c>
    </row>
    <row r="255" spans="1:13" x14ac:dyDescent="0.2">
      <c r="A255" t="s">
        <v>110</v>
      </c>
      <c r="B255" t="s">
        <v>64</v>
      </c>
      <c r="C255" t="s">
        <v>12</v>
      </c>
      <c r="D255" t="s">
        <v>105</v>
      </c>
      <c r="E255" t="s">
        <v>113</v>
      </c>
      <c r="F255">
        <v>185</v>
      </c>
      <c r="G255">
        <v>3</v>
      </c>
      <c r="H255" t="s">
        <v>116</v>
      </c>
      <c r="I255" s="7">
        <v>94.82</v>
      </c>
      <c r="J255" t="s">
        <v>53</v>
      </c>
      <c r="L255">
        <v>254</v>
      </c>
      <c r="M255">
        <v>10</v>
      </c>
    </row>
    <row r="256" spans="1:13" x14ac:dyDescent="0.2">
      <c r="A256" t="s">
        <v>10</v>
      </c>
      <c r="B256" t="s">
        <v>11</v>
      </c>
      <c r="C256" t="s">
        <v>12</v>
      </c>
      <c r="D256" t="s">
        <v>105</v>
      </c>
      <c r="E256" t="s">
        <v>106</v>
      </c>
      <c r="F256">
        <v>70</v>
      </c>
      <c r="G256">
        <v>3</v>
      </c>
      <c r="H256" t="s">
        <v>24</v>
      </c>
      <c r="I256" s="7">
        <v>63.23</v>
      </c>
      <c r="J256" t="s">
        <v>53</v>
      </c>
      <c r="L256">
        <v>255</v>
      </c>
      <c r="M256">
        <v>17</v>
      </c>
    </row>
    <row r="257" spans="1:13" x14ac:dyDescent="0.2">
      <c r="A257" t="s">
        <v>10</v>
      </c>
      <c r="B257" t="s">
        <v>11</v>
      </c>
      <c r="C257" t="s">
        <v>12</v>
      </c>
      <c r="D257" t="s">
        <v>105</v>
      </c>
      <c r="E257" t="s">
        <v>106</v>
      </c>
      <c r="F257">
        <v>35</v>
      </c>
      <c r="G257">
        <v>3</v>
      </c>
      <c r="H257" t="s">
        <v>67</v>
      </c>
      <c r="I257" s="7">
        <v>12.74</v>
      </c>
      <c r="J257" t="s">
        <v>53</v>
      </c>
      <c r="L257">
        <v>256</v>
      </c>
      <c r="M257">
        <v>30</v>
      </c>
    </row>
    <row r="258" spans="1:13" x14ac:dyDescent="0.2">
      <c r="A258" t="s">
        <v>10</v>
      </c>
      <c r="B258" t="s">
        <v>11</v>
      </c>
      <c r="C258" t="s">
        <v>12</v>
      </c>
      <c r="D258" t="s">
        <v>105</v>
      </c>
      <c r="E258" t="s">
        <v>106</v>
      </c>
      <c r="F258">
        <v>35</v>
      </c>
      <c r="G258">
        <v>3</v>
      </c>
      <c r="H258" t="s">
        <v>23</v>
      </c>
      <c r="I258" s="7">
        <v>218.37</v>
      </c>
      <c r="J258" t="s">
        <v>53</v>
      </c>
      <c r="L258">
        <v>257</v>
      </c>
      <c r="M258">
        <v>28</v>
      </c>
    </row>
    <row r="259" spans="1:13" x14ac:dyDescent="0.2">
      <c r="A259" t="s">
        <v>10</v>
      </c>
      <c r="B259" t="s">
        <v>11</v>
      </c>
      <c r="C259" t="s">
        <v>12</v>
      </c>
      <c r="D259" t="s">
        <v>105</v>
      </c>
      <c r="E259" t="s">
        <v>113</v>
      </c>
      <c r="F259">
        <v>185</v>
      </c>
      <c r="G259">
        <v>3</v>
      </c>
      <c r="H259" t="s">
        <v>23</v>
      </c>
      <c r="I259" s="7">
        <v>26.07</v>
      </c>
      <c r="J259" t="s">
        <v>53</v>
      </c>
      <c r="L259">
        <v>258</v>
      </c>
      <c r="M259">
        <v>6</v>
      </c>
    </row>
    <row r="260" spans="1:13" x14ac:dyDescent="0.2">
      <c r="A260" t="s">
        <v>10</v>
      </c>
      <c r="B260" t="s">
        <v>11</v>
      </c>
      <c r="C260" t="s">
        <v>12</v>
      </c>
      <c r="D260" t="s">
        <v>105</v>
      </c>
      <c r="E260" t="s">
        <v>106</v>
      </c>
      <c r="F260">
        <v>150</v>
      </c>
      <c r="G260">
        <v>3</v>
      </c>
      <c r="H260" t="s">
        <v>108</v>
      </c>
      <c r="I260" s="7">
        <v>177.88</v>
      </c>
      <c r="J260" t="s">
        <v>53</v>
      </c>
      <c r="L260">
        <v>259</v>
      </c>
      <c r="M260">
        <v>5</v>
      </c>
    </row>
    <row r="261" spans="1:13" x14ac:dyDescent="0.2">
      <c r="A261" t="s">
        <v>10</v>
      </c>
      <c r="B261" t="s">
        <v>11</v>
      </c>
      <c r="C261" t="s">
        <v>12</v>
      </c>
      <c r="D261" t="s">
        <v>105</v>
      </c>
      <c r="E261" t="s">
        <v>106</v>
      </c>
      <c r="F261">
        <v>35</v>
      </c>
      <c r="G261">
        <v>3</v>
      </c>
      <c r="H261" t="s">
        <v>107</v>
      </c>
      <c r="I261" s="7">
        <v>432.31</v>
      </c>
      <c r="J261" t="s">
        <v>53</v>
      </c>
      <c r="L261">
        <v>260</v>
      </c>
      <c r="M261">
        <v>9</v>
      </c>
    </row>
    <row r="262" spans="1:13" x14ac:dyDescent="0.2">
      <c r="A262" t="s">
        <v>10</v>
      </c>
      <c r="B262" t="s">
        <v>11</v>
      </c>
      <c r="C262" t="s">
        <v>12</v>
      </c>
      <c r="D262" t="s">
        <v>105</v>
      </c>
      <c r="E262" t="s">
        <v>106</v>
      </c>
      <c r="F262">
        <v>70</v>
      </c>
      <c r="G262">
        <v>3</v>
      </c>
      <c r="H262" t="s">
        <v>108</v>
      </c>
      <c r="I262" s="7">
        <v>7.49</v>
      </c>
      <c r="J262" t="s">
        <v>53</v>
      </c>
      <c r="L262">
        <v>261</v>
      </c>
      <c r="M262">
        <v>19</v>
      </c>
    </row>
    <row r="263" spans="1:13" x14ac:dyDescent="0.2">
      <c r="A263" t="s">
        <v>10</v>
      </c>
      <c r="B263" t="s">
        <v>11</v>
      </c>
      <c r="C263" t="s">
        <v>12</v>
      </c>
      <c r="D263" t="s">
        <v>105</v>
      </c>
      <c r="E263" t="s">
        <v>106</v>
      </c>
      <c r="F263">
        <v>35</v>
      </c>
      <c r="G263">
        <v>3</v>
      </c>
      <c r="H263" t="s">
        <v>107</v>
      </c>
      <c r="I263" s="7">
        <v>386.1</v>
      </c>
      <c r="J263" t="s">
        <v>53</v>
      </c>
      <c r="L263">
        <v>262</v>
      </c>
      <c r="M263">
        <v>35</v>
      </c>
    </row>
    <row r="264" spans="1:13" x14ac:dyDescent="0.2">
      <c r="A264" t="s">
        <v>10</v>
      </c>
      <c r="B264" t="s">
        <v>11</v>
      </c>
      <c r="C264" t="s">
        <v>12</v>
      </c>
      <c r="D264" t="s">
        <v>105</v>
      </c>
      <c r="E264" t="s">
        <v>106</v>
      </c>
      <c r="F264">
        <v>150</v>
      </c>
      <c r="G264">
        <v>3</v>
      </c>
      <c r="H264" t="s">
        <v>108</v>
      </c>
      <c r="I264" s="7">
        <v>236.32</v>
      </c>
      <c r="J264" t="s">
        <v>53</v>
      </c>
      <c r="L264">
        <v>263</v>
      </c>
      <c r="M264">
        <v>14</v>
      </c>
    </row>
    <row r="265" spans="1:13" x14ac:dyDescent="0.2">
      <c r="A265" t="s">
        <v>110</v>
      </c>
      <c r="B265" t="s">
        <v>64</v>
      </c>
      <c r="C265" t="s">
        <v>12</v>
      </c>
      <c r="D265" t="s">
        <v>105</v>
      </c>
      <c r="E265" t="s">
        <v>106</v>
      </c>
      <c r="F265">
        <v>35</v>
      </c>
      <c r="G265">
        <v>3</v>
      </c>
      <c r="H265" t="s">
        <v>109</v>
      </c>
      <c r="I265" s="7">
        <v>8.1999999999999993</v>
      </c>
      <c r="J265" t="s">
        <v>53</v>
      </c>
      <c r="L265">
        <v>264</v>
      </c>
      <c r="M265">
        <v>38</v>
      </c>
    </row>
    <row r="266" spans="1:13" x14ac:dyDescent="0.2">
      <c r="A266" t="s">
        <v>10</v>
      </c>
      <c r="B266" t="s">
        <v>11</v>
      </c>
      <c r="C266" t="s">
        <v>12</v>
      </c>
      <c r="D266" t="s">
        <v>105</v>
      </c>
      <c r="E266" t="s">
        <v>106</v>
      </c>
      <c r="F266">
        <v>35</v>
      </c>
      <c r="G266">
        <v>1</v>
      </c>
      <c r="H266" t="s">
        <v>122</v>
      </c>
      <c r="I266" s="7">
        <v>25.22</v>
      </c>
      <c r="J266" t="s">
        <v>48</v>
      </c>
      <c r="L266">
        <v>265</v>
      </c>
      <c r="M266">
        <v>54</v>
      </c>
    </row>
    <row r="267" spans="1:13" x14ac:dyDescent="0.2">
      <c r="A267" t="s">
        <v>110</v>
      </c>
      <c r="B267" t="s">
        <v>64</v>
      </c>
      <c r="C267" t="s">
        <v>12</v>
      </c>
      <c r="D267" t="s">
        <v>105</v>
      </c>
      <c r="E267" t="s">
        <v>106</v>
      </c>
      <c r="F267">
        <v>35</v>
      </c>
      <c r="G267">
        <v>3</v>
      </c>
      <c r="H267" t="s">
        <v>107</v>
      </c>
      <c r="I267" s="7">
        <v>250.4</v>
      </c>
      <c r="J267" t="s">
        <v>53</v>
      </c>
      <c r="L267">
        <v>266</v>
      </c>
      <c r="M267">
        <v>10</v>
      </c>
    </row>
    <row r="268" spans="1:13" x14ac:dyDescent="0.2">
      <c r="A268" t="s">
        <v>110</v>
      </c>
      <c r="B268" t="s">
        <v>64</v>
      </c>
      <c r="C268" t="s">
        <v>12</v>
      </c>
      <c r="D268" t="s">
        <v>105</v>
      </c>
      <c r="E268" t="s">
        <v>106</v>
      </c>
      <c r="F268">
        <v>35</v>
      </c>
      <c r="G268">
        <v>3</v>
      </c>
      <c r="H268" t="s">
        <v>26</v>
      </c>
      <c r="I268" s="7">
        <v>269.06</v>
      </c>
      <c r="J268" t="s">
        <v>53</v>
      </c>
      <c r="L268">
        <v>267</v>
      </c>
      <c r="M268">
        <v>10</v>
      </c>
    </row>
    <row r="269" spans="1:13" x14ac:dyDescent="0.2">
      <c r="A269" t="s">
        <v>10</v>
      </c>
      <c r="B269" t="s">
        <v>11</v>
      </c>
      <c r="C269" t="s">
        <v>12</v>
      </c>
      <c r="D269" t="s">
        <v>105</v>
      </c>
      <c r="E269" t="s">
        <v>106</v>
      </c>
      <c r="F269">
        <v>35</v>
      </c>
      <c r="G269">
        <v>3</v>
      </c>
      <c r="H269" t="s">
        <v>32</v>
      </c>
      <c r="I269" s="7">
        <v>113.79</v>
      </c>
      <c r="J269" t="s">
        <v>53</v>
      </c>
      <c r="L269">
        <v>268</v>
      </c>
      <c r="M269">
        <v>23</v>
      </c>
    </row>
    <row r="270" spans="1:13" x14ac:dyDescent="0.2">
      <c r="A270" t="s">
        <v>10</v>
      </c>
      <c r="B270" t="s">
        <v>11</v>
      </c>
      <c r="C270" t="s">
        <v>12</v>
      </c>
      <c r="D270" t="s">
        <v>105</v>
      </c>
      <c r="E270" t="s">
        <v>106</v>
      </c>
      <c r="F270">
        <v>150</v>
      </c>
      <c r="G270">
        <v>3</v>
      </c>
      <c r="H270" t="s">
        <v>108</v>
      </c>
      <c r="I270" s="7">
        <v>405.79</v>
      </c>
      <c r="J270" t="s">
        <v>53</v>
      </c>
      <c r="L270">
        <v>269</v>
      </c>
      <c r="M270">
        <v>4</v>
      </c>
    </row>
    <row r="271" spans="1:13" x14ac:dyDescent="0.2">
      <c r="A271" t="s">
        <v>10</v>
      </c>
      <c r="B271" t="s">
        <v>11</v>
      </c>
      <c r="C271" t="s">
        <v>12</v>
      </c>
      <c r="D271" t="s">
        <v>105</v>
      </c>
      <c r="E271" t="s">
        <v>106</v>
      </c>
      <c r="F271">
        <v>35</v>
      </c>
      <c r="G271">
        <v>3</v>
      </c>
      <c r="H271" t="s">
        <v>108</v>
      </c>
      <c r="I271" s="7">
        <v>1020.28</v>
      </c>
      <c r="J271" t="s">
        <v>53</v>
      </c>
      <c r="L271">
        <v>270</v>
      </c>
      <c r="M271">
        <v>22</v>
      </c>
    </row>
    <row r="272" spans="1:13" x14ac:dyDescent="0.2">
      <c r="A272" t="s">
        <v>10</v>
      </c>
      <c r="B272" t="s">
        <v>11</v>
      </c>
      <c r="C272" t="s">
        <v>12</v>
      </c>
      <c r="D272" t="s">
        <v>105</v>
      </c>
      <c r="E272" t="s">
        <v>106</v>
      </c>
      <c r="F272">
        <v>35</v>
      </c>
      <c r="G272">
        <v>3</v>
      </c>
      <c r="H272" t="s">
        <v>107</v>
      </c>
      <c r="I272" s="7">
        <v>401.81</v>
      </c>
      <c r="J272" t="s">
        <v>53</v>
      </c>
      <c r="L272">
        <v>271</v>
      </c>
      <c r="M272">
        <v>9</v>
      </c>
    </row>
    <row r="273" spans="1:13" x14ac:dyDescent="0.2">
      <c r="A273" t="s">
        <v>110</v>
      </c>
      <c r="B273" t="s">
        <v>64</v>
      </c>
      <c r="C273" t="s">
        <v>12</v>
      </c>
      <c r="D273" t="s">
        <v>105</v>
      </c>
      <c r="E273" t="s">
        <v>106</v>
      </c>
      <c r="F273">
        <v>35</v>
      </c>
      <c r="G273">
        <v>3</v>
      </c>
      <c r="H273" t="s">
        <v>107</v>
      </c>
      <c r="I273" s="7">
        <v>49.75</v>
      </c>
      <c r="J273" t="s">
        <v>53</v>
      </c>
      <c r="L273">
        <v>272</v>
      </c>
      <c r="M273">
        <v>36</v>
      </c>
    </row>
    <row r="274" spans="1:13" x14ac:dyDescent="0.2">
      <c r="A274" t="s">
        <v>10</v>
      </c>
      <c r="B274" t="s">
        <v>11</v>
      </c>
      <c r="C274" t="s">
        <v>12</v>
      </c>
      <c r="D274" t="s">
        <v>105</v>
      </c>
      <c r="E274" t="s">
        <v>106</v>
      </c>
      <c r="F274">
        <v>35</v>
      </c>
      <c r="G274">
        <v>3</v>
      </c>
      <c r="H274" t="s">
        <v>108</v>
      </c>
      <c r="I274" s="7">
        <v>501.6</v>
      </c>
      <c r="J274" t="s">
        <v>53</v>
      </c>
      <c r="L274">
        <v>273</v>
      </c>
      <c r="M274">
        <v>22</v>
      </c>
    </row>
    <row r="275" spans="1:13" x14ac:dyDescent="0.2">
      <c r="A275" t="s">
        <v>10</v>
      </c>
      <c r="B275" t="s">
        <v>11</v>
      </c>
      <c r="C275" t="s">
        <v>12</v>
      </c>
      <c r="D275" t="s">
        <v>105</v>
      </c>
      <c r="E275" t="s">
        <v>106</v>
      </c>
      <c r="F275">
        <v>35</v>
      </c>
      <c r="G275">
        <v>1</v>
      </c>
      <c r="H275" t="s">
        <v>23</v>
      </c>
      <c r="I275" s="7">
        <v>66.27</v>
      </c>
      <c r="J275" t="s">
        <v>59</v>
      </c>
      <c r="L275">
        <v>274</v>
      </c>
      <c r="M275">
        <v>27</v>
      </c>
    </row>
    <row r="276" spans="1:13" x14ac:dyDescent="0.2">
      <c r="A276" t="s">
        <v>10</v>
      </c>
      <c r="B276" t="s">
        <v>11</v>
      </c>
      <c r="C276" t="s">
        <v>12</v>
      </c>
      <c r="D276" t="s">
        <v>105</v>
      </c>
      <c r="E276" t="s">
        <v>106</v>
      </c>
      <c r="F276">
        <v>150</v>
      </c>
      <c r="G276">
        <v>3</v>
      </c>
      <c r="H276" t="s">
        <v>108</v>
      </c>
      <c r="I276" s="7">
        <v>204.65</v>
      </c>
      <c r="J276" t="s">
        <v>53</v>
      </c>
      <c r="L276">
        <v>275</v>
      </c>
      <c r="M276">
        <v>14</v>
      </c>
    </row>
    <row r="277" spans="1:13" x14ac:dyDescent="0.2">
      <c r="A277" t="s">
        <v>10</v>
      </c>
      <c r="B277" t="s">
        <v>11</v>
      </c>
      <c r="C277" t="s">
        <v>12</v>
      </c>
      <c r="D277" t="s">
        <v>105</v>
      </c>
      <c r="E277" t="s">
        <v>106</v>
      </c>
      <c r="F277">
        <v>35</v>
      </c>
      <c r="G277">
        <v>3</v>
      </c>
      <c r="H277" t="s">
        <v>107</v>
      </c>
      <c r="I277" s="7">
        <v>79.92</v>
      </c>
      <c r="J277" t="s">
        <v>53</v>
      </c>
      <c r="L277">
        <v>276</v>
      </c>
      <c r="M277">
        <v>9</v>
      </c>
    </row>
    <row r="278" spans="1:13" x14ac:dyDescent="0.2">
      <c r="A278" t="s">
        <v>10</v>
      </c>
      <c r="B278" t="s">
        <v>11</v>
      </c>
      <c r="C278" t="s">
        <v>12</v>
      </c>
      <c r="D278" t="s">
        <v>105</v>
      </c>
      <c r="E278" t="s">
        <v>106</v>
      </c>
      <c r="F278">
        <v>35</v>
      </c>
      <c r="G278">
        <v>1</v>
      </c>
      <c r="H278" t="s">
        <v>107</v>
      </c>
      <c r="I278" s="7">
        <v>7.67</v>
      </c>
      <c r="J278" t="s">
        <v>62</v>
      </c>
      <c r="L278">
        <v>277</v>
      </c>
      <c r="M278">
        <v>32</v>
      </c>
    </row>
    <row r="279" spans="1:13" x14ac:dyDescent="0.2">
      <c r="A279" t="s">
        <v>10</v>
      </c>
      <c r="B279" t="s">
        <v>11</v>
      </c>
      <c r="C279" t="s">
        <v>12</v>
      </c>
      <c r="D279" t="s">
        <v>105</v>
      </c>
      <c r="E279" t="s">
        <v>106</v>
      </c>
      <c r="F279">
        <v>35</v>
      </c>
      <c r="G279">
        <v>3</v>
      </c>
      <c r="H279" t="s">
        <v>67</v>
      </c>
      <c r="I279" s="7">
        <v>438.65</v>
      </c>
      <c r="J279" t="s">
        <v>53</v>
      </c>
      <c r="L279">
        <v>278</v>
      </c>
      <c r="M279">
        <v>30</v>
      </c>
    </row>
    <row r="280" spans="1:13" x14ac:dyDescent="0.2">
      <c r="A280" t="s">
        <v>10</v>
      </c>
      <c r="B280" t="s">
        <v>11</v>
      </c>
      <c r="C280" t="s">
        <v>12</v>
      </c>
      <c r="D280" t="s">
        <v>105</v>
      </c>
      <c r="E280" t="s">
        <v>106</v>
      </c>
      <c r="F280">
        <v>35</v>
      </c>
      <c r="G280">
        <v>3</v>
      </c>
      <c r="H280" t="s">
        <v>112</v>
      </c>
      <c r="I280" s="7">
        <v>155.4</v>
      </c>
      <c r="J280" t="s">
        <v>53</v>
      </c>
      <c r="L280">
        <v>279</v>
      </c>
      <c r="M280">
        <v>20</v>
      </c>
    </row>
    <row r="281" spans="1:13" x14ac:dyDescent="0.2">
      <c r="A281" t="s">
        <v>10</v>
      </c>
      <c r="B281" t="s">
        <v>11</v>
      </c>
      <c r="C281" t="s">
        <v>12</v>
      </c>
      <c r="D281" t="s">
        <v>105</v>
      </c>
      <c r="E281" t="s">
        <v>106</v>
      </c>
      <c r="F281">
        <v>35</v>
      </c>
      <c r="G281">
        <v>3</v>
      </c>
      <c r="H281" t="s">
        <v>108</v>
      </c>
      <c r="I281" s="7">
        <v>60.18</v>
      </c>
      <c r="J281" t="s">
        <v>53</v>
      </c>
      <c r="L281">
        <v>280</v>
      </c>
      <c r="M281">
        <v>19</v>
      </c>
    </row>
    <row r="282" spans="1:13" x14ac:dyDescent="0.2">
      <c r="A282" t="s">
        <v>10</v>
      </c>
      <c r="B282" t="s">
        <v>11</v>
      </c>
      <c r="C282" t="s">
        <v>12</v>
      </c>
      <c r="D282" t="s">
        <v>105</v>
      </c>
      <c r="E282" t="s">
        <v>106</v>
      </c>
      <c r="F282">
        <v>35</v>
      </c>
      <c r="G282">
        <v>1</v>
      </c>
      <c r="H282" t="s">
        <v>107</v>
      </c>
      <c r="I282" s="7">
        <v>235.82</v>
      </c>
      <c r="J282" t="s">
        <v>59</v>
      </c>
      <c r="L282">
        <v>281</v>
      </c>
      <c r="M282">
        <v>9</v>
      </c>
    </row>
    <row r="283" spans="1:13" x14ac:dyDescent="0.2">
      <c r="A283" t="s">
        <v>10</v>
      </c>
      <c r="B283" t="s">
        <v>11</v>
      </c>
      <c r="C283" t="s">
        <v>12</v>
      </c>
      <c r="D283" t="s">
        <v>105</v>
      </c>
      <c r="E283" t="s">
        <v>106</v>
      </c>
      <c r="F283">
        <v>35</v>
      </c>
      <c r="G283">
        <v>3</v>
      </c>
      <c r="H283" t="s">
        <v>108</v>
      </c>
      <c r="I283" s="7">
        <v>6.67</v>
      </c>
      <c r="J283" t="s">
        <v>53</v>
      </c>
      <c r="L283">
        <v>282</v>
      </c>
      <c r="M283">
        <v>21</v>
      </c>
    </row>
    <row r="284" spans="1:13" x14ac:dyDescent="0.2">
      <c r="A284" t="s">
        <v>10</v>
      </c>
      <c r="B284" t="s">
        <v>11</v>
      </c>
      <c r="C284" t="s">
        <v>12</v>
      </c>
      <c r="D284" t="s">
        <v>105</v>
      </c>
      <c r="E284" t="s">
        <v>106</v>
      </c>
      <c r="F284">
        <v>35</v>
      </c>
      <c r="G284">
        <v>3</v>
      </c>
      <c r="H284" t="s">
        <v>108</v>
      </c>
      <c r="I284" s="7">
        <v>332.68</v>
      </c>
      <c r="J284" t="s">
        <v>53</v>
      </c>
      <c r="L284">
        <v>283</v>
      </c>
      <c r="M284">
        <v>55</v>
      </c>
    </row>
    <row r="285" spans="1:13" x14ac:dyDescent="0.2">
      <c r="A285" t="s">
        <v>10</v>
      </c>
      <c r="B285" t="s">
        <v>11</v>
      </c>
      <c r="C285" t="s">
        <v>12</v>
      </c>
      <c r="D285" t="s">
        <v>105</v>
      </c>
      <c r="E285" t="s">
        <v>106</v>
      </c>
      <c r="F285">
        <v>35</v>
      </c>
      <c r="G285">
        <v>3</v>
      </c>
      <c r="H285" t="s">
        <v>123</v>
      </c>
      <c r="I285" s="7">
        <v>92.81</v>
      </c>
      <c r="J285" t="s">
        <v>53</v>
      </c>
      <c r="L285">
        <v>284</v>
      </c>
      <c r="M285">
        <v>12</v>
      </c>
    </row>
    <row r="286" spans="1:13" x14ac:dyDescent="0.2">
      <c r="A286" t="s">
        <v>10</v>
      </c>
      <c r="B286" t="s">
        <v>11</v>
      </c>
      <c r="C286" t="s">
        <v>12</v>
      </c>
      <c r="D286" t="s">
        <v>105</v>
      </c>
      <c r="E286" t="s">
        <v>106</v>
      </c>
      <c r="F286">
        <v>70</v>
      </c>
      <c r="G286">
        <v>3</v>
      </c>
      <c r="H286" t="s">
        <v>112</v>
      </c>
      <c r="I286" s="7">
        <v>399.96</v>
      </c>
      <c r="J286" t="s">
        <v>53</v>
      </c>
      <c r="L286">
        <v>285</v>
      </c>
      <c r="M286">
        <v>20</v>
      </c>
    </row>
    <row r="287" spans="1:13" x14ac:dyDescent="0.2">
      <c r="A287" t="s">
        <v>10</v>
      </c>
      <c r="B287" t="s">
        <v>11</v>
      </c>
      <c r="C287" t="s">
        <v>12</v>
      </c>
      <c r="D287" t="s">
        <v>105</v>
      </c>
      <c r="E287" t="s">
        <v>106</v>
      </c>
      <c r="F287">
        <v>35</v>
      </c>
      <c r="G287">
        <v>3</v>
      </c>
      <c r="H287" t="s">
        <v>108</v>
      </c>
      <c r="I287" s="7">
        <v>16.510000000000002</v>
      </c>
      <c r="J287" t="s">
        <v>53</v>
      </c>
      <c r="L287">
        <v>286</v>
      </c>
      <c r="M287">
        <v>15</v>
      </c>
    </row>
    <row r="288" spans="1:13" x14ac:dyDescent="0.2">
      <c r="A288" t="s">
        <v>10</v>
      </c>
      <c r="B288" t="s">
        <v>11</v>
      </c>
      <c r="C288" t="s">
        <v>12</v>
      </c>
      <c r="D288" t="s">
        <v>105</v>
      </c>
      <c r="E288" t="s">
        <v>106</v>
      </c>
      <c r="F288">
        <v>35</v>
      </c>
      <c r="G288">
        <v>1</v>
      </c>
      <c r="H288" t="s">
        <v>23</v>
      </c>
      <c r="I288" s="7">
        <v>152.63</v>
      </c>
      <c r="J288" t="s">
        <v>59</v>
      </c>
      <c r="L288">
        <v>287</v>
      </c>
      <c r="M288">
        <v>26</v>
      </c>
    </row>
    <row r="289" spans="1:13" x14ac:dyDescent="0.2">
      <c r="A289" t="s">
        <v>10</v>
      </c>
      <c r="B289" t="s">
        <v>11</v>
      </c>
      <c r="C289" t="s">
        <v>12</v>
      </c>
      <c r="D289" t="s">
        <v>105</v>
      </c>
      <c r="E289" t="s">
        <v>106</v>
      </c>
      <c r="F289">
        <v>35</v>
      </c>
      <c r="G289">
        <v>1</v>
      </c>
      <c r="H289" t="s">
        <v>108</v>
      </c>
      <c r="I289" s="7">
        <v>771.58</v>
      </c>
      <c r="J289" t="s">
        <v>59</v>
      </c>
      <c r="L289">
        <v>288</v>
      </c>
      <c r="M289">
        <v>55</v>
      </c>
    </row>
    <row r="290" spans="1:13" x14ac:dyDescent="0.2">
      <c r="A290" t="s">
        <v>10</v>
      </c>
      <c r="B290" t="s">
        <v>11</v>
      </c>
      <c r="C290" t="s">
        <v>12</v>
      </c>
      <c r="D290" t="s">
        <v>105</v>
      </c>
      <c r="E290" t="s">
        <v>106</v>
      </c>
      <c r="F290">
        <v>150</v>
      </c>
      <c r="G290">
        <v>3</v>
      </c>
      <c r="H290" t="s">
        <v>24</v>
      </c>
      <c r="I290" s="7">
        <v>16.57</v>
      </c>
      <c r="J290" t="s">
        <v>53</v>
      </c>
      <c r="L290">
        <v>289</v>
      </c>
      <c r="M290">
        <v>14</v>
      </c>
    </row>
    <row r="291" spans="1:13" x14ac:dyDescent="0.2">
      <c r="A291" t="s">
        <v>10</v>
      </c>
      <c r="B291" t="s">
        <v>11</v>
      </c>
      <c r="C291" t="s">
        <v>12</v>
      </c>
      <c r="D291" t="s">
        <v>105</v>
      </c>
      <c r="E291" t="s">
        <v>106</v>
      </c>
      <c r="F291">
        <v>150</v>
      </c>
      <c r="G291">
        <v>3</v>
      </c>
      <c r="H291" t="s">
        <v>108</v>
      </c>
      <c r="I291" s="7">
        <v>61</v>
      </c>
      <c r="J291" t="s">
        <v>53</v>
      </c>
      <c r="L291">
        <v>290</v>
      </c>
      <c r="M291">
        <v>16</v>
      </c>
    </row>
    <row r="292" spans="1:13" x14ac:dyDescent="0.2">
      <c r="A292" t="s">
        <v>110</v>
      </c>
      <c r="B292" t="s">
        <v>64</v>
      </c>
      <c r="C292" t="s">
        <v>12</v>
      </c>
      <c r="D292" t="s">
        <v>105</v>
      </c>
      <c r="E292" t="s">
        <v>106</v>
      </c>
      <c r="F292">
        <v>35</v>
      </c>
      <c r="G292">
        <v>3</v>
      </c>
      <c r="H292" t="s">
        <v>107</v>
      </c>
      <c r="I292" s="7">
        <v>149.31</v>
      </c>
      <c r="J292" t="s">
        <v>53</v>
      </c>
      <c r="L292">
        <v>291</v>
      </c>
      <c r="M292">
        <v>36</v>
      </c>
    </row>
    <row r="293" spans="1:13" x14ac:dyDescent="0.2">
      <c r="A293" t="s">
        <v>10</v>
      </c>
      <c r="B293" t="s">
        <v>11</v>
      </c>
      <c r="C293" t="s">
        <v>12</v>
      </c>
      <c r="D293" t="s">
        <v>105</v>
      </c>
      <c r="E293" t="s">
        <v>106</v>
      </c>
      <c r="F293">
        <v>35</v>
      </c>
      <c r="G293">
        <v>1</v>
      </c>
      <c r="H293" t="s">
        <v>112</v>
      </c>
      <c r="I293" s="7">
        <v>740.4</v>
      </c>
      <c r="J293" t="s">
        <v>62</v>
      </c>
      <c r="L293">
        <v>292</v>
      </c>
      <c r="M293">
        <v>20</v>
      </c>
    </row>
    <row r="294" spans="1:13" x14ac:dyDescent="0.2">
      <c r="A294" t="s">
        <v>10</v>
      </c>
      <c r="B294" t="s">
        <v>11</v>
      </c>
      <c r="C294" t="s">
        <v>12</v>
      </c>
      <c r="D294" t="s">
        <v>105</v>
      </c>
      <c r="E294" t="s">
        <v>106</v>
      </c>
      <c r="F294">
        <v>150</v>
      </c>
      <c r="G294">
        <v>3</v>
      </c>
      <c r="H294" t="s">
        <v>108</v>
      </c>
      <c r="I294" s="7">
        <v>4.4800000000000004</v>
      </c>
      <c r="J294" t="s">
        <v>53</v>
      </c>
      <c r="L294">
        <v>293</v>
      </c>
      <c r="M294">
        <v>4</v>
      </c>
    </row>
    <row r="295" spans="1:13" x14ac:dyDescent="0.2">
      <c r="A295" t="s">
        <v>10</v>
      </c>
      <c r="B295" t="s">
        <v>11</v>
      </c>
      <c r="C295" t="s">
        <v>12</v>
      </c>
      <c r="D295" t="s">
        <v>105</v>
      </c>
      <c r="E295" t="s">
        <v>106</v>
      </c>
      <c r="F295">
        <v>150</v>
      </c>
      <c r="G295">
        <v>3</v>
      </c>
      <c r="H295" t="s">
        <v>108</v>
      </c>
      <c r="I295" s="7">
        <v>78.430000000000007</v>
      </c>
      <c r="J295" t="s">
        <v>53</v>
      </c>
      <c r="L295">
        <v>294</v>
      </c>
      <c r="M295">
        <v>15</v>
      </c>
    </row>
    <row r="296" spans="1:13" x14ac:dyDescent="0.2">
      <c r="A296" t="s">
        <v>10</v>
      </c>
      <c r="B296" t="s">
        <v>11</v>
      </c>
      <c r="C296" t="s">
        <v>12</v>
      </c>
      <c r="D296" t="s">
        <v>105</v>
      </c>
      <c r="E296" t="s">
        <v>106</v>
      </c>
      <c r="F296">
        <v>35</v>
      </c>
      <c r="G296">
        <v>3</v>
      </c>
      <c r="H296" t="s">
        <v>107</v>
      </c>
      <c r="I296" s="7">
        <v>284.7</v>
      </c>
      <c r="J296" t="s">
        <v>53</v>
      </c>
      <c r="L296">
        <v>295</v>
      </c>
      <c r="M296">
        <v>9</v>
      </c>
    </row>
    <row r="297" spans="1:13" x14ac:dyDescent="0.2">
      <c r="A297" t="s">
        <v>10</v>
      </c>
      <c r="B297" t="s">
        <v>11</v>
      </c>
      <c r="C297" t="s">
        <v>12</v>
      </c>
      <c r="D297" t="s">
        <v>105</v>
      </c>
      <c r="E297" t="s">
        <v>106</v>
      </c>
      <c r="F297">
        <v>35</v>
      </c>
      <c r="G297">
        <v>3</v>
      </c>
      <c r="H297" t="s">
        <v>112</v>
      </c>
      <c r="I297" s="7">
        <v>319.62</v>
      </c>
      <c r="J297" t="s">
        <v>53</v>
      </c>
      <c r="L297">
        <v>296</v>
      </c>
      <c r="M297">
        <v>20</v>
      </c>
    </row>
    <row r="298" spans="1:13" x14ac:dyDescent="0.2">
      <c r="A298" t="s">
        <v>110</v>
      </c>
      <c r="B298" t="s">
        <v>64</v>
      </c>
      <c r="C298" t="s">
        <v>12</v>
      </c>
      <c r="D298" t="s">
        <v>105</v>
      </c>
      <c r="E298" t="s">
        <v>106</v>
      </c>
      <c r="F298">
        <v>35</v>
      </c>
      <c r="G298">
        <v>3</v>
      </c>
      <c r="H298" t="s">
        <v>107</v>
      </c>
      <c r="I298" s="7">
        <v>51.21</v>
      </c>
      <c r="J298" t="s">
        <v>53</v>
      </c>
      <c r="L298">
        <v>297</v>
      </c>
      <c r="M298">
        <v>10</v>
      </c>
    </row>
    <row r="299" spans="1:13" x14ac:dyDescent="0.2">
      <c r="A299" t="s">
        <v>10</v>
      </c>
      <c r="B299" t="s">
        <v>11</v>
      </c>
      <c r="C299" t="s">
        <v>12</v>
      </c>
      <c r="D299" t="s">
        <v>105</v>
      </c>
      <c r="E299" t="s">
        <v>106</v>
      </c>
      <c r="F299">
        <v>35</v>
      </c>
      <c r="G299">
        <v>1</v>
      </c>
      <c r="H299" t="s">
        <v>30</v>
      </c>
      <c r="I299" s="7">
        <v>1072.3599999999999</v>
      </c>
      <c r="J299" t="s">
        <v>48</v>
      </c>
      <c r="L299">
        <v>298</v>
      </c>
      <c r="M299">
        <v>56</v>
      </c>
    </row>
    <row r="300" spans="1:13" x14ac:dyDescent="0.2">
      <c r="A300" t="s">
        <v>10</v>
      </c>
      <c r="B300" t="s">
        <v>11</v>
      </c>
      <c r="C300" t="s">
        <v>12</v>
      </c>
      <c r="D300" t="s">
        <v>105</v>
      </c>
      <c r="E300" t="s">
        <v>106</v>
      </c>
      <c r="F300">
        <v>35</v>
      </c>
      <c r="G300">
        <v>1</v>
      </c>
      <c r="H300" t="s">
        <v>108</v>
      </c>
      <c r="I300" s="7">
        <v>381.6</v>
      </c>
      <c r="J300" t="s">
        <v>62</v>
      </c>
      <c r="L300">
        <v>299</v>
      </c>
      <c r="M300">
        <v>14</v>
      </c>
    </row>
    <row r="301" spans="1:13" x14ac:dyDescent="0.2">
      <c r="A301" t="s">
        <v>10</v>
      </c>
      <c r="B301" t="s">
        <v>11</v>
      </c>
      <c r="C301" t="s">
        <v>12</v>
      </c>
      <c r="D301" t="s">
        <v>105</v>
      </c>
      <c r="E301" t="s">
        <v>106</v>
      </c>
      <c r="F301">
        <v>35</v>
      </c>
      <c r="G301">
        <v>3</v>
      </c>
      <c r="H301" t="s">
        <v>119</v>
      </c>
      <c r="I301" s="7">
        <v>210.12</v>
      </c>
      <c r="J301" t="s">
        <v>53</v>
      </c>
      <c r="L301">
        <v>300</v>
      </c>
      <c r="M301">
        <v>12</v>
      </c>
    </row>
    <row r="302" spans="1:13" x14ac:dyDescent="0.2">
      <c r="A302" t="s">
        <v>10</v>
      </c>
      <c r="B302" t="s">
        <v>11</v>
      </c>
      <c r="C302" t="s">
        <v>12</v>
      </c>
      <c r="D302" t="s">
        <v>105</v>
      </c>
      <c r="E302" t="s">
        <v>106</v>
      </c>
      <c r="F302">
        <v>150</v>
      </c>
      <c r="G302">
        <v>3</v>
      </c>
      <c r="H302" t="s">
        <v>108</v>
      </c>
      <c r="I302" s="7">
        <v>114.56</v>
      </c>
      <c r="J302" t="s">
        <v>53</v>
      </c>
      <c r="L302">
        <v>301</v>
      </c>
      <c r="M302">
        <v>5</v>
      </c>
    </row>
    <row r="303" spans="1:13" x14ac:dyDescent="0.2">
      <c r="A303" t="s">
        <v>10</v>
      </c>
      <c r="B303" t="s">
        <v>11</v>
      </c>
      <c r="C303" t="s">
        <v>12</v>
      </c>
      <c r="D303" t="s">
        <v>105</v>
      </c>
      <c r="E303" t="s">
        <v>106</v>
      </c>
      <c r="F303">
        <v>70</v>
      </c>
      <c r="G303">
        <v>3</v>
      </c>
      <c r="H303" t="s">
        <v>108</v>
      </c>
      <c r="I303" s="7">
        <v>79.41</v>
      </c>
      <c r="J303" t="s">
        <v>53</v>
      </c>
      <c r="L303">
        <v>302</v>
      </c>
      <c r="M303">
        <v>22</v>
      </c>
    </row>
    <row r="304" spans="1:13" x14ac:dyDescent="0.2">
      <c r="A304" t="s">
        <v>10</v>
      </c>
      <c r="B304" t="s">
        <v>11</v>
      </c>
      <c r="C304" t="s">
        <v>12</v>
      </c>
      <c r="D304" t="s">
        <v>105</v>
      </c>
      <c r="E304" t="s">
        <v>106</v>
      </c>
      <c r="F304">
        <v>150</v>
      </c>
      <c r="G304">
        <v>3</v>
      </c>
      <c r="H304" t="s">
        <v>108</v>
      </c>
      <c r="I304" s="7">
        <v>82.23</v>
      </c>
      <c r="J304" t="s">
        <v>53</v>
      </c>
      <c r="L304">
        <v>303</v>
      </c>
      <c r="M304">
        <v>5</v>
      </c>
    </row>
    <row r="305" spans="1:13" x14ac:dyDescent="0.2">
      <c r="A305" t="s">
        <v>110</v>
      </c>
      <c r="B305" t="s">
        <v>64</v>
      </c>
      <c r="C305" t="s">
        <v>45</v>
      </c>
      <c r="D305" t="s">
        <v>105</v>
      </c>
      <c r="E305" t="s">
        <v>12</v>
      </c>
      <c r="F305">
        <v>50</v>
      </c>
      <c r="G305">
        <v>3</v>
      </c>
      <c r="H305" t="s">
        <v>107</v>
      </c>
      <c r="I305" s="7">
        <v>11.47</v>
      </c>
      <c r="J305" t="s">
        <v>53</v>
      </c>
      <c r="L305">
        <v>304</v>
      </c>
      <c r="M305">
        <v>36</v>
      </c>
    </row>
    <row r="306" spans="1:13" x14ac:dyDescent="0.2">
      <c r="A306" t="s">
        <v>10</v>
      </c>
      <c r="B306" t="s">
        <v>11</v>
      </c>
      <c r="C306" t="s">
        <v>12</v>
      </c>
      <c r="D306" t="s">
        <v>105</v>
      </c>
      <c r="E306" t="s">
        <v>106</v>
      </c>
      <c r="F306">
        <v>35</v>
      </c>
      <c r="G306">
        <v>3</v>
      </c>
      <c r="H306" t="s">
        <v>67</v>
      </c>
      <c r="I306" s="7">
        <v>5.54</v>
      </c>
      <c r="J306" t="s">
        <v>53</v>
      </c>
      <c r="L306">
        <v>305</v>
      </c>
      <c r="M306">
        <v>30</v>
      </c>
    </row>
    <row r="307" spans="1:13" x14ac:dyDescent="0.2">
      <c r="A307" t="s">
        <v>10</v>
      </c>
      <c r="B307" t="s">
        <v>11</v>
      </c>
      <c r="C307" t="s">
        <v>12</v>
      </c>
      <c r="D307" t="s">
        <v>105</v>
      </c>
      <c r="E307" t="s">
        <v>106</v>
      </c>
      <c r="F307">
        <v>70</v>
      </c>
      <c r="G307">
        <v>3</v>
      </c>
      <c r="H307" t="s">
        <v>108</v>
      </c>
      <c r="I307" s="7">
        <v>149.59</v>
      </c>
      <c r="J307" t="s">
        <v>53</v>
      </c>
      <c r="L307">
        <v>306</v>
      </c>
      <c r="M307">
        <v>16</v>
      </c>
    </row>
    <row r="308" spans="1:13" x14ac:dyDescent="0.2">
      <c r="A308" t="s">
        <v>10</v>
      </c>
      <c r="B308" t="s">
        <v>11</v>
      </c>
      <c r="C308" t="s">
        <v>12</v>
      </c>
      <c r="D308" t="s">
        <v>105</v>
      </c>
      <c r="E308" t="s">
        <v>106</v>
      </c>
      <c r="F308">
        <v>150</v>
      </c>
      <c r="G308">
        <v>3</v>
      </c>
      <c r="H308" t="s">
        <v>32</v>
      </c>
      <c r="I308" s="7">
        <v>554.6</v>
      </c>
      <c r="J308" t="s">
        <v>53</v>
      </c>
      <c r="L308">
        <v>307</v>
      </c>
      <c r="M308">
        <v>2</v>
      </c>
    </row>
    <row r="309" spans="1:13" x14ac:dyDescent="0.2">
      <c r="A309" t="s">
        <v>10</v>
      </c>
      <c r="B309" t="s">
        <v>11</v>
      </c>
      <c r="C309" t="s">
        <v>12</v>
      </c>
      <c r="D309" t="s">
        <v>105</v>
      </c>
      <c r="E309" t="s">
        <v>106</v>
      </c>
      <c r="F309">
        <v>70</v>
      </c>
      <c r="G309">
        <v>3</v>
      </c>
      <c r="H309" t="s">
        <v>109</v>
      </c>
      <c r="I309" s="7">
        <v>542.87</v>
      </c>
      <c r="J309" t="s">
        <v>53</v>
      </c>
      <c r="L309">
        <v>308</v>
      </c>
      <c r="M309">
        <v>12</v>
      </c>
    </row>
    <row r="310" spans="1:13" x14ac:dyDescent="0.2">
      <c r="A310" t="s">
        <v>10</v>
      </c>
      <c r="B310" t="s">
        <v>11</v>
      </c>
      <c r="C310" t="s">
        <v>12</v>
      </c>
      <c r="D310" t="s">
        <v>105</v>
      </c>
      <c r="E310" t="s">
        <v>106</v>
      </c>
      <c r="F310">
        <v>35</v>
      </c>
      <c r="G310">
        <v>3</v>
      </c>
      <c r="H310" t="s">
        <v>108</v>
      </c>
      <c r="I310" s="7">
        <v>141.34</v>
      </c>
      <c r="J310" t="s">
        <v>53</v>
      </c>
      <c r="L310">
        <v>309</v>
      </c>
      <c r="M310">
        <v>21</v>
      </c>
    </row>
    <row r="311" spans="1:13" x14ac:dyDescent="0.2">
      <c r="A311" t="s">
        <v>110</v>
      </c>
      <c r="B311" t="s">
        <v>64</v>
      </c>
      <c r="C311" t="s">
        <v>12</v>
      </c>
      <c r="D311" t="s">
        <v>105</v>
      </c>
      <c r="E311" t="s">
        <v>106</v>
      </c>
      <c r="F311">
        <v>35</v>
      </c>
      <c r="G311">
        <v>3</v>
      </c>
      <c r="H311" t="s">
        <v>109</v>
      </c>
      <c r="I311" s="7">
        <v>5.31</v>
      </c>
      <c r="J311" t="s">
        <v>53</v>
      </c>
      <c r="L311">
        <v>310</v>
      </c>
      <c r="M311">
        <v>11</v>
      </c>
    </row>
    <row r="312" spans="1:13" x14ac:dyDescent="0.2">
      <c r="A312" t="s">
        <v>10</v>
      </c>
      <c r="B312" t="s">
        <v>11</v>
      </c>
      <c r="C312" t="s">
        <v>12</v>
      </c>
      <c r="D312" t="s">
        <v>105</v>
      </c>
      <c r="E312" t="s">
        <v>106</v>
      </c>
      <c r="F312">
        <v>35</v>
      </c>
      <c r="G312">
        <v>3</v>
      </c>
      <c r="H312" t="s">
        <v>108</v>
      </c>
      <c r="I312" s="7">
        <v>56.75</v>
      </c>
      <c r="J312" t="s">
        <v>53</v>
      </c>
      <c r="L312">
        <v>311</v>
      </c>
      <c r="M312">
        <v>14</v>
      </c>
    </row>
    <row r="313" spans="1:13" x14ac:dyDescent="0.2">
      <c r="A313" t="s">
        <v>110</v>
      </c>
      <c r="B313" t="s">
        <v>64</v>
      </c>
      <c r="C313" t="s">
        <v>12</v>
      </c>
      <c r="D313" t="s">
        <v>105</v>
      </c>
      <c r="E313" t="s">
        <v>106</v>
      </c>
      <c r="F313">
        <v>35</v>
      </c>
      <c r="G313">
        <v>3</v>
      </c>
      <c r="H313" t="s">
        <v>107</v>
      </c>
      <c r="I313" s="7">
        <v>169.4</v>
      </c>
      <c r="J313" t="s">
        <v>53</v>
      </c>
      <c r="L313">
        <v>312</v>
      </c>
      <c r="M313">
        <v>10</v>
      </c>
    </row>
    <row r="314" spans="1:13" x14ac:dyDescent="0.2">
      <c r="A314" t="s">
        <v>10</v>
      </c>
      <c r="B314" t="s">
        <v>11</v>
      </c>
      <c r="C314" t="s">
        <v>12</v>
      </c>
      <c r="D314" t="s">
        <v>105</v>
      </c>
      <c r="E314" t="s">
        <v>106</v>
      </c>
      <c r="F314">
        <v>35</v>
      </c>
      <c r="G314">
        <v>3</v>
      </c>
      <c r="H314" t="s">
        <v>109</v>
      </c>
      <c r="I314" s="7">
        <v>216.24</v>
      </c>
      <c r="J314" t="s">
        <v>53</v>
      </c>
      <c r="L314">
        <v>313</v>
      </c>
      <c r="M314">
        <v>12</v>
      </c>
    </row>
    <row r="315" spans="1:13" x14ac:dyDescent="0.2">
      <c r="A315" t="s">
        <v>10</v>
      </c>
      <c r="B315" t="s">
        <v>11</v>
      </c>
      <c r="C315" t="s">
        <v>12</v>
      </c>
      <c r="D315" t="s">
        <v>105</v>
      </c>
      <c r="E315" t="s">
        <v>106</v>
      </c>
      <c r="F315">
        <v>35</v>
      </c>
      <c r="G315">
        <v>1</v>
      </c>
      <c r="H315" t="s">
        <v>108</v>
      </c>
      <c r="I315" s="7">
        <v>70.709999999999994</v>
      </c>
      <c r="J315" t="s">
        <v>62</v>
      </c>
      <c r="L315">
        <v>314</v>
      </c>
      <c r="M315">
        <v>19</v>
      </c>
    </row>
    <row r="316" spans="1:13" x14ac:dyDescent="0.2">
      <c r="A316" t="s">
        <v>110</v>
      </c>
      <c r="B316" t="s">
        <v>64</v>
      </c>
      <c r="C316" t="s">
        <v>12</v>
      </c>
      <c r="D316" t="s">
        <v>105</v>
      </c>
      <c r="E316" t="s">
        <v>106</v>
      </c>
      <c r="F316">
        <v>35</v>
      </c>
      <c r="G316">
        <v>3</v>
      </c>
      <c r="H316" t="s">
        <v>107</v>
      </c>
      <c r="I316" s="7">
        <v>165.81</v>
      </c>
      <c r="J316" t="s">
        <v>53</v>
      </c>
      <c r="L316">
        <v>315</v>
      </c>
      <c r="M316">
        <v>10</v>
      </c>
    </row>
    <row r="317" spans="1:13" x14ac:dyDescent="0.2">
      <c r="A317" t="s">
        <v>10</v>
      </c>
      <c r="B317" t="s">
        <v>11</v>
      </c>
      <c r="C317" t="s">
        <v>12</v>
      </c>
      <c r="D317" t="s">
        <v>105</v>
      </c>
      <c r="E317" t="s">
        <v>106</v>
      </c>
      <c r="F317">
        <v>70</v>
      </c>
      <c r="G317">
        <v>3</v>
      </c>
      <c r="H317" t="s">
        <v>108</v>
      </c>
      <c r="I317" s="7">
        <v>118.62</v>
      </c>
      <c r="J317" t="s">
        <v>53</v>
      </c>
      <c r="L317">
        <v>316</v>
      </c>
      <c r="M317">
        <v>16</v>
      </c>
    </row>
    <row r="318" spans="1:13" x14ac:dyDescent="0.2">
      <c r="A318" t="s">
        <v>10</v>
      </c>
      <c r="B318" t="s">
        <v>11</v>
      </c>
      <c r="C318" t="s">
        <v>12</v>
      </c>
      <c r="D318" t="s">
        <v>105</v>
      </c>
      <c r="E318" t="s">
        <v>106</v>
      </c>
      <c r="F318">
        <v>70</v>
      </c>
      <c r="G318">
        <v>3</v>
      </c>
      <c r="H318" t="s">
        <v>23</v>
      </c>
      <c r="I318" s="7">
        <v>448</v>
      </c>
      <c r="J318" t="s">
        <v>53</v>
      </c>
      <c r="L318">
        <v>317</v>
      </c>
      <c r="M318">
        <v>6</v>
      </c>
    </row>
    <row r="319" spans="1:13" x14ac:dyDescent="0.2">
      <c r="A319" t="s">
        <v>10</v>
      </c>
      <c r="B319" t="s">
        <v>11</v>
      </c>
      <c r="C319" t="s">
        <v>12</v>
      </c>
      <c r="D319" t="s">
        <v>105</v>
      </c>
      <c r="E319" t="s">
        <v>106</v>
      </c>
      <c r="F319">
        <v>35</v>
      </c>
      <c r="G319">
        <v>3</v>
      </c>
      <c r="H319" t="s">
        <v>108</v>
      </c>
      <c r="I319" s="7">
        <v>8.5299999999999994</v>
      </c>
      <c r="J319" t="s">
        <v>53</v>
      </c>
      <c r="L319">
        <v>318</v>
      </c>
      <c r="M319">
        <v>16</v>
      </c>
    </row>
    <row r="320" spans="1:13" x14ac:dyDescent="0.2">
      <c r="A320" t="s">
        <v>110</v>
      </c>
      <c r="B320" t="s">
        <v>64</v>
      </c>
      <c r="C320" t="s">
        <v>12</v>
      </c>
      <c r="D320" t="s">
        <v>105</v>
      </c>
      <c r="E320" t="s">
        <v>106</v>
      </c>
      <c r="F320">
        <v>70</v>
      </c>
      <c r="G320">
        <v>3</v>
      </c>
      <c r="H320" t="s">
        <v>109</v>
      </c>
      <c r="I320" s="7">
        <v>190.08</v>
      </c>
      <c r="J320" t="s">
        <v>53</v>
      </c>
      <c r="L320">
        <v>319</v>
      </c>
      <c r="M320">
        <v>11</v>
      </c>
    </row>
    <row r="321" spans="1:13" x14ac:dyDescent="0.2">
      <c r="A321" t="s">
        <v>10</v>
      </c>
      <c r="B321" t="s">
        <v>11</v>
      </c>
      <c r="C321" t="s">
        <v>12</v>
      </c>
      <c r="D321" t="s">
        <v>105</v>
      </c>
      <c r="E321" t="s">
        <v>106</v>
      </c>
      <c r="F321">
        <v>35</v>
      </c>
      <c r="G321">
        <v>1</v>
      </c>
      <c r="H321" t="s">
        <v>115</v>
      </c>
      <c r="I321" s="7">
        <v>34.17</v>
      </c>
      <c r="J321" t="s">
        <v>59</v>
      </c>
      <c r="L321">
        <v>320</v>
      </c>
      <c r="M321">
        <v>16</v>
      </c>
    </row>
    <row r="322" spans="1:13" x14ac:dyDescent="0.2">
      <c r="A322" t="s">
        <v>10</v>
      </c>
      <c r="B322" t="s">
        <v>11</v>
      </c>
      <c r="C322" t="s">
        <v>12</v>
      </c>
      <c r="D322" t="s">
        <v>105</v>
      </c>
      <c r="E322" t="s">
        <v>106</v>
      </c>
      <c r="F322">
        <v>35</v>
      </c>
      <c r="G322">
        <v>3</v>
      </c>
      <c r="H322" t="s">
        <v>108</v>
      </c>
      <c r="I322" s="7">
        <v>7.87</v>
      </c>
      <c r="J322" t="s">
        <v>53</v>
      </c>
      <c r="L322">
        <v>321</v>
      </c>
      <c r="M322">
        <v>5</v>
      </c>
    </row>
    <row r="323" spans="1:13" x14ac:dyDescent="0.2">
      <c r="A323" t="s">
        <v>10</v>
      </c>
      <c r="B323" t="s">
        <v>11</v>
      </c>
      <c r="C323" t="s">
        <v>12</v>
      </c>
      <c r="D323" t="s">
        <v>105</v>
      </c>
      <c r="E323" t="s">
        <v>106</v>
      </c>
      <c r="F323">
        <v>35</v>
      </c>
      <c r="G323">
        <v>1</v>
      </c>
      <c r="H323" t="s">
        <v>108</v>
      </c>
      <c r="I323" s="7">
        <v>258.3</v>
      </c>
      <c r="J323" t="s">
        <v>62</v>
      </c>
      <c r="L323">
        <v>322</v>
      </c>
      <c r="M323">
        <v>22</v>
      </c>
    </row>
    <row r="324" spans="1:13" x14ac:dyDescent="0.2">
      <c r="A324" t="s">
        <v>110</v>
      </c>
      <c r="B324" t="s">
        <v>64</v>
      </c>
      <c r="C324" t="s">
        <v>12</v>
      </c>
      <c r="D324" t="s">
        <v>105</v>
      </c>
      <c r="E324" t="s">
        <v>106</v>
      </c>
      <c r="F324">
        <v>35</v>
      </c>
      <c r="G324">
        <v>3</v>
      </c>
      <c r="H324" t="s">
        <v>107</v>
      </c>
      <c r="I324" s="7">
        <v>156.77000000000001</v>
      </c>
      <c r="J324" t="s">
        <v>53</v>
      </c>
      <c r="L324">
        <v>323</v>
      </c>
      <c r="M324">
        <v>10</v>
      </c>
    </row>
    <row r="325" spans="1:13" x14ac:dyDescent="0.2">
      <c r="A325" t="s">
        <v>10</v>
      </c>
      <c r="B325" t="s">
        <v>11</v>
      </c>
      <c r="C325" t="s">
        <v>12</v>
      </c>
      <c r="D325" t="s">
        <v>105</v>
      </c>
      <c r="E325" t="s">
        <v>106</v>
      </c>
      <c r="F325">
        <v>35</v>
      </c>
      <c r="G325">
        <v>3</v>
      </c>
      <c r="H325" t="s">
        <v>107</v>
      </c>
      <c r="I325" s="7">
        <v>855.92</v>
      </c>
      <c r="J325" t="s">
        <v>53</v>
      </c>
      <c r="L325">
        <v>324</v>
      </c>
      <c r="M325">
        <v>9</v>
      </c>
    </row>
    <row r="326" spans="1:13" x14ac:dyDescent="0.2">
      <c r="A326" t="s">
        <v>10</v>
      </c>
      <c r="B326" t="s">
        <v>11</v>
      </c>
      <c r="C326" t="s">
        <v>12</v>
      </c>
      <c r="D326" t="s">
        <v>105</v>
      </c>
      <c r="E326" t="s">
        <v>106</v>
      </c>
      <c r="F326">
        <v>70</v>
      </c>
      <c r="G326">
        <v>3</v>
      </c>
      <c r="H326" t="s">
        <v>112</v>
      </c>
      <c r="I326" s="7">
        <v>128.87</v>
      </c>
      <c r="J326" t="s">
        <v>53</v>
      </c>
      <c r="L326">
        <v>325</v>
      </c>
      <c r="M326">
        <v>20</v>
      </c>
    </row>
    <row r="327" spans="1:13" x14ac:dyDescent="0.2">
      <c r="A327" t="s">
        <v>10</v>
      </c>
      <c r="B327" t="s">
        <v>11</v>
      </c>
      <c r="C327" t="s">
        <v>12</v>
      </c>
      <c r="D327" t="s">
        <v>105</v>
      </c>
      <c r="E327" t="s">
        <v>106</v>
      </c>
      <c r="F327">
        <v>35</v>
      </c>
      <c r="G327">
        <v>3</v>
      </c>
      <c r="H327" t="s">
        <v>109</v>
      </c>
      <c r="I327" s="7">
        <v>315.06</v>
      </c>
      <c r="J327" t="s">
        <v>53</v>
      </c>
      <c r="L327">
        <v>326</v>
      </c>
      <c r="M327">
        <v>12</v>
      </c>
    </row>
    <row r="328" spans="1:13" x14ac:dyDescent="0.2">
      <c r="A328" t="s">
        <v>10</v>
      </c>
      <c r="B328" t="s">
        <v>11</v>
      </c>
      <c r="C328" t="s">
        <v>12</v>
      </c>
      <c r="D328" t="s">
        <v>105</v>
      </c>
      <c r="E328" t="s">
        <v>106</v>
      </c>
      <c r="F328">
        <v>35</v>
      </c>
      <c r="G328">
        <v>1</v>
      </c>
      <c r="H328" t="s">
        <v>112</v>
      </c>
      <c r="I328" s="7">
        <v>1496.92</v>
      </c>
      <c r="J328" t="s">
        <v>59</v>
      </c>
      <c r="L328">
        <v>327</v>
      </c>
      <c r="M328">
        <v>20</v>
      </c>
    </row>
    <row r="329" spans="1:13" x14ac:dyDescent="0.2">
      <c r="A329" t="s">
        <v>10</v>
      </c>
      <c r="B329" t="s">
        <v>11</v>
      </c>
      <c r="C329" t="s">
        <v>12</v>
      </c>
      <c r="D329" t="s">
        <v>105</v>
      </c>
      <c r="E329" t="s">
        <v>106</v>
      </c>
      <c r="F329">
        <v>150</v>
      </c>
      <c r="G329">
        <v>3</v>
      </c>
      <c r="H329" t="s">
        <v>108</v>
      </c>
      <c r="I329" s="7">
        <v>94.72</v>
      </c>
      <c r="J329" t="s">
        <v>53</v>
      </c>
      <c r="L329">
        <v>328</v>
      </c>
      <c r="M329">
        <v>4</v>
      </c>
    </row>
    <row r="330" spans="1:13" x14ac:dyDescent="0.2">
      <c r="A330" t="s">
        <v>10</v>
      </c>
      <c r="B330" t="s">
        <v>11</v>
      </c>
      <c r="C330" t="s">
        <v>12</v>
      </c>
      <c r="D330" t="s">
        <v>105</v>
      </c>
      <c r="E330" t="s">
        <v>106</v>
      </c>
      <c r="F330">
        <v>35</v>
      </c>
      <c r="G330">
        <v>3</v>
      </c>
      <c r="H330" t="s">
        <v>107</v>
      </c>
      <c r="I330" s="7">
        <v>6.33</v>
      </c>
      <c r="J330" t="s">
        <v>53</v>
      </c>
      <c r="L330">
        <v>329</v>
      </c>
      <c r="M330">
        <v>32</v>
      </c>
    </row>
    <row r="331" spans="1:13" x14ac:dyDescent="0.2">
      <c r="A331" t="s">
        <v>10</v>
      </c>
      <c r="B331" t="s">
        <v>11</v>
      </c>
      <c r="C331" t="s">
        <v>12</v>
      </c>
      <c r="D331" t="s">
        <v>105</v>
      </c>
      <c r="E331" t="s">
        <v>106</v>
      </c>
      <c r="F331">
        <v>35</v>
      </c>
      <c r="G331">
        <v>3</v>
      </c>
      <c r="H331" t="s">
        <v>108</v>
      </c>
      <c r="I331" s="7">
        <v>15.68</v>
      </c>
      <c r="J331" t="s">
        <v>53</v>
      </c>
      <c r="L331">
        <v>330</v>
      </c>
      <c r="M331">
        <v>15</v>
      </c>
    </row>
    <row r="332" spans="1:13" x14ac:dyDescent="0.2">
      <c r="A332" t="s">
        <v>110</v>
      </c>
      <c r="B332" t="s">
        <v>64</v>
      </c>
      <c r="C332" t="s">
        <v>12</v>
      </c>
      <c r="D332" t="s">
        <v>105</v>
      </c>
      <c r="E332" t="s">
        <v>113</v>
      </c>
      <c r="F332">
        <v>185</v>
      </c>
      <c r="G332">
        <v>3</v>
      </c>
      <c r="H332" t="s">
        <v>82</v>
      </c>
      <c r="I332" s="7">
        <v>48.3</v>
      </c>
      <c r="J332" t="s">
        <v>53</v>
      </c>
      <c r="L332">
        <v>331</v>
      </c>
      <c r="M332">
        <v>10</v>
      </c>
    </row>
    <row r="333" spans="1:13" x14ac:dyDescent="0.2">
      <c r="A333" t="s">
        <v>10</v>
      </c>
      <c r="B333" t="s">
        <v>11</v>
      </c>
      <c r="C333" t="s">
        <v>12</v>
      </c>
      <c r="D333" t="s">
        <v>105</v>
      </c>
      <c r="E333" t="s">
        <v>106</v>
      </c>
      <c r="F333">
        <v>70</v>
      </c>
      <c r="G333">
        <v>3</v>
      </c>
      <c r="H333" t="s">
        <v>109</v>
      </c>
      <c r="I333" s="7">
        <v>51.36</v>
      </c>
      <c r="J333" t="s">
        <v>53</v>
      </c>
      <c r="L333">
        <v>332</v>
      </c>
      <c r="M333">
        <v>12</v>
      </c>
    </row>
    <row r="334" spans="1:13" x14ac:dyDescent="0.2">
      <c r="A334" t="s">
        <v>10</v>
      </c>
      <c r="B334" t="s">
        <v>11</v>
      </c>
      <c r="C334" t="s">
        <v>12</v>
      </c>
      <c r="D334" t="s">
        <v>105</v>
      </c>
      <c r="E334" t="s">
        <v>106</v>
      </c>
      <c r="F334">
        <v>35</v>
      </c>
      <c r="G334">
        <v>3</v>
      </c>
      <c r="H334" t="s">
        <v>108</v>
      </c>
      <c r="I334" s="7">
        <v>166.45</v>
      </c>
      <c r="J334" t="s">
        <v>53</v>
      </c>
      <c r="L334">
        <v>333</v>
      </c>
      <c r="M334">
        <v>16</v>
      </c>
    </row>
    <row r="335" spans="1:13" x14ac:dyDescent="0.2">
      <c r="A335" t="s">
        <v>10</v>
      </c>
      <c r="B335" t="s">
        <v>11</v>
      </c>
      <c r="C335" t="s">
        <v>12</v>
      </c>
      <c r="D335" t="s">
        <v>105</v>
      </c>
      <c r="E335" t="s">
        <v>106</v>
      </c>
      <c r="F335">
        <v>35</v>
      </c>
      <c r="G335">
        <v>3</v>
      </c>
      <c r="H335" t="s">
        <v>108</v>
      </c>
      <c r="I335" s="7">
        <v>48.98</v>
      </c>
      <c r="J335" t="s">
        <v>53</v>
      </c>
      <c r="L335">
        <v>334</v>
      </c>
      <c r="M335">
        <v>50</v>
      </c>
    </row>
    <row r="336" spans="1:13" x14ac:dyDescent="0.2">
      <c r="A336" t="s">
        <v>10</v>
      </c>
      <c r="B336" t="s">
        <v>11</v>
      </c>
      <c r="C336" t="s">
        <v>12</v>
      </c>
      <c r="D336" t="s">
        <v>105</v>
      </c>
      <c r="E336" t="s">
        <v>106</v>
      </c>
      <c r="F336">
        <v>35</v>
      </c>
      <c r="G336">
        <v>1</v>
      </c>
      <c r="H336" t="s">
        <v>30</v>
      </c>
      <c r="I336" s="7">
        <v>159.71</v>
      </c>
      <c r="J336" t="s">
        <v>48</v>
      </c>
      <c r="L336">
        <v>335</v>
      </c>
      <c r="M336">
        <v>56</v>
      </c>
    </row>
    <row r="337" spans="1:13" x14ac:dyDescent="0.2">
      <c r="A337" t="s">
        <v>10</v>
      </c>
      <c r="B337" t="s">
        <v>11</v>
      </c>
      <c r="C337" t="s">
        <v>12</v>
      </c>
      <c r="D337" t="s">
        <v>105</v>
      </c>
      <c r="E337" t="s">
        <v>106</v>
      </c>
      <c r="F337">
        <v>70</v>
      </c>
      <c r="G337">
        <v>3</v>
      </c>
      <c r="H337" t="s">
        <v>109</v>
      </c>
      <c r="I337" s="7">
        <v>107.06</v>
      </c>
      <c r="J337" t="s">
        <v>53</v>
      </c>
      <c r="L337">
        <v>336</v>
      </c>
      <c r="M337">
        <v>12</v>
      </c>
    </row>
    <row r="338" spans="1:13" x14ac:dyDescent="0.2">
      <c r="A338" t="s">
        <v>10</v>
      </c>
      <c r="B338" t="s">
        <v>11</v>
      </c>
      <c r="C338" t="s">
        <v>12</v>
      </c>
      <c r="D338" t="s">
        <v>105</v>
      </c>
      <c r="E338" t="s">
        <v>106</v>
      </c>
      <c r="F338">
        <v>150</v>
      </c>
      <c r="G338">
        <v>3</v>
      </c>
      <c r="H338" t="s">
        <v>23</v>
      </c>
      <c r="I338" s="7">
        <v>243.95</v>
      </c>
      <c r="J338" t="s">
        <v>53</v>
      </c>
      <c r="L338">
        <v>337</v>
      </c>
      <c r="M338">
        <v>24</v>
      </c>
    </row>
    <row r="339" spans="1:13" x14ac:dyDescent="0.2">
      <c r="A339" t="s">
        <v>110</v>
      </c>
      <c r="B339" t="s">
        <v>64</v>
      </c>
      <c r="C339" t="s">
        <v>12</v>
      </c>
      <c r="D339" t="s">
        <v>105</v>
      </c>
      <c r="E339" t="s">
        <v>106</v>
      </c>
      <c r="F339">
        <v>35</v>
      </c>
      <c r="G339">
        <v>3</v>
      </c>
      <c r="H339" t="s">
        <v>107</v>
      </c>
      <c r="I339" s="7">
        <v>111.77</v>
      </c>
      <c r="J339" t="s">
        <v>53</v>
      </c>
      <c r="L339">
        <v>338</v>
      </c>
      <c r="M339">
        <v>10</v>
      </c>
    </row>
    <row r="340" spans="1:13" x14ac:dyDescent="0.2">
      <c r="A340" t="s">
        <v>10</v>
      </c>
      <c r="B340" t="s">
        <v>11</v>
      </c>
      <c r="C340" t="s">
        <v>12</v>
      </c>
      <c r="D340" t="s">
        <v>105</v>
      </c>
      <c r="E340" t="s">
        <v>106</v>
      </c>
      <c r="F340">
        <v>70</v>
      </c>
      <c r="G340">
        <v>3</v>
      </c>
      <c r="H340" t="s">
        <v>109</v>
      </c>
      <c r="I340" s="7">
        <v>281.36</v>
      </c>
      <c r="J340" t="s">
        <v>53</v>
      </c>
      <c r="L340">
        <v>339</v>
      </c>
      <c r="M340">
        <v>12</v>
      </c>
    </row>
    <row r="341" spans="1:13" x14ac:dyDescent="0.2">
      <c r="A341" t="s">
        <v>10</v>
      </c>
      <c r="B341" t="s">
        <v>11</v>
      </c>
      <c r="C341" t="s">
        <v>12</v>
      </c>
      <c r="D341" t="s">
        <v>105</v>
      </c>
      <c r="E341" t="s">
        <v>106</v>
      </c>
      <c r="F341">
        <v>150</v>
      </c>
      <c r="G341">
        <v>3</v>
      </c>
      <c r="H341" t="s">
        <v>23</v>
      </c>
      <c r="I341" s="7">
        <v>251.33</v>
      </c>
      <c r="J341" t="s">
        <v>53</v>
      </c>
      <c r="L341">
        <v>340</v>
      </c>
      <c r="M341">
        <v>5</v>
      </c>
    </row>
    <row r="342" spans="1:13" x14ac:dyDescent="0.2">
      <c r="A342" t="s">
        <v>10</v>
      </c>
      <c r="B342" t="s">
        <v>11</v>
      </c>
      <c r="C342" t="s">
        <v>12</v>
      </c>
      <c r="D342" t="s">
        <v>105</v>
      </c>
      <c r="E342" t="s">
        <v>106</v>
      </c>
      <c r="F342">
        <v>35</v>
      </c>
      <c r="G342">
        <v>3</v>
      </c>
      <c r="H342" t="s">
        <v>32</v>
      </c>
      <c r="I342" s="7">
        <v>85.21</v>
      </c>
      <c r="J342" t="s">
        <v>53</v>
      </c>
      <c r="L342">
        <v>341</v>
      </c>
      <c r="M342">
        <v>23</v>
      </c>
    </row>
    <row r="343" spans="1:13" x14ac:dyDescent="0.2">
      <c r="A343" t="s">
        <v>10</v>
      </c>
      <c r="B343" t="s">
        <v>11</v>
      </c>
      <c r="C343" t="s">
        <v>12</v>
      </c>
      <c r="D343" t="s">
        <v>105</v>
      </c>
      <c r="E343" t="s">
        <v>106</v>
      </c>
      <c r="F343">
        <v>70</v>
      </c>
      <c r="G343">
        <v>3</v>
      </c>
      <c r="H343" t="s">
        <v>109</v>
      </c>
      <c r="I343" s="7">
        <v>266.13</v>
      </c>
      <c r="J343" t="s">
        <v>53</v>
      </c>
      <c r="L343">
        <v>342</v>
      </c>
      <c r="M343">
        <v>6</v>
      </c>
    </row>
    <row r="344" spans="1:13" x14ac:dyDescent="0.2">
      <c r="A344" t="s">
        <v>10</v>
      </c>
      <c r="B344" t="s">
        <v>11</v>
      </c>
      <c r="C344" t="s">
        <v>12</v>
      </c>
      <c r="D344" t="s">
        <v>105</v>
      </c>
      <c r="E344" t="s">
        <v>106</v>
      </c>
      <c r="F344">
        <v>35</v>
      </c>
      <c r="G344">
        <v>1</v>
      </c>
      <c r="H344" t="s">
        <v>30</v>
      </c>
      <c r="I344" s="7">
        <v>66.569999999999993</v>
      </c>
      <c r="J344" t="s">
        <v>48</v>
      </c>
      <c r="L344">
        <v>343</v>
      </c>
      <c r="M344">
        <v>22</v>
      </c>
    </row>
    <row r="345" spans="1:13" x14ac:dyDescent="0.2">
      <c r="A345" t="s">
        <v>10</v>
      </c>
      <c r="B345" t="s">
        <v>11</v>
      </c>
      <c r="C345" t="s">
        <v>12</v>
      </c>
      <c r="D345" t="s">
        <v>105</v>
      </c>
      <c r="E345" t="s">
        <v>106</v>
      </c>
      <c r="F345">
        <v>35</v>
      </c>
      <c r="G345">
        <v>3</v>
      </c>
      <c r="H345" t="s">
        <v>108</v>
      </c>
      <c r="I345" s="7">
        <v>51.7</v>
      </c>
      <c r="J345" t="s">
        <v>53</v>
      </c>
      <c r="L345">
        <v>344</v>
      </c>
      <c r="M345">
        <v>15</v>
      </c>
    </row>
    <row r="346" spans="1:13" x14ac:dyDescent="0.2">
      <c r="A346" t="s">
        <v>10</v>
      </c>
      <c r="B346" t="s">
        <v>11</v>
      </c>
      <c r="C346" t="s">
        <v>12</v>
      </c>
      <c r="D346" t="s">
        <v>105</v>
      </c>
      <c r="E346" t="s">
        <v>106</v>
      </c>
      <c r="F346">
        <v>35</v>
      </c>
      <c r="G346">
        <v>1</v>
      </c>
      <c r="H346" t="s">
        <v>79</v>
      </c>
      <c r="I346" s="7">
        <v>910.16</v>
      </c>
      <c r="J346" t="s">
        <v>59</v>
      </c>
      <c r="L346">
        <v>345</v>
      </c>
      <c r="M346">
        <v>26</v>
      </c>
    </row>
    <row r="347" spans="1:13" x14ac:dyDescent="0.2">
      <c r="A347" t="s">
        <v>10</v>
      </c>
      <c r="B347" t="s">
        <v>11</v>
      </c>
      <c r="C347" t="s">
        <v>12</v>
      </c>
      <c r="D347" t="s">
        <v>105</v>
      </c>
      <c r="E347" t="s">
        <v>106</v>
      </c>
      <c r="F347">
        <v>70</v>
      </c>
      <c r="G347">
        <v>3</v>
      </c>
      <c r="H347" t="s">
        <v>109</v>
      </c>
      <c r="I347" s="7">
        <v>344.42</v>
      </c>
      <c r="J347" t="s">
        <v>53</v>
      </c>
      <c r="L347">
        <v>346</v>
      </c>
      <c r="M347">
        <v>12</v>
      </c>
    </row>
    <row r="348" spans="1:13" x14ac:dyDescent="0.2">
      <c r="A348" t="s">
        <v>10</v>
      </c>
      <c r="B348" t="s">
        <v>11</v>
      </c>
      <c r="C348" t="s">
        <v>12</v>
      </c>
      <c r="D348" t="s">
        <v>105</v>
      </c>
      <c r="E348" t="s">
        <v>106</v>
      </c>
      <c r="F348">
        <v>35</v>
      </c>
      <c r="G348">
        <v>3</v>
      </c>
      <c r="H348" t="s">
        <v>107</v>
      </c>
      <c r="I348" s="7">
        <v>1058.94</v>
      </c>
      <c r="J348" t="s">
        <v>53</v>
      </c>
      <c r="L348">
        <v>347</v>
      </c>
      <c r="M348">
        <v>9</v>
      </c>
    </row>
    <row r="349" spans="1:13" x14ac:dyDescent="0.2">
      <c r="A349" t="s">
        <v>10</v>
      </c>
      <c r="B349" t="s">
        <v>11</v>
      </c>
      <c r="C349" t="s">
        <v>12</v>
      </c>
      <c r="D349" t="s">
        <v>105</v>
      </c>
      <c r="E349" t="s">
        <v>106</v>
      </c>
      <c r="F349">
        <v>35</v>
      </c>
      <c r="G349">
        <v>3</v>
      </c>
      <c r="H349" t="s">
        <v>28</v>
      </c>
      <c r="I349" s="7">
        <v>252.93</v>
      </c>
      <c r="J349" t="s">
        <v>53</v>
      </c>
      <c r="L349">
        <v>348</v>
      </c>
      <c r="M349">
        <v>8</v>
      </c>
    </row>
    <row r="350" spans="1:13" x14ac:dyDescent="0.2">
      <c r="A350" t="s">
        <v>10</v>
      </c>
      <c r="B350" t="s">
        <v>11</v>
      </c>
      <c r="C350" t="s">
        <v>12</v>
      </c>
      <c r="D350" t="s">
        <v>105</v>
      </c>
      <c r="E350" t="s">
        <v>106</v>
      </c>
      <c r="F350">
        <v>70</v>
      </c>
      <c r="G350">
        <v>3</v>
      </c>
      <c r="H350" t="s">
        <v>108</v>
      </c>
      <c r="I350" s="7">
        <v>347.62</v>
      </c>
      <c r="J350" t="s">
        <v>53</v>
      </c>
      <c r="L350">
        <v>349</v>
      </c>
      <c r="M350">
        <v>22</v>
      </c>
    </row>
    <row r="351" spans="1:13" x14ac:dyDescent="0.2">
      <c r="A351" t="s">
        <v>10</v>
      </c>
      <c r="B351" t="s">
        <v>11</v>
      </c>
      <c r="C351" t="s">
        <v>12</v>
      </c>
      <c r="D351" t="s">
        <v>105</v>
      </c>
      <c r="E351" t="s">
        <v>106</v>
      </c>
      <c r="F351">
        <v>70</v>
      </c>
      <c r="G351">
        <v>3</v>
      </c>
      <c r="H351" t="s">
        <v>112</v>
      </c>
      <c r="I351" s="7">
        <v>87.9</v>
      </c>
      <c r="J351" t="s">
        <v>53</v>
      </c>
      <c r="L351">
        <v>350</v>
      </c>
      <c r="M351">
        <v>20</v>
      </c>
    </row>
    <row r="352" spans="1:13" x14ac:dyDescent="0.2">
      <c r="A352" t="s">
        <v>10</v>
      </c>
      <c r="B352" t="s">
        <v>11</v>
      </c>
      <c r="C352" t="s">
        <v>12</v>
      </c>
      <c r="D352" t="s">
        <v>105</v>
      </c>
      <c r="E352" t="s">
        <v>106</v>
      </c>
      <c r="F352">
        <v>150</v>
      </c>
      <c r="G352">
        <v>3</v>
      </c>
      <c r="H352" t="s">
        <v>124</v>
      </c>
      <c r="I352" s="7">
        <v>688.42</v>
      </c>
      <c r="J352" t="s">
        <v>53</v>
      </c>
      <c r="L352">
        <v>351</v>
      </c>
      <c r="M352">
        <v>14</v>
      </c>
    </row>
    <row r="353" spans="1:13" x14ac:dyDescent="0.2">
      <c r="A353" t="s">
        <v>10</v>
      </c>
      <c r="B353" t="s">
        <v>11</v>
      </c>
      <c r="C353" t="s">
        <v>45</v>
      </c>
      <c r="D353" t="s">
        <v>105</v>
      </c>
      <c r="E353" t="s">
        <v>12</v>
      </c>
      <c r="F353">
        <v>240</v>
      </c>
      <c r="G353">
        <v>3</v>
      </c>
      <c r="H353" t="s">
        <v>47</v>
      </c>
      <c r="I353" s="7">
        <v>15.72</v>
      </c>
      <c r="J353" t="s">
        <v>53</v>
      </c>
      <c r="L353">
        <v>352</v>
      </c>
      <c r="M353">
        <v>1</v>
      </c>
    </row>
    <row r="354" spans="1:13" x14ac:dyDescent="0.2">
      <c r="A354" t="s">
        <v>10</v>
      </c>
      <c r="B354" t="s">
        <v>11</v>
      </c>
      <c r="C354" t="s">
        <v>12</v>
      </c>
      <c r="D354" t="s">
        <v>105</v>
      </c>
      <c r="E354" t="s">
        <v>113</v>
      </c>
      <c r="F354">
        <v>185</v>
      </c>
      <c r="G354">
        <v>3</v>
      </c>
      <c r="H354" t="s">
        <v>23</v>
      </c>
      <c r="I354" s="7">
        <v>6.29</v>
      </c>
      <c r="J354" t="s">
        <v>53</v>
      </c>
      <c r="L354">
        <v>353</v>
      </c>
      <c r="M354">
        <v>5</v>
      </c>
    </row>
    <row r="355" spans="1:13" x14ac:dyDescent="0.2">
      <c r="A355" t="s">
        <v>10</v>
      </c>
      <c r="B355" t="s">
        <v>11</v>
      </c>
      <c r="C355" t="s">
        <v>12</v>
      </c>
      <c r="D355" t="s">
        <v>105</v>
      </c>
      <c r="E355" t="s">
        <v>106</v>
      </c>
      <c r="F355">
        <v>70</v>
      </c>
      <c r="G355">
        <v>3</v>
      </c>
      <c r="H355" t="s">
        <v>108</v>
      </c>
      <c r="I355" s="7">
        <v>136.34</v>
      </c>
      <c r="J355" t="s">
        <v>53</v>
      </c>
      <c r="L355">
        <v>354</v>
      </c>
      <c r="M355">
        <v>16</v>
      </c>
    </row>
    <row r="356" spans="1:13" x14ac:dyDescent="0.2">
      <c r="A356" t="s">
        <v>10</v>
      </c>
      <c r="B356" t="s">
        <v>11</v>
      </c>
      <c r="C356" t="s">
        <v>12</v>
      </c>
      <c r="D356" t="s">
        <v>105</v>
      </c>
      <c r="E356" t="s">
        <v>106</v>
      </c>
      <c r="F356">
        <v>35</v>
      </c>
      <c r="G356">
        <v>3</v>
      </c>
      <c r="H356" t="s">
        <v>107</v>
      </c>
      <c r="I356" s="7">
        <v>83.68</v>
      </c>
      <c r="J356" t="s">
        <v>53</v>
      </c>
      <c r="L356">
        <v>355</v>
      </c>
      <c r="M356">
        <v>9</v>
      </c>
    </row>
    <row r="357" spans="1:13" x14ac:dyDescent="0.2">
      <c r="A357" t="s">
        <v>10</v>
      </c>
      <c r="B357" t="s">
        <v>11</v>
      </c>
      <c r="C357" t="s">
        <v>12</v>
      </c>
      <c r="D357" t="s">
        <v>105</v>
      </c>
      <c r="E357" t="s">
        <v>106</v>
      </c>
      <c r="F357">
        <v>3</v>
      </c>
      <c r="G357">
        <v>1</v>
      </c>
      <c r="H357" t="s">
        <v>107</v>
      </c>
      <c r="I357" s="7">
        <v>133.03</v>
      </c>
      <c r="J357" t="s">
        <v>59</v>
      </c>
      <c r="L357">
        <v>356</v>
      </c>
      <c r="M357">
        <v>9</v>
      </c>
    </row>
    <row r="358" spans="1:13" x14ac:dyDescent="0.2">
      <c r="A358" t="s">
        <v>10</v>
      </c>
      <c r="B358" t="s">
        <v>11</v>
      </c>
      <c r="C358" t="s">
        <v>12</v>
      </c>
      <c r="D358" t="s">
        <v>105</v>
      </c>
      <c r="E358" t="s">
        <v>106</v>
      </c>
      <c r="F358">
        <v>35</v>
      </c>
      <c r="G358">
        <v>1</v>
      </c>
      <c r="H358" t="s">
        <v>30</v>
      </c>
      <c r="I358" s="7">
        <v>262.86</v>
      </c>
      <c r="J358" t="s">
        <v>48</v>
      </c>
      <c r="L358">
        <v>357</v>
      </c>
      <c r="M358">
        <v>19</v>
      </c>
    </row>
    <row r="359" spans="1:13" x14ac:dyDescent="0.2">
      <c r="A359" t="s">
        <v>10</v>
      </c>
      <c r="B359" t="s">
        <v>11</v>
      </c>
      <c r="C359" t="s">
        <v>12</v>
      </c>
      <c r="D359" t="s">
        <v>105</v>
      </c>
      <c r="E359" t="s">
        <v>106</v>
      </c>
      <c r="F359">
        <v>70</v>
      </c>
      <c r="G359">
        <v>3</v>
      </c>
      <c r="H359" t="s">
        <v>121</v>
      </c>
      <c r="I359" s="7">
        <v>690.52</v>
      </c>
      <c r="J359" t="s">
        <v>53</v>
      </c>
      <c r="L359">
        <v>358</v>
      </c>
      <c r="M359">
        <v>7</v>
      </c>
    </row>
    <row r="360" spans="1:13" x14ac:dyDescent="0.2">
      <c r="A360" t="s">
        <v>10</v>
      </c>
      <c r="B360" t="s">
        <v>11</v>
      </c>
      <c r="C360" t="s">
        <v>12</v>
      </c>
      <c r="D360" t="s">
        <v>105</v>
      </c>
      <c r="E360" t="s">
        <v>106</v>
      </c>
      <c r="F360">
        <v>150</v>
      </c>
      <c r="G360">
        <v>3</v>
      </c>
      <c r="H360" t="s">
        <v>79</v>
      </c>
      <c r="I360" s="7">
        <v>5.07</v>
      </c>
      <c r="J360" t="s">
        <v>53</v>
      </c>
      <c r="L360">
        <v>359</v>
      </c>
      <c r="M360">
        <v>5</v>
      </c>
    </row>
    <row r="361" spans="1:13" x14ac:dyDescent="0.2">
      <c r="A361" t="s">
        <v>10</v>
      </c>
      <c r="B361" t="s">
        <v>11</v>
      </c>
      <c r="C361" t="s">
        <v>12</v>
      </c>
      <c r="D361" t="s">
        <v>105</v>
      </c>
      <c r="E361" t="s">
        <v>106</v>
      </c>
      <c r="F361">
        <v>35</v>
      </c>
      <c r="G361">
        <v>3</v>
      </c>
      <c r="H361" t="s">
        <v>67</v>
      </c>
      <c r="I361" s="7">
        <v>95.01</v>
      </c>
      <c r="J361" t="s">
        <v>53</v>
      </c>
      <c r="L361">
        <v>360</v>
      </c>
      <c r="M361">
        <v>30</v>
      </c>
    </row>
    <row r="362" spans="1:13" x14ac:dyDescent="0.2">
      <c r="A362" t="s">
        <v>10</v>
      </c>
      <c r="B362" t="s">
        <v>11</v>
      </c>
      <c r="C362" t="s">
        <v>12</v>
      </c>
      <c r="D362" t="s">
        <v>105</v>
      </c>
      <c r="E362" t="s">
        <v>106</v>
      </c>
      <c r="F362">
        <v>150</v>
      </c>
      <c r="G362">
        <v>3</v>
      </c>
      <c r="H362" t="s">
        <v>108</v>
      </c>
      <c r="I362" s="7">
        <v>535.33000000000004</v>
      </c>
      <c r="J362" t="s">
        <v>53</v>
      </c>
      <c r="L362">
        <v>361</v>
      </c>
      <c r="M362">
        <v>14</v>
      </c>
    </row>
    <row r="363" spans="1:13" x14ac:dyDescent="0.2">
      <c r="A363" t="s">
        <v>110</v>
      </c>
      <c r="B363" t="s">
        <v>64</v>
      </c>
      <c r="C363" t="s">
        <v>12</v>
      </c>
      <c r="D363" t="s">
        <v>105</v>
      </c>
      <c r="E363" t="s">
        <v>106</v>
      </c>
      <c r="F363">
        <v>35</v>
      </c>
      <c r="G363">
        <v>3</v>
      </c>
      <c r="H363" t="s">
        <v>107</v>
      </c>
      <c r="I363" s="7">
        <v>79.77</v>
      </c>
      <c r="J363" t="s">
        <v>53</v>
      </c>
      <c r="L363">
        <v>362</v>
      </c>
      <c r="M363">
        <v>10</v>
      </c>
    </row>
    <row r="364" spans="1:13" x14ac:dyDescent="0.2">
      <c r="A364" t="s">
        <v>10</v>
      </c>
      <c r="B364" t="s">
        <v>11</v>
      </c>
      <c r="C364" t="s">
        <v>12</v>
      </c>
      <c r="D364" t="s">
        <v>105</v>
      </c>
      <c r="E364" t="s">
        <v>106</v>
      </c>
      <c r="F364">
        <v>70</v>
      </c>
      <c r="G364">
        <v>3</v>
      </c>
      <c r="H364" t="s">
        <v>109</v>
      </c>
      <c r="I364" s="7">
        <v>148.25</v>
      </c>
      <c r="J364" t="s">
        <v>53</v>
      </c>
      <c r="L364">
        <v>363</v>
      </c>
      <c r="M364">
        <v>12</v>
      </c>
    </row>
    <row r="365" spans="1:13" x14ac:dyDescent="0.2">
      <c r="A365" t="s">
        <v>10</v>
      </c>
      <c r="B365" t="s">
        <v>11</v>
      </c>
      <c r="C365" t="s">
        <v>12</v>
      </c>
      <c r="D365" t="s">
        <v>105</v>
      </c>
      <c r="E365" t="s">
        <v>106</v>
      </c>
      <c r="F365">
        <v>35</v>
      </c>
      <c r="G365">
        <v>3</v>
      </c>
      <c r="H365" t="s">
        <v>23</v>
      </c>
      <c r="I365" s="7">
        <v>5.64</v>
      </c>
      <c r="J365" t="s">
        <v>53</v>
      </c>
      <c r="L365">
        <v>364</v>
      </c>
      <c r="M365">
        <v>6</v>
      </c>
    </row>
    <row r="366" spans="1:13" x14ac:dyDescent="0.2">
      <c r="A366" t="s">
        <v>10</v>
      </c>
      <c r="B366" t="s">
        <v>11</v>
      </c>
      <c r="C366" t="s">
        <v>12</v>
      </c>
      <c r="D366" t="s">
        <v>105</v>
      </c>
      <c r="E366" t="s">
        <v>106</v>
      </c>
      <c r="F366">
        <v>70</v>
      </c>
      <c r="G366">
        <v>3</v>
      </c>
      <c r="H366" t="s">
        <v>109</v>
      </c>
      <c r="I366" s="7">
        <v>188.4</v>
      </c>
      <c r="J366" t="s">
        <v>53</v>
      </c>
      <c r="L366">
        <v>365</v>
      </c>
      <c r="M366">
        <v>6</v>
      </c>
    </row>
    <row r="367" spans="1:13" x14ac:dyDescent="0.2">
      <c r="A367" t="s">
        <v>10</v>
      </c>
      <c r="B367" t="s">
        <v>11</v>
      </c>
      <c r="C367" t="s">
        <v>12</v>
      </c>
      <c r="D367" t="s">
        <v>105</v>
      </c>
      <c r="E367" t="s">
        <v>106</v>
      </c>
      <c r="F367">
        <v>35</v>
      </c>
      <c r="G367">
        <v>3</v>
      </c>
      <c r="H367" t="s">
        <v>125</v>
      </c>
      <c r="I367" s="7">
        <v>1212.04</v>
      </c>
      <c r="J367" t="s">
        <v>53</v>
      </c>
      <c r="L367">
        <v>366</v>
      </c>
      <c r="M367">
        <v>9</v>
      </c>
    </row>
    <row r="368" spans="1:13" x14ac:dyDescent="0.2">
      <c r="A368" t="s">
        <v>10</v>
      </c>
      <c r="B368" t="s">
        <v>11</v>
      </c>
      <c r="C368" t="s">
        <v>12</v>
      </c>
      <c r="D368" t="s">
        <v>105</v>
      </c>
      <c r="E368" t="s">
        <v>106</v>
      </c>
      <c r="F368">
        <v>35</v>
      </c>
      <c r="G368">
        <v>1</v>
      </c>
      <c r="H368" t="s">
        <v>107</v>
      </c>
      <c r="I368" s="7">
        <v>776.34</v>
      </c>
      <c r="J368" t="s">
        <v>62</v>
      </c>
      <c r="L368">
        <v>367</v>
      </c>
      <c r="M368">
        <v>33</v>
      </c>
    </row>
    <row r="369" spans="1:13" x14ac:dyDescent="0.2">
      <c r="A369" t="s">
        <v>10</v>
      </c>
      <c r="B369" t="s">
        <v>11</v>
      </c>
      <c r="C369" t="s">
        <v>12</v>
      </c>
      <c r="D369" t="s">
        <v>105</v>
      </c>
      <c r="E369" t="s">
        <v>106</v>
      </c>
      <c r="F369">
        <v>35</v>
      </c>
      <c r="G369">
        <v>1</v>
      </c>
      <c r="H369" t="s">
        <v>108</v>
      </c>
      <c r="I369" s="7">
        <v>45.29</v>
      </c>
      <c r="J369" t="s">
        <v>48</v>
      </c>
      <c r="L369">
        <v>368</v>
      </c>
      <c r="M369">
        <v>19</v>
      </c>
    </row>
    <row r="370" spans="1:13" x14ac:dyDescent="0.2">
      <c r="A370" t="s">
        <v>10</v>
      </c>
      <c r="B370" t="s">
        <v>11</v>
      </c>
      <c r="C370" t="s">
        <v>12</v>
      </c>
      <c r="D370" t="s">
        <v>105</v>
      </c>
      <c r="E370" t="s">
        <v>106</v>
      </c>
      <c r="F370">
        <v>35</v>
      </c>
      <c r="G370">
        <v>3</v>
      </c>
      <c r="H370" t="s">
        <v>108</v>
      </c>
      <c r="I370" s="7">
        <v>321.19</v>
      </c>
      <c r="J370" t="s">
        <v>53</v>
      </c>
      <c r="L370">
        <v>369</v>
      </c>
      <c r="M370">
        <v>54</v>
      </c>
    </row>
    <row r="371" spans="1:13" x14ac:dyDescent="0.2">
      <c r="A371" t="s">
        <v>110</v>
      </c>
      <c r="B371" t="s">
        <v>64</v>
      </c>
      <c r="C371" t="s">
        <v>12</v>
      </c>
      <c r="D371" t="s">
        <v>105</v>
      </c>
      <c r="E371" t="s">
        <v>106</v>
      </c>
      <c r="F371">
        <v>35</v>
      </c>
      <c r="G371">
        <v>3</v>
      </c>
      <c r="H371" t="s">
        <v>109</v>
      </c>
      <c r="I371" s="7">
        <v>20.18</v>
      </c>
      <c r="J371" t="s">
        <v>53</v>
      </c>
      <c r="L371">
        <v>370</v>
      </c>
      <c r="M371">
        <v>11</v>
      </c>
    </row>
    <row r="372" spans="1:13" x14ac:dyDescent="0.2">
      <c r="A372" t="s">
        <v>10</v>
      </c>
      <c r="B372" t="s">
        <v>11</v>
      </c>
      <c r="C372" t="s">
        <v>12</v>
      </c>
      <c r="D372" t="s">
        <v>105</v>
      </c>
      <c r="E372" t="s">
        <v>106</v>
      </c>
      <c r="F372">
        <v>70</v>
      </c>
      <c r="G372">
        <v>3</v>
      </c>
      <c r="H372" t="s">
        <v>112</v>
      </c>
      <c r="I372" s="7">
        <v>189.87</v>
      </c>
      <c r="J372" t="s">
        <v>53</v>
      </c>
      <c r="L372">
        <v>371</v>
      </c>
      <c r="M372">
        <v>20</v>
      </c>
    </row>
    <row r="373" spans="1:13" x14ac:dyDescent="0.2">
      <c r="A373" t="s">
        <v>10</v>
      </c>
      <c r="B373" t="s">
        <v>11</v>
      </c>
      <c r="C373" t="s">
        <v>12</v>
      </c>
      <c r="D373" t="s">
        <v>105</v>
      </c>
      <c r="E373" t="s">
        <v>106</v>
      </c>
      <c r="F373">
        <v>35</v>
      </c>
      <c r="G373">
        <v>1</v>
      </c>
      <c r="H373" t="s">
        <v>23</v>
      </c>
      <c r="I373" s="7">
        <v>60.82</v>
      </c>
      <c r="J373" t="s">
        <v>59</v>
      </c>
      <c r="L373">
        <v>372</v>
      </c>
      <c r="M373">
        <v>26</v>
      </c>
    </row>
    <row r="374" spans="1:13" x14ac:dyDescent="0.2">
      <c r="A374" t="s">
        <v>10</v>
      </c>
      <c r="B374" t="s">
        <v>11</v>
      </c>
      <c r="C374" t="s">
        <v>12</v>
      </c>
      <c r="D374" t="s">
        <v>105</v>
      </c>
      <c r="E374" t="s">
        <v>113</v>
      </c>
      <c r="F374">
        <v>185</v>
      </c>
      <c r="G374">
        <v>3</v>
      </c>
      <c r="H374" t="s">
        <v>67</v>
      </c>
      <c r="I374" s="7">
        <v>77</v>
      </c>
      <c r="J374" t="s">
        <v>53</v>
      </c>
      <c r="L374">
        <v>373</v>
      </c>
      <c r="M374">
        <v>31</v>
      </c>
    </row>
    <row r="375" spans="1:13" x14ac:dyDescent="0.2">
      <c r="A375" t="s">
        <v>10</v>
      </c>
      <c r="B375" t="s">
        <v>11</v>
      </c>
      <c r="C375" t="s">
        <v>12</v>
      </c>
      <c r="D375" t="s">
        <v>105</v>
      </c>
      <c r="E375" t="s">
        <v>106</v>
      </c>
      <c r="F375">
        <v>150</v>
      </c>
      <c r="G375">
        <v>3</v>
      </c>
      <c r="H375" t="s">
        <v>108</v>
      </c>
      <c r="I375" s="7">
        <v>189.29</v>
      </c>
      <c r="J375" t="s">
        <v>53</v>
      </c>
      <c r="L375">
        <v>374</v>
      </c>
      <c r="M375">
        <v>14</v>
      </c>
    </row>
    <row r="376" spans="1:13" x14ac:dyDescent="0.2">
      <c r="A376" t="s">
        <v>10</v>
      </c>
      <c r="B376" t="s">
        <v>11</v>
      </c>
      <c r="C376" t="s">
        <v>12</v>
      </c>
      <c r="D376" t="s">
        <v>105</v>
      </c>
      <c r="E376" t="s">
        <v>106</v>
      </c>
      <c r="F376">
        <v>150</v>
      </c>
      <c r="G376">
        <v>3</v>
      </c>
      <c r="H376" t="s">
        <v>108</v>
      </c>
      <c r="I376" s="7">
        <v>33.69</v>
      </c>
      <c r="J376" t="s">
        <v>53</v>
      </c>
      <c r="L376">
        <v>375</v>
      </c>
      <c r="M376">
        <v>13</v>
      </c>
    </row>
    <row r="377" spans="1:13" x14ac:dyDescent="0.2">
      <c r="A377" t="s">
        <v>10</v>
      </c>
      <c r="B377" t="s">
        <v>11</v>
      </c>
      <c r="C377" t="s">
        <v>12</v>
      </c>
      <c r="D377" t="s">
        <v>105</v>
      </c>
      <c r="E377" t="s">
        <v>106</v>
      </c>
      <c r="F377">
        <v>35</v>
      </c>
      <c r="G377">
        <v>3</v>
      </c>
      <c r="H377" t="s">
        <v>108</v>
      </c>
      <c r="I377" s="7">
        <v>34.89</v>
      </c>
      <c r="J377" t="s">
        <v>53</v>
      </c>
      <c r="L377">
        <v>376</v>
      </c>
      <c r="M377">
        <v>47</v>
      </c>
    </row>
    <row r="378" spans="1:13" x14ac:dyDescent="0.2">
      <c r="A378" t="s">
        <v>10</v>
      </c>
      <c r="B378" t="s">
        <v>11</v>
      </c>
      <c r="C378" t="s">
        <v>12</v>
      </c>
      <c r="D378" t="s">
        <v>105</v>
      </c>
      <c r="E378" t="s">
        <v>106</v>
      </c>
      <c r="F378">
        <v>35</v>
      </c>
      <c r="G378">
        <v>3</v>
      </c>
      <c r="H378" t="s">
        <v>108</v>
      </c>
      <c r="I378" s="7">
        <v>37.43</v>
      </c>
      <c r="J378" t="s">
        <v>53</v>
      </c>
      <c r="L378">
        <v>377</v>
      </c>
      <c r="M378">
        <v>22</v>
      </c>
    </row>
    <row r="379" spans="1:13" x14ac:dyDescent="0.2">
      <c r="A379" t="s">
        <v>10</v>
      </c>
      <c r="B379" t="s">
        <v>11</v>
      </c>
      <c r="C379" t="s">
        <v>12</v>
      </c>
      <c r="D379" t="s">
        <v>105</v>
      </c>
      <c r="E379" t="s">
        <v>106</v>
      </c>
      <c r="F379">
        <v>70</v>
      </c>
      <c r="G379">
        <v>3</v>
      </c>
      <c r="H379" t="s">
        <v>112</v>
      </c>
      <c r="I379" s="7">
        <v>218.99</v>
      </c>
      <c r="J379" t="s">
        <v>53</v>
      </c>
      <c r="L379">
        <v>378</v>
      </c>
      <c r="M379">
        <v>20</v>
      </c>
    </row>
    <row r="380" spans="1:13" x14ac:dyDescent="0.2">
      <c r="A380" t="s">
        <v>10</v>
      </c>
      <c r="B380" t="s">
        <v>11</v>
      </c>
      <c r="C380" t="s">
        <v>12</v>
      </c>
      <c r="D380" t="s">
        <v>105</v>
      </c>
      <c r="E380" t="s">
        <v>106</v>
      </c>
      <c r="F380">
        <v>35</v>
      </c>
      <c r="G380">
        <v>3</v>
      </c>
      <c r="H380" t="s">
        <v>108</v>
      </c>
      <c r="I380" s="7">
        <v>516.59</v>
      </c>
      <c r="J380" t="s">
        <v>53</v>
      </c>
      <c r="L380">
        <v>379</v>
      </c>
      <c r="M380">
        <v>22</v>
      </c>
    </row>
    <row r="381" spans="1:13" x14ac:dyDescent="0.2">
      <c r="A381" t="s">
        <v>10</v>
      </c>
      <c r="B381" t="s">
        <v>11</v>
      </c>
      <c r="C381" t="s">
        <v>12</v>
      </c>
      <c r="D381" t="s">
        <v>105</v>
      </c>
      <c r="E381" t="s">
        <v>106</v>
      </c>
      <c r="F381">
        <v>70</v>
      </c>
      <c r="G381">
        <v>3</v>
      </c>
      <c r="H381" t="s">
        <v>112</v>
      </c>
      <c r="I381" s="7">
        <v>103.56</v>
      </c>
      <c r="J381" t="s">
        <v>53</v>
      </c>
      <c r="L381">
        <v>380</v>
      </c>
      <c r="M381">
        <v>20</v>
      </c>
    </row>
    <row r="382" spans="1:13" x14ac:dyDescent="0.2">
      <c r="A382" t="s">
        <v>10</v>
      </c>
      <c r="B382" t="s">
        <v>11</v>
      </c>
      <c r="C382" t="s">
        <v>12</v>
      </c>
      <c r="D382" t="s">
        <v>105</v>
      </c>
      <c r="E382" t="s">
        <v>106</v>
      </c>
      <c r="F382">
        <v>35</v>
      </c>
      <c r="G382">
        <v>1</v>
      </c>
      <c r="H382" t="s">
        <v>109</v>
      </c>
      <c r="I382" s="7">
        <v>8.07</v>
      </c>
      <c r="J382" t="s">
        <v>62</v>
      </c>
      <c r="L382">
        <v>381</v>
      </c>
      <c r="M382">
        <v>12</v>
      </c>
    </row>
    <row r="383" spans="1:13" x14ac:dyDescent="0.2">
      <c r="A383" t="s">
        <v>10</v>
      </c>
      <c r="B383" t="s">
        <v>11</v>
      </c>
      <c r="C383" t="s">
        <v>12</v>
      </c>
      <c r="D383" t="s">
        <v>105</v>
      </c>
      <c r="E383" t="s">
        <v>106</v>
      </c>
      <c r="F383">
        <v>150</v>
      </c>
      <c r="G383">
        <v>3</v>
      </c>
      <c r="H383" t="s">
        <v>108</v>
      </c>
      <c r="I383" s="7">
        <v>203.64</v>
      </c>
      <c r="J383" t="s">
        <v>53</v>
      </c>
      <c r="L383">
        <v>382</v>
      </c>
      <c r="M383">
        <v>5</v>
      </c>
    </row>
    <row r="384" spans="1:13" x14ac:dyDescent="0.2">
      <c r="A384" t="s">
        <v>10</v>
      </c>
      <c r="B384" t="s">
        <v>11</v>
      </c>
      <c r="C384" t="s">
        <v>12</v>
      </c>
      <c r="D384" t="s">
        <v>105</v>
      </c>
      <c r="E384" t="s">
        <v>106</v>
      </c>
      <c r="F384">
        <v>35</v>
      </c>
      <c r="G384">
        <v>3</v>
      </c>
      <c r="H384" t="s">
        <v>125</v>
      </c>
      <c r="I384" s="7">
        <v>227.83</v>
      </c>
      <c r="J384" t="s">
        <v>53</v>
      </c>
      <c r="L384">
        <v>383</v>
      </c>
      <c r="M384">
        <v>34</v>
      </c>
    </row>
    <row r="385" spans="1:13" x14ac:dyDescent="0.2">
      <c r="A385" t="s">
        <v>10</v>
      </c>
      <c r="B385" t="s">
        <v>11</v>
      </c>
      <c r="C385" t="s">
        <v>45</v>
      </c>
      <c r="D385" t="s">
        <v>105</v>
      </c>
      <c r="E385" t="s">
        <v>12</v>
      </c>
      <c r="F385">
        <v>240</v>
      </c>
      <c r="G385">
        <v>3</v>
      </c>
      <c r="H385" t="s">
        <v>60</v>
      </c>
      <c r="I385" s="7">
        <v>1.99</v>
      </c>
      <c r="J385" t="s">
        <v>53</v>
      </c>
      <c r="L385">
        <v>384</v>
      </c>
      <c r="M385">
        <v>1</v>
      </c>
    </row>
    <row r="386" spans="1:13" x14ac:dyDescent="0.2">
      <c r="A386" t="s">
        <v>110</v>
      </c>
      <c r="B386" t="s">
        <v>64</v>
      </c>
      <c r="C386" t="s">
        <v>12</v>
      </c>
      <c r="D386" t="s">
        <v>105</v>
      </c>
      <c r="E386" t="s">
        <v>106</v>
      </c>
      <c r="F386">
        <v>70</v>
      </c>
      <c r="G386">
        <v>3</v>
      </c>
      <c r="H386" t="s">
        <v>109</v>
      </c>
      <c r="I386" s="7">
        <v>265.93</v>
      </c>
      <c r="J386" t="s">
        <v>53</v>
      </c>
      <c r="L386">
        <v>385</v>
      </c>
      <c r="M386">
        <v>11</v>
      </c>
    </row>
    <row r="387" spans="1:13" x14ac:dyDescent="0.2">
      <c r="A387" t="s">
        <v>10</v>
      </c>
      <c r="B387" t="s">
        <v>11</v>
      </c>
      <c r="C387" t="s">
        <v>12</v>
      </c>
      <c r="D387" t="s">
        <v>105</v>
      </c>
      <c r="E387" t="s">
        <v>106</v>
      </c>
      <c r="F387">
        <v>150</v>
      </c>
      <c r="G387">
        <v>3</v>
      </c>
      <c r="H387" t="s">
        <v>108</v>
      </c>
      <c r="I387" s="7">
        <v>11.32</v>
      </c>
      <c r="J387" t="s">
        <v>53</v>
      </c>
      <c r="L387">
        <v>386</v>
      </c>
      <c r="M387">
        <v>2</v>
      </c>
    </row>
    <row r="388" spans="1:13" x14ac:dyDescent="0.2">
      <c r="A388" t="s">
        <v>10</v>
      </c>
      <c r="B388" t="s">
        <v>11</v>
      </c>
      <c r="C388" t="s">
        <v>12</v>
      </c>
      <c r="D388" t="s">
        <v>105</v>
      </c>
      <c r="E388" t="s">
        <v>113</v>
      </c>
      <c r="F388">
        <v>70</v>
      </c>
      <c r="G388">
        <v>3</v>
      </c>
      <c r="H388" t="s">
        <v>32</v>
      </c>
      <c r="I388" s="7">
        <v>146.94</v>
      </c>
      <c r="J388" t="s">
        <v>53</v>
      </c>
      <c r="L388">
        <v>387</v>
      </c>
      <c r="M388">
        <v>23</v>
      </c>
    </row>
    <row r="389" spans="1:13" x14ac:dyDescent="0.2">
      <c r="A389" t="s">
        <v>10</v>
      </c>
      <c r="B389" t="s">
        <v>11</v>
      </c>
      <c r="C389" t="s">
        <v>12</v>
      </c>
      <c r="D389" t="s">
        <v>105</v>
      </c>
      <c r="E389" t="s">
        <v>106</v>
      </c>
      <c r="F389">
        <v>150</v>
      </c>
      <c r="G389">
        <v>3</v>
      </c>
      <c r="H389" t="s">
        <v>30</v>
      </c>
      <c r="I389" s="7">
        <v>74.55</v>
      </c>
      <c r="J389" t="s">
        <v>53</v>
      </c>
      <c r="L389">
        <v>388</v>
      </c>
      <c r="M389">
        <v>49</v>
      </c>
    </row>
    <row r="390" spans="1:13" x14ac:dyDescent="0.2">
      <c r="A390" t="s">
        <v>10</v>
      </c>
      <c r="B390" t="s">
        <v>11</v>
      </c>
      <c r="C390" t="s">
        <v>12</v>
      </c>
      <c r="D390" t="s">
        <v>105</v>
      </c>
      <c r="E390" t="s">
        <v>106</v>
      </c>
      <c r="F390">
        <v>150</v>
      </c>
      <c r="G390">
        <v>3</v>
      </c>
      <c r="H390" t="s">
        <v>108</v>
      </c>
      <c r="I390" s="7">
        <v>59.06</v>
      </c>
      <c r="J390" t="s">
        <v>53</v>
      </c>
      <c r="L390">
        <v>389</v>
      </c>
      <c r="M390">
        <v>3</v>
      </c>
    </row>
    <row r="391" spans="1:13" x14ac:dyDescent="0.2">
      <c r="A391" t="s">
        <v>10</v>
      </c>
      <c r="B391" t="s">
        <v>11</v>
      </c>
      <c r="C391" t="s">
        <v>12</v>
      </c>
      <c r="D391" t="s">
        <v>105</v>
      </c>
      <c r="E391" t="s">
        <v>106</v>
      </c>
      <c r="F391">
        <v>35</v>
      </c>
      <c r="G391">
        <v>3</v>
      </c>
      <c r="H391" t="s">
        <v>24</v>
      </c>
      <c r="I391" s="7">
        <v>21.23</v>
      </c>
      <c r="J391" t="s">
        <v>53</v>
      </c>
      <c r="L391">
        <v>390</v>
      </c>
      <c r="M391">
        <v>46</v>
      </c>
    </row>
    <row r="392" spans="1:13" x14ac:dyDescent="0.2">
      <c r="A392" t="s">
        <v>110</v>
      </c>
      <c r="B392" t="s">
        <v>64</v>
      </c>
      <c r="C392" t="s">
        <v>12</v>
      </c>
      <c r="D392" t="s">
        <v>105</v>
      </c>
      <c r="E392" t="s">
        <v>106</v>
      </c>
      <c r="F392">
        <v>35</v>
      </c>
      <c r="G392">
        <v>3</v>
      </c>
      <c r="H392" t="s">
        <v>126</v>
      </c>
      <c r="I392" s="7">
        <v>39.32</v>
      </c>
      <c r="J392" t="s">
        <v>53</v>
      </c>
      <c r="L392">
        <v>391</v>
      </c>
      <c r="M392">
        <v>10</v>
      </c>
    </row>
    <row r="393" spans="1:13" x14ac:dyDescent="0.2">
      <c r="A393" t="s">
        <v>10</v>
      </c>
      <c r="B393" t="s">
        <v>11</v>
      </c>
      <c r="C393" t="s">
        <v>12</v>
      </c>
      <c r="D393" t="s">
        <v>105</v>
      </c>
      <c r="E393" t="s">
        <v>106</v>
      </c>
      <c r="F393">
        <v>70</v>
      </c>
      <c r="G393">
        <v>3</v>
      </c>
      <c r="H393" t="s">
        <v>109</v>
      </c>
      <c r="I393" s="7">
        <v>206.21</v>
      </c>
      <c r="J393" t="s">
        <v>53</v>
      </c>
      <c r="L393">
        <v>392</v>
      </c>
      <c r="M393">
        <v>6</v>
      </c>
    </row>
    <row r="396" spans="1:13" x14ac:dyDescent="0.2">
      <c r="B396" s="1" t="s">
        <v>666</v>
      </c>
      <c r="C396" s="1" t="s">
        <v>667</v>
      </c>
      <c r="D396" s="1" t="s">
        <v>668</v>
      </c>
    </row>
    <row r="397" spans="1:13" x14ac:dyDescent="0.2">
      <c r="B397" s="1">
        <v>1</v>
      </c>
      <c r="C397" s="1">
        <f>SUMIF($M$2:$M$393,B397,$I$2:$I$393)</f>
        <v>23.599999999999998</v>
      </c>
      <c r="D397" s="1">
        <f t="shared" ref="D397:D453" si="0">C397/1000</f>
        <v>2.3599999999999999E-2</v>
      </c>
    </row>
    <row r="398" spans="1:13" x14ac:dyDescent="0.2">
      <c r="B398" s="1">
        <f>B397+1</f>
        <v>2</v>
      </c>
      <c r="C398" s="1">
        <f t="shared" ref="C398:C454" si="1">SUMIF($M$2:$M$393,B398,$I$2:$I$393)</f>
        <v>701.11</v>
      </c>
      <c r="D398" s="1">
        <f t="shared" si="0"/>
        <v>0.70111000000000001</v>
      </c>
    </row>
    <row r="399" spans="1:13" x14ac:dyDescent="0.2">
      <c r="B399" s="1">
        <f t="shared" ref="B399:B454" si="2">B398+1</f>
        <v>3</v>
      </c>
      <c r="C399" s="1">
        <f t="shared" si="1"/>
        <v>769.88000000000011</v>
      </c>
      <c r="D399" s="1">
        <f t="shared" si="0"/>
        <v>0.76988000000000012</v>
      </c>
    </row>
    <row r="400" spans="1:13" x14ac:dyDescent="0.2">
      <c r="B400" s="1">
        <f t="shared" si="2"/>
        <v>4</v>
      </c>
      <c r="C400" s="1">
        <f t="shared" si="1"/>
        <v>1027.4000000000001</v>
      </c>
      <c r="D400" s="1">
        <f t="shared" si="0"/>
        <v>1.0274000000000001</v>
      </c>
    </row>
    <row r="401" spans="2:4" x14ac:dyDescent="0.2">
      <c r="B401" s="1">
        <f t="shared" si="2"/>
        <v>5</v>
      </c>
      <c r="C401" s="1">
        <f t="shared" si="1"/>
        <v>2665.75</v>
      </c>
      <c r="D401" s="1">
        <f t="shared" si="0"/>
        <v>2.6657500000000001</v>
      </c>
    </row>
    <row r="402" spans="2:4" x14ac:dyDescent="0.2">
      <c r="B402" s="1">
        <f t="shared" si="2"/>
        <v>6</v>
      </c>
      <c r="C402" s="1">
        <f t="shared" si="1"/>
        <v>3574.79</v>
      </c>
      <c r="D402" s="1">
        <f t="shared" si="0"/>
        <v>3.5747900000000001</v>
      </c>
    </row>
    <row r="403" spans="2:4" x14ac:dyDescent="0.2">
      <c r="B403" s="1">
        <f t="shared" si="2"/>
        <v>7</v>
      </c>
      <c r="C403" s="1">
        <f t="shared" si="1"/>
        <v>690.52</v>
      </c>
      <c r="D403" s="1">
        <f t="shared" si="0"/>
        <v>0.69052000000000002</v>
      </c>
    </row>
    <row r="404" spans="2:4" x14ac:dyDescent="0.2">
      <c r="B404" s="1">
        <f t="shared" si="2"/>
        <v>8</v>
      </c>
      <c r="C404" s="1">
        <f t="shared" si="1"/>
        <v>2650.0099999999998</v>
      </c>
      <c r="D404" s="1">
        <f t="shared" si="0"/>
        <v>2.65001</v>
      </c>
    </row>
    <row r="405" spans="2:4" x14ac:dyDescent="0.2">
      <c r="B405" s="1">
        <f t="shared" si="2"/>
        <v>9</v>
      </c>
      <c r="C405" s="1">
        <f t="shared" si="1"/>
        <v>9256.0800000000017</v>
      </c>
      <c r="D405" s="1">
        <f t="shared" si="0"/>
        <v>9.2560800000000025</v>
      </c>
    </row>
    <row r="406" spans="2:4" x14ac:dyDescent="0.2">
      <c r="B406" s="1">
        <f t="shared" si="2"/>
        <v>10</v>
      </c>
      <c r="C406" s="1">
        <f t="shared" si="1"/>
        <v>3732.0300000000007</v>
      </c>
      <c r="D406" s="1">
        <f t="shared" si="0"/>
        <v>3.7320300000000008</v>
      </c>
    </row>
    <row r="407" spans="2:4" x14ac:dyDescent="0.2">
      <c r="B407" s="1">
        <f t="shared" si="2"/>
        <v>11</v>
      </c>
      <c r="C407" s="1">
        <f t="shared" si="1"/>
        <v>1875.92</v>
      </c>
      <c r="D407" s="1">
        <f t="shared" si="0"/>
        <v>1.87592</v>
      </c>
    </row>
    <row r="408" spans="2:4" x14ac:dyDescent="0.2">
      <c r="B408" s="1">
        <f t="shared" si="2"/>
        <v>12</v>
      </c>
      <c r="C408" s="1">
        <f t="shared" si="1"/>
        <v>5141.88</v>
      </c>
      <c r="D408" s="1">
        <f t="shared" si="0"/>
        <v>5.1418800000000005</v>
      </c>
    </row>
    <row r="409" spans="2:4" x14ac:dyDescent="0.2">
      <c r="B409" s="1">
        <f t="shared" si="2"/>
        <v>13</v>
      </c>
      <c r="C409" s="1">
        <f t="shared" si="1"/>
        <v>713.76</v>
      </c>
      <c r="D409" s="1">
        <f t="shared" si="0"/>
        <v>0.71375999999999995</v>
      </c>
    </row>
    <row r="410" spans="2:4" x14ac:dyDescent="0.2">
      <c r="B410" s="1">
        <f t="shared" si="2"/>
        <v>14</v>
      </c>
      <c r="C410" s="1">
        <f t="shared" si="1"/>
        <v>3255.62</v>
      </c>
      <c r="D410" s="1">
        <f t="shared" si="0"/>
        <v>3.25562</v>
      </c>
    </row>
    <row r="411" spans="2:4" x14ac:dyDescent="0.2">
      <c r="B411" s="1">
        <f t="shared" si="2"/>
        <v>15</v>
      </c>
      <c r="C411" s="1">
        <f t="shared" si="1"/>
        <v>973.82</v>
      </c>
      <c r="D411" s="1">
        <f t="shared" si="0"/>
        <v>0.97382000000000002</v>
      </c>
    </row>
    <row r="412" spans="2:4" x14ac:dyDescent="0.2">
      <c r="B412" s="1">
        <f t="shared" si="2"/>
        <v>16</v>
      </c>
      <c r="C412" s="1">
        <f t="shared" si="1"/>
        <v>1911.7899999999997</v>
      </c>
      <c r="D412" s="1">
        <f t="shared" si="0"/>
        <v>1.9117899999999997</v>
      </c>
    </row>
    <row r="413" spans="2:4" x14ac:dyDescent="0.2">
      <c r="B413" s="1">
        <f t="shared" si="2"/>
        <v>17</v>
      </c>
      <c r="C413" s="1">
        <f t="shared" si="1"/>
        <v>1268.3900000000001</v>
      </c>
      <c r="D413" s="1">
        <f t="shared" si="0"/>
        <v>1.2683900000000001</v>
      </c>
    </row>
    <row r="414" spans="2:4" x14ac:dyDescent="0.2">
      <c r="B414" s="1">
        <f t="shared" si="2"/>
        <v>18</v>
      </c>
      <c r="C414" s="1">
        <f t="shared" si="1"/>
        <v>267.65999999999997</v>
      </c>
      <c r="D414" s="1">
        <f t="shared" si="0"/>
        <v>0.26765999999999995</v>
      </c>
    </row>
    <row r="415" spans="2:4" x14ac:dyDescent="0.2">
      <c r="B415" s="1">
        <f t="shared" si="2"/>
        <v>19</v>
      </c>
      <c r="C415" s="1">
        <f t="shared" si="1"/>
        <v>3066.78</v>
      </c>
      <c r="D415" s="1">
        <f t="shared" si="0"/>
        <v>3.0667800000000001</v>
      </c>
    </row>
    <row r="416" spans="2:4" x14ac:dyDescent="0.2">
      <c r="B416" s="1">
        <f t="shared" si="2"/>
        <v>20</v>
      </c>
      <c r="C416" s="1">
        <f t="shared" si="1"/>
        <v>4547.95</v>
      </c>
      <c r="D416" s="1">
        <f t="shared" si="0"/>
        <v>4.5479500000000002</v>
      </c>
    </row>
    <row r="417" spans="2:4" x14ac:dyDescent="0.2">
      <c r="B417" s="1">
        <f t="shared" si="2"/>
        <v>21</v>
      </c>
      <c r="C417" s="1">
        <f t="shared" si="1"/>
        <v>422.44000000000005</v>
      </c>
      <c r="D417" s="1">
        <f t="shared" si="0"/>
        <v>0.42244000000000004</v>
      </c>
    </row>
    <row r="418" spans="2:4" x14ac:dyDescent="0.2">
      <c r="B418" s="1">
        <f t="shared" si="2"/>
        <v>22</v>
      </c>
      <c r="C418" s="1">
        <f t="shared" si="1"/>
        <v>5054.1100000000006</v>
      </c>
      <c r="D418" s="1">
        <f t="shared" si="0"/>
        <v>5.0541100000000005</v>
      </c>
    </row>
    <row r="419" spans="2:4" x14ac:dyDescent="0.2">
      <c r="B419" s="1">
        <f t="shared" si="2"/>
        <v>23</v>
      </c>
      <c r="C419" s="1">
        <f t="shared" si="1"/>
        <v>463.77</v>
      </c>
      <c r="D419" s="1">
        <f t="shared" si="0"/>
        <v>0.46376999999999996</v>
      </c>
    </row>
    <row r="420" spans="2:4" x14ac:dyDescent="0.2">
      <c r="B420" s="1">
        <f t="shared" si="2"/>
        <v>24</v>
      </c>
      <c r="C420" s="1">
        <f t="shared" si="1"/>
        <v>243.95</v>
      </c>
      <c r="D420" s="1">
        <f t="shared" si="0"/>
        <v>0.24395</v>
      </c>
    </row>
    <row r="421" spans="2:4" x14ac:dyDescent="0.2">
      <c r="B421" s="1">
        <f t="shared" si="2"/>
        <v>25</v>
      </c>
      <c r="C421" s="1">
        <f t="shared" si="1"/>
        <v>620.67000000000007</v>
      </c>
      <c r="D421" s="1">
        <f t="shared" si="0"/>
        <v>0.62067000000000005</v>
      </c>
    </row>
    <row r="422" spans="2:4" x14ac:dyDescent="0.2">
      <c r="B422" s="1">
        <f t="shared" si="2"/>
        <v>26</v>
      </c>
      <c r="C422" s="1">
        <f t="shared" si="1"/>
        <v>2478.0499999999997</v>
      </c>
      <c r="D422" s="1">
        <f t="shared" si="0"/>
        <v>2.4780499999999996</v>
      </c>
    </row>
    <row r="423" spans="2:4" x14ac:dyDescent="0.2">
      <c r="B423" s="1">
        <f t="shared" si="2"/>
        <v>27</v>
      </c>
      <c r="C423" s="1">
        <f t="shared" si="1"/>
        <v>66.27</v>
      </c>
      <c r="D423" s="1">
        <f t="shared" si="0"/>
        <v>6.6269999999999996E-2</v>
      </c>
    </row>
    <row r="424" spans="2:4" x14ac:dyDescent="0.2">
      <c r="B424" s="1">
        <f t="shared" si="2"/>
        <v>28</v>
      </c>
      <c r="C424" s="1">
        <f t="shared" si="1"/>
        <v>218.37</v>
      </c>
      <c r="D424" s="1">
        <f t="shared" si="0"/>
        <v>0.21837000000000001</v>
      </c>
    </row>
    <row r="425" spans="2:4" x14ac:dyDescent="0.2">
      <c r="B425" s="1">
        <f t="shared" si="2"/>
        <v>29</v>
      </c>
      <c r="C425" s="1">
        <f t="shared" si="1"/>
        <v>270</v>
      </c>
      <c r="D425" s="1">
        <f t="shared" si="0"/>
        <v>0.27</v>
      </c>
    </row>
    <row r="426" spans="2:4" x14ac:dyDescent="0.2">
      <c r="B426" s="1">
        <f t="shared" si="2"/>
        <v>30</v>
      </c>
      <c r="C426" s="1">
        <f t="shared" si="1"/>
        <v>2593.94</v>
      </c>
      <c r="D426" s="1">
        <f t="shared" si="0"/>
        <v>2.5939399999999999</v>
      </c>
    </row>
    <row r="427" spans="2:4" x14ac:dyDescent="0.2">
      <c r="B427" s="1">
        <f t="shared" si="2"/>
        <v>31</v>
      </c>
      <c r="C427" s="1">
        <f t="shared" si="1"/>
        <v>77</v>
      </c>
      <c r="D427" s="1">
        <f t="shared" si="0"/>
        <v>7.6999999999999999E-2</v>
      </c>
    </row>
    <row r="428" spans="2:4" x14ac:dyDescent="0.2">
      <c r="B428" s="1">
        <f t="shared" si="2"/>
        <v>32</v>
      </c>
      <c r="C428" s="1">
        <f t="shared" si="1"/>
        <v>734.81000000000006</v>
      </c>
      <c r="D428" s="1">
        <f t="shared" si="0"/>
        <v>0.73481000000000007</v>
      </c>
    </row>
    <row r="429" spans="2:4" x14ac:dyDescent="0.2">
      <c r="B429" s="1">
        <f t="shared" si="2"/>
        <v>33</v>
      </c>
      <c r="C429" s="1">
        <f t="shared" si="1"/>
        <v>1692.5300000000002</v>
      </c>
      <c r="D429" s="1">
        <f t="shared" si="0"/>
        <v>1.6925300000000001</v>
      </c>
    </row>
    <row r="430" spans="2:4" x14ac:dyDescent="0.2">
      <c r="B430" s="1">
        <f t="shared" si="2"/>
        <v>34</v>
      </c>
      <c r="C430" s="1">
        <f t="shared" si="1"/>
        <v>1449.1399999999999</v>
      </c>
      <c r="D430" s="1">
        <f t="shared" si="0"/>
        <v>1.4491399999999999</v>
      </c>
    </row>
    <row r="431" spans="2:4" x14ac:dyDescent="0.2">
      <c r="B431" s="1">
        <f t="shared" si="2"/>
        <v>35</v>
      </c>
      <c r="C431" s="1">
        <f t="shared" si="1"/>
        <v>386.1</v>
      </c>
      <c r="D431" s="1">
        <f t="shared" si="0"/>
        <v>0.3861</v>
      </c>
    </row>
    <row r="432" spans="2:4" x14ac:dyDescent="0.2">
      <c r="B432" s="1">
        <f t="shared" si="2"/>
        <v>36</v>
      </c>
      <c r="C432" s="1">
        <f t="shared" si="1"/>
        <v>929.96</v>
      </c>
      <c r="D432" s="1">
        <f t="shared" si="0"/>
        <v>0.92996000000000001</v>
      </c>
    </row>
    <row r="433" spans="2:4" x14ac:dyDescent="0.2">
      <c r="B433" s="1">
        <f t="shared" si="2"/>
        <v>37</v>
      </c>
      <c r="C433" s="1">
        <f t="shared" si="1"/>
        <v>231.89</v>
      </c>
      <c r="D433" s="1">
        <f t="shared" si="0"/>
        <v>0.23188999999999999</v>
      </c>
    </row>
    <row r="434" spans="2:4" x14ac:dyDescent="0.2">
      <c r="B434" s="1">
        <f t="shared" si="2"/>
        <v>38</v>
      </c>
      <c r="C434" s="1">
        <f t="shared" si="1"/>
        <v>2957.27</v>
      </c>
      <c r="D434" s="1">
        <f t="shared" si="0"/>
        <v>2.9572699999999998</v>
      </c>
    </row>
    <row r="435" spans="2:4" x14ac:dyDescent="0.2">
      <c r="B435" s="1">
        <f t="shared" si="2"/>
        <v>39</v>
      </c>
      <c r="C435" s="1">
        <f t="shared" si="1"/>
        <v>314.94</v>
      </c>
      <c r="D435" s="1">
        <f t="shared" si="0"/>
        <v>0.31494</v>
      </c>
    </row>
    <row r="436" spans="2:4" x14ac:dyDescent="0.2">
      <c r="B436" s="1">
        <f t="shared" si="2"/>
        <v>40</v>
      </c>
      <c r="C436" s="1">
        <f t="shared" si="1"/>
        <v>508.97</v>
      </c>
      <c r="D436" s="1">
        <f t="shared" si="0"/>
        <v>0.50897000000000003</v>
      </c>
    </row>
    <row r="437" spans="2:4" x14ac:dyDescent="0.2">
      <c r="B437" s="1">
        <f t="shared" si="2"/>
        <v>41</v>
      </c>
      <c r="C437" s="1">
        <f t="shared" si="1"/>
        <v>658.87</v>
      </c>
      <c r="D437" s="1">
        <f t="shared" si="0"/>
        <v>0.65886999999999996</v>
      </c>
    </row>
    <row r="438" spans="2:4" x14ac:dyDescent="0.2">
      <c r="B438" s="1">
        <f t="shared" si="2"/>
        <v>42</v>
      </c>
      <c r="C438" s="1">
        <f t="shared" si="1"/>
        <v>828.06999999999994</v>
      </c>
      <c r="D438" s="1">
        <f t="shared" si="0"/>
        <v>0.82806999999999997</v>
      </c>
    </row>
    <row r="439" spans="2:4" x14ac:dyDescent="0.2">
      <c r="B439" s="1">
        <f t="shared" si="2"/>
        <v>43</v>
      </c>
      <c r="C439" s="1">
        <f t="shared" si="1"/>
        <v>327.91</v>
      </c>
      <c r="D439" s="1">
        <f t="shared" si="0"/>
        <v>0.32791000000000003</v>
      </c>
    </row>
    <row r="440" spans="2:4" x14ac:dyDescent="0.2">
      <c r="B440" s="1">
        <f t="shared" si="2"/>
        <v>44</v>
      </c>
      <c r="C440" s="1">
        <f t="shared" si="1"/>
        <v>294.57</v>
      </c>
      <c r="D440" s="1">
        <f t="shared" si="0"/>
        <v>0.29457</v>
      </c>
    </row>
    <row r="441" spans="2:4" x14ac:dyDescent="0.2">
      <c r="B441" s="1">
        <f t="shared" si="2"/>
        <v>45</v>
      </c>
      <c r="C441" s="1">
        <f t="shared" si="1"/>
        <v>36.770000000000003</v>
      </c>
      <c r="D441" s="1">
        <f t="shared" si="0"/>
        <v>3.6770000000000004E-2</v>
      </c>
    </row>
    <row r="442" spans="2:4" x14ac:dyDescent="0.2">
      <c r="B442" s="1">
        <f t="shared" si="2"/>
        <v>46</v>
      </c>
      <c r="C442" s="1">
        <f t="shared" si="1"/>
        <v>1072.1500000000001</v>
      </c>
      <c r="D442" s="1">
        <f t="shared" si="0"/>
        <v>1.0721500000000002</v>
      </c>
    </row>
    <row r="443" spans="2:4" x14ac:dyDescent="0.2">
      <c r="B443" s="1">
        <f t="shared" si="2"/>
        <v>47</v>
      </c>
      <c r="C443" s="1">
        <f t="shared" si="1"/>
        <v>34.89</v>
      </c>
      <c r="D443" s="1">
        <f t="shared" si="0"/>
        <v>3.4889999999999997E-2</v>
      </c>
    </row>
    <row r="444" spans="2:4" x14ac:dyDescent="0.2">
      <c r="B444" s="1">
        <f t="shared" si="2"/>
        <v>48</v>
      </c>
      <c r="C444" s="1">
        <f t="shared" si="1"/>
        <v>29.58</v>
      </c>
      <c r="D444" s="1">
        <f t="shared" si="0"/>
        <v>2.9579999999999999E-2</v>
      </c>
    </row>
    <row r="445" spans="2:4" x14ac:dyDescent="0.2">
      <c r="B445" s="1">
        <f t="shared" si="2"/>
        <v>49</v>
      </c>
      <c r="C445" s="1">
        <f t="shared" si="1"/>
        <v>113.47</v>
      </c>
      <c r="D445" s="1">
        <f t="shared" si="0"/>
        <v>0.11347</v>
      </c>
    </row>
    <row r="446" spans="2:4" x14ac:dyDescent="0.2">
      <c r="B446" s="1">
        <f t="shared" si="2"/>
        <v>50</v>
      </c>
      <c r="C446" s="1">
        <f t="shared" si="1"/>
        <v>519.81000000000006</v>
      </c>
      <c r="D446" s="1">
        <f t="shared" si="0"/>
        <v>0.51981000000000011</v>
      </c>
    </row>
    <row r="447" spans="2:4" x14ac:dyDescent="0.2">
      <c r="B447" s="1">
        <f t="shared" si="2"/>
        <v>51</v>
      </c>
      <c r="C447" s="1">
        <f t="shared" si="1"/>
        <v>74.91</v>
      </c>
      <c r="D447" s="1">
        <f t="shared" si="0"/>
        <v>7.490999999999999E-2</v>
      </c>
    </row>
    <row r="448" spans="2:4" x14ac:dyDescent="0.2">
      <c r="B448" s="1">
        <f t="shared" si="2"/>
        <v>52</v>
      </c>
      <c r="C448" s="1">
        <f t="shared" si="1"/>
        <v>233.7</v>
      </c>
      <c r="D448" s="1">
        <f t="shared" si="0"/>
        <v>0.23369999999999999</v>
      </c>
    </row>
    <row r="449" spans="2:4" x14ac:dyDescent="0.2">
      <c r="B449" s="1">
        <f t="shared" si="2"/>
        <v>53</v>
      </c>
      <c r="C449" s="1">
        <f t="shared" si="1"/>
        <v>27.77</v>
      </c>
      <c r="D449" s="1">
        <f t="shared" si="0"/>
        <v>2.777E-2</v>
      </c>
    </row>
    <row r="450" spans="2:4" x14ac:dyDescent="0.2">
      <c r="B450" s="1">
        <f t="shared" si="2"/>
        <v>54</v>
      </c>
      <c r="C450" s="1">
        <f t="shared" si="1"/>
        <v>667.59999999999991</v>
      </c>
      <c r="D450" s="1">
        <f t="shared" si="0"/>
        <v>0.66759999999999986</v>
      </c>
    </row>
    <row r="451" spans="2:4" x14ac:dyDescent="0.2">
      <c r="B451" s="1">
        <f t="shared" si="2"/>
        <v>55</v>
      </c>
      <c r="C451" s="1">
        <f t="shared" si="1"/>
        <v>3520.04</v>
      </c>
      <c r="D451" s="1">
        <f t="shared" si="0"/>
        <v>3.5200399999999998</v>
      </c>
    </row>
    <row r="452" spans="2:4" x14ac:dyDescent="0.2">
      <c r="B452" s="1">
        <f t="shared" si="2"/>
        <v>56</v>
      </c>
      <c r="C452" s="1">
        <f t="shared" si="1"/>
        <v>1270.73</v>
      </c>
      <c r="D452" s="1">
        <f t="shared" si="0"/>
        <v>1.2707299999999999</v>
      </c>
    </row>
    <row r="453" spans="2:4" x14ac:dyDescent="0.2">
      <c r="B453" s="1">
        <f t="shared" si="2"/>
        <v>57</v>
      </c>
      <c r="C453" s="1">
        <f t="shared" si="1"/>
        <v>201.36</v>
      </c>
      <c r="D453" s="1">
        <f t="shared" si="0"/>
        <v>0.20136000000000001</v>
      </c>
    </row>
    <row r="454" spans="2:4" x14ac:dyDescent="0.2">
      <c r="B454" s="1">
        <f t="shared" si="2"/>
        <v>58</v>
      </c>
      <c r="C454" s="1">
        <f t="shared" si="1"/>
        <v>93.7</v>
      </c>
      <c r="D454" s="1">
        <f>C454/1000</f>
        <v>9.3700000000000006E-2</v>
      </c>
    </row>
    <row r="455" spans="2:4" x14ac:dyDescent="0.2">
      <c r="B455" s="1" t="s">
        <v>669</v>
      </c>
      <c r="C455" s="8">
        <f>SUM(C397:C454)</f>
        <v>79834.820000000007</v>
      </c>
      <c r="D455" s="8">
        <f>SUM(D397:D454)</f>
        <v>79.834819999999993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opLeftCell="A187" workbookViewId="0">
      <selection activeCell="I2" sqref="I2"/>
    </sheetView>
  </sheetViews>
  <sheetFormatPr baseColWidth="10" defaultRowHeight="12.75" x14ac:dyDescent="0.2"/>
  <cols>
    <col min="1" max="2" width="15"/>
    <col min="3" max="3" width="12.28515625" customWidth="1"/>
    <col min="4" max="5" width="15"/>
    <col min="6" max="6" width="25.42578125" customWidth="1"/>
    <col min="7" max="7" width="26.42578125" customWidth="1"/>
    <col min="8" max="8" width="21.5703125" bestFit="1" customWidth="1"/>
    <col min="9" max="1024" width="15"/>
  </cols>
  <sheetData>
    <row r="1" spans="1:16" x14ac:dyDescent="0.2">
      <c r="A1" t="s">
        <v>0</v>
      </c>
      <c r="B1" t="s">
        <v>1</v>
      </c>
      <c r="C1" t="s">
        <v>137</v>
      </c>
      <c r="D1" t="s">
        <v>7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2</v>
      </c>
      <c r="O1" t="s">
        <v>101</v>
      </c>
      <c r="P1" t="s">
        <v>136</v>
      </c>
    </row>
    <row r="2" spans="1:16" x14ac:dyDescent="0.2">
      <c r="A2" t="s">
        <v>10</v>
      </c>
      <c r="B2" t="s">
        <v>11</v>
      </c>
      <c r="C2">
        <v>4</v>
      </c>
      <c r="D2" t="s">
        <v>408</v>
      </c>
      <c r="G2" t="s">
        <v>409</v>
      </c>
      <c r="H2" t="s">
        <v>410</v>
      </c>
      <c r="I2" s="7">
        <v>100</v>
      </c>
      <c r="J2" t="s">
        <v>411</v>
      </c>
      <c r="N2" t="s">
        <v>12</v>
      </c>
      <c r="O2" t="s">
        <v>53</v>
      </c>
    </row>
    <row r="3" spans="1:16" x14ac:dyDescent="0.2">
      <c r="A3" t="s">
        <v>10</v>
      </c>
      <c r="B3" t="s">
        <v>11</v>
      </c>
      <c r="C3">
        <v>5</v>
      </c>
      <c r="D3" t="s">
        <v>23</v>
      </c>
      <c r="H3" t="s">
        <v>238</v>
      </c>
      <c r="I3" s="7">
        <v>37.5</v>
      </c>
      <c r="N3" t="s">
        <v>12</v>
      </c>
      <c r="O3" t="s">
        <v>53</v>
      </c>
    </row>
    <row r="4" spans="1:16" x14ac:dyDescent="0.2">
      <c r="A4" t="s">
        <v>10</v>
      </c>
      <c r="B4" t="s">
        <v>11</v>
      </c>
      <c r="C4">
        <v>5</v>
      </c>
      <c r="D4" t="s">
        <v>23</v>
      </c>
      <c r="G4" t="s">
        <v>325</v>
      </c>
      <c r="H4" t="s">
        <v>326</v>
      </c>
      <c r="I4" s="7">
        <v>100</v>
      </c>
      <c r="N4" t="s">
        <v>12</v>
      </c>
      <c r="O4" t="s">
        <v>53</v>
      </c>
    </row>
    <row r="5" spans="1:16" x14ac:dyDescent="0.2">
      <c r="A5" t="s">
        <v>10</v>
      </c>
      <c r="B5" t="s">
        <v>11</v>
      </c>
      <c r="C5">
        <v>5</v>
      </c>
      <c r="D5" t="s">
        <v>83</v>
      </c>
      <c r="E5" t="s">
        <v>292</v>
      </c>
      <c r="F5" t="s">
        <v>327</v>
      </c>
      <c r="I5" s="7">
        <v>63</v>
      </c>
      <c r="K5" t="s">
        <v>225</v>
      </c>
      <c r="L5" t="s">
        <v>163</v>
      </c>
      <c r="M5" t="s">
        <v>328</v>
      </c>
      <c r="N5" t="s">
        <v>12</v>
      </c>
      <c r="O5" t="s">
        <v>53</v>
      </c>
    </row>
    <row r="6" spans="1:16" x14ac:dyDescent="0.2">
      <c r="A6" t="s">
        <v>10</v>
      </c>
      <c r="B6" t="s">
        <v>11</v>
      </c>
      <c r="C6">
        <v>5</v>
      </c>
      <c r="D6" t="s">
        <v>23</v>
      </c>
      <c r="E6" t="s">
        <v>334</v>
      </c>
      <c r="F6" t="s">
        <v>335</v>
      </c>
      <c r="I6" s="7">
        <v>63</v>
      </c>
      <c r="J6" t="s">
        <v>336</v>
      </c>
      <c r="K6" t="s">
        <v>39</v>
      </c>
      <c r="L6" t="s">
        <v>337</v>
      </c>
      <c r="M6" t="s">
        <v>338</v>
      </c>
      <c r="N6" t="s">
        <v>12</v>
      </c>
      <c r="O6" t="s">
        <v>53</v>
      </c>
    </row>
    <row r="7" spans="1:16" x14ac:dyDescent="0.2">
      <c r="A7" t="s">
        <v>10</v>
      </c>
      <c r="B7" t="s">
        <v>11</v>
      </c>
      <c r="C7">
        <v>5</v>
      </c>
      <c r="D7" t="s">
        <v>408</v>
      </c>
      <c r="E7" t="s">
        <v>292</v>
      </c>
      <c r="F7" t="s">
        <v>419</v>
      </c>
      <c r="I7" s="7">
        <v>63</v>
      </c>
      <c r="J7" t="s">
        <v>420</v>
      </c>
      <c r="K7" t="s">
        <v>295</v>
      </c>
      <c r="L7" t="s">
        <v>226</v>
      </c>
      <c r="M7" t="s">
        <v>421</v>
      </c>
      <c r="N7" t="s">
        <v>12</v>
      </c>
      <c r="O7" t="s">
        <v>53</v>
      </c>
    </row>
    <row r="8" spans="1:16" x14ac:dyDescent="0.2">
      <c r="A8" t="s">
        <v>10</v>
      </c>
      <c r="B8" t="s">
        <v>11</v>
      </c>
      <c r="C8">
        <v>5</v>
      </c>
      <c r="D8" t="s">
        <v>23</v>
      </c>
      <c r="G8" t="s">
        <v>485</v>
      </c>
      <c r="H8" t="s">
        <v>486</v>
      </c>
      <c r="I8" s="7">
        <v>25</v>
      </c>
      <c r="N8" t="s">
        <v>12</v>
      </c>
      <c r="O8" t="s">
        <v>48</v>
      </c>
    </row>
    <row r="9" spans="1:16" x14ac:dyDescent="0.2">
      <c r="A9" t="s">
        <v>10</v>
      </c>
      <c r="B9" t="s">
        <v>11</v>
      </c>
      <c r="C9">
        <v>5</v>
      </c>
      <c r="D9" t="s">
        <v>23</v>
      </c>
      <c r="G9" t="s">
        <v>583</v>
      </c>
      <c r="H9" t="s">
        <v>584</v>
      </c>
      <c r="I9" s="7">
        <v>100</v>
      </c>
      <c r="N9" t="s">
        <v>12</v>
      </c>
      <c r="O9" t="s">
        <v>53</v>
      </c>
    </row>
    <row r="10" spans="1:16" x14ac:dyDescent="0.2">
      <c r="A10" t="s">
        <v>10</v>
      </c>
      <c r="B10" t="s">
        <v>11</v>
      </c>
      <c r="C10">
        <v>5</v>
      </c>
      <c r="D10" t="s">
        <v>23</v>
      </c>
      <c r="G10" t="s">
        <v>588</v>
      </c>
      <c r="H10" t="s">
        <v>589</v>
      </c>
      <c r="I10" s="7">
        <v>37.5</v>
      </c>
      <c r="N10" t="s">
        <v>12</v>
      </c>
      <c r="O10" t="s">
        <v>53</v>
      </c>
    </row>
    <row r="11" spans="1:16" x14ac:dyDescent="0.2">
      <c r="A11" t="s">
        <v>10</v>
      </c>
      <c r="B11" t="s">
        <v>11</v>
      </c>
      <c r="C11">
        <v>5</v>
      </c>
      <c r="D11" t="s">
        <v>23</v>
      </c>
      <c r="H11" t="s">
        <v>590</v>
      </c>
      <c r="I11" s="7">
        <v>100</v>
      </c>
      <c r="N11" t="s">
        <v>12</v>
      </c>
      <c r="O11" t="s">
        <v>53</v>
      </c>
    </row>
    <row r="12" spans="1:16" x14ac:dyDescent="0.2">
      <c r="A12" t="s">
        <v>10</v>
      </c>
      <c r="B12" t="s">
        <v>11</v>
      </c>
      <c r="C12">
        <v>5</v>
      </c>
      <c r="D12" t="s">
        <v>23</v>
      </c>
      <c r="E12" t="s">
        <v>597</v>
      </c>
      <c r="F12" t="s">
        <v>598</v>
      </c>
      <c r="I12" s="7">
        <v>63</v>
      </c>
      <c r="J12" t="s">
        <v>599</v>
      </c>
      <c r="K12" t="s">
        <v>295</v>
      </c>
      <c r="L12" t="s">
        <v>177</v>
      </c>
      <c r="M12" t="s">
        <v>600</v>
      </c>
      <c r="N12" t="s">
        <v>12</v>
      </c>
      <c r="O12" t="s">
        <v>53</v>
      </c>
    </row>
    <row r="13" spans="1:16" x14ac:dyDescent="0.2">
      <c r="A13" t="s">
        <v>10</v>
      </c>
      <c r="B13" t="s">
        <v>11</v>
      </c>
      <c r="C13">
        <v>5</v>
      </c>
      <c r="D13" t="s">
        <v>23</v>
      </c>
      <c r="H13" t="s">
        <v>656</v>
      </c>
      <c r="I13" s="7">
        <v>37.5</v>
      </c>
      <c r="N13" t="s">
        <v>12</v>
      </c>
      <c r="O13" t="s">
        <v>53</v>
      </c>
    </row>
    <row r="14" spans="1:16" x14ac:dyDescent="0.2">
      <c r="A14" t="s">
        <v>10</v>
      </c>
      <c r="B14" t="s">
        <v>11</v>
      </c>
      <c r="C14">
        <v>5</v>
      </c>
      <c r="D14" t="s">
        <v>23</v>
      </c>
      <c r="H14" t="s">
        <v>660</v>
      </c>
      <c r="I14" s="7">
        <v>100</v>
      </c>
      <c r="N14" t="s">
        <v>12</v>
      </c>
      <c r="O14" t="s">
        <v>53</v>
      </c>
    </row>
    <row r="15" spans="1:16" x14ac:dyDescent="0.2">
      <c r="A15" t="s">
        <v>10</v>
      </c>
      <c r="B15" t="s">
        <v>11</v>
      </c>
      <c r="C15">
        <v>6</v>
      </c>
      <c r="D15" t="s">
        <v>23</v>
      </c>
      <c r="G15" t="s">
        <v>220</v>
      </c>
      <c r="H15" t="s">
        <v>221</v>
      </c>
      <c r="I15" s="7">
        <v>100</v>
      </c>
      <c r="N15" t="s">
        <v>12</v>
      </c>
      <c r="O15" t="s">
        <v>53</v>
      </c>
    </row>
    <row r="16" spans="1:16" x14ac:dyDescent="0.2">
      <c r="A16" t="s">
        <v>10</v>
      </c>
      <c r="B16" t="s">
        <v>11</v>
      </c>
      <c r="C16">
        <v>6</v>
      </c>
      <c r="D16" t="s">
        <v>23</v>
      </c>
      <c r="G16" t="s">
        <v>299</v>
      </c>
      <c r="H16" t="s">
        <v>300</v>
      </c>
      <c r="I16" s="7">
        <v>100</v>
      </c>
      <c r="N16" t="s">
        <v>12</v>
      </c>
      <c r="O16" t="s">
        <v>53</v>
      </c>
    </row>
    <row r="17" spans="1:15" x14ac:dyDescent="0.2">
      <c r="A17" t="s">
        <v>10</v>
      </c>
      <c r="B17" t="s">
        <v>11</v>
      </c>
      <c r="C17">
        <v>6</v>
      </c>
      <c r="D17" t="s">
        <v>23</v>
      </c>
      <c r="G17" t="s">
        <v>312</v>
      </c>
      <c r="H17" t="s">
        <v>313</v>
      </c>
      <c r="I17" s="7">
        <v>100</v>
      </c>
      <c r="N17" t="s">
        <v>12</v>
      </c>
      <c r="O17" t="s">
        <v>53</v>
      </c>
    </row>
    <row r="18" spans="1:15" x14ac:dyDescent="0.2">
      <c r="A18" t="s">
        <v>10</v>
      </c>
      <c r="B18" t="s">
        <v>11</v>
      </c>
      <c r="C18">
        <v>6</v>
      </c>
      <c r="D18" t="s">
        <v>79</v>
      </c>
      <c r="G18" t="s">
        <v>299</v>
      </c>
      <c r="H18" t="s">
        <v>333</v>
      </c>
      <c r="I18" s="7">
        <v>100</v>
      </c>
      <c r="N18" t="s">
        <v>12</v>
      </c>
      <c r="O18" t="s">
        <v>53</v>
      </c>
    </row>
    <row r="19" spans="1:15" x14ac:dyDescent="0.2">
      <c r="A19" t="s">
        <v>10</v>
      </c>
      <c r="B19" t="s">
        <v>11</v>
      </c>
      <c r="C19">
        <v>6</v>
      </c>
      <c r="D19" t="s">
        <v>67</v>
      </c>
      <c r="H19" t="s">
        <v>415</v>
      </c>
      <c r="I19" s="7">
        <v>100</v>
      </c>
      <c r="N19" t="s">
        <v>12</v>
      </c>
      <c r="O19" t="s">
        <v>53</v>
      </c>
    </row>
    <row r="20" spans="1:15" x14ac:dyDescent="0.2">
      <c r="A20" t="s">
        <v>10</v>
      </c>
      <c r="B20" t="s">
        <v>11</v>
      </c>
      <c r="C20">
        <v>6</v>
      </c>
      <c r="D20" t="s">
        <v>67</v>
      </c>
      <c r="G20" t="s">
        <v>422</v>
      </c>
      <c r="H20" t="s">
        <v>423</v>
      </c>
      <c r="I20" s="7">
        <v>100</v>
      </c>
      <c r="N20" t="s">
        <v>12</v>
      </c>
      <c r="O20" t="s">
        <v>53</v>
      </c>
    </row>
    <row r="21" spans="1:15" x14ac:dyDescent="0.2">
      <c r="A21" t="s">
        <v>10</v>
      </c>
      <c r="B21" t="s">
        <v>11</v>
      </c>
      <c r="C21">
        <v>6</v>
      </c>
      <c r="D21" t="s">
        <v>67</v>
      </c>
      <c r="G21" t="s">
        <v>537</v>
      </c>
      <c r="H21" t="s">
        <v>538</v>
      </c>
      <c r="I21" s="7">
        <v>100</v>
      </c>
      <c r="N21" t="s">
        <v>12</v>
      </c>
      <c r="O21" t="s">
        <v>53</v>
      </c>
    </row>
    <row r="22" spans="1:15" x14ac:dyDescent="0.2">
      <c r="A22" t="s">
        <v>10</v>
      </c>
      <c r="B22" t="s">
        <v>11</v>
      </c>
      <c r="C22">
        <v>6</v>
      </c>
      <c r="D22" t="s">
        <v>109</v>
      </c>
      <c r="G22" t="s">
        <v>544</v>
      </c>
      <c r="H22" t="s">
        <v>545</v>
      </c>
      <c r="I22" s="7">
        <v>63</v>
      </c>
      <c r="J22" t="s">
        <v>546</v>
      </c>
      <c r="N22" t="s">
        <v>12</v>
      </c>
      <c r="O22" t="s">
        <v>53</v>
      </c>
    </row>
    <row r="23" spans="1:15" x14ac:dyDescent="0.2">
      <c r="A23" t="s">
        <v>10</v>
      </c>
      <c r="B23" t="s">
        <v>11</v>
      </c>
      <c r="C23">
        <v>6</v>
      </c>
      <c r="D23" t="s">
        <v>67</v>
      </c>
      <c r="G23" t="s">
        <v>654</v>
      </c>
      <c r="H23" t="s">
        <v>655</v>
      </c>
      <c r="I23" s="7">
        <v>100</v>
      </c>
      <c r="N23" t="s">
        <v>12</v>
      </c>
      <c r="O23" t="s">
        <v>53</v>
      </c>
    </row>
    <row r="24" spans="1:15" x14ac:dyDescent="0.2">
      <c r="A24" t="s">
        <v>10</v>
      </c>
      <c r="B24" t="s">
        <v>11</v>
      </c>
      <c r="C24">
        <v>8</v>
      </c>
      <c r="D24" t="s">
        <v>28</v>
      </c>
      <c r="G24" t="s">
        <v>193</v>
      </c>
      <c r="H24" t="s">
        <v>317</v>
      </c>
      <c r="I24" s="7">
        <v>63</v>
      </c>
      <c r="J24" t="s">
        <v>318</v>
      </c>
      <c r="N24" t="s">
        <v>12</v>
      </c>
      <c r="O24" t="s">
        <v>53</v>
      </c>
    </row>
    <row r="25" spans="1:15" x14ac:dyDescent="0.2">
      <c r="A25" t="s">
        <v>10</v>
      </c>
      <c r="B25" t="s">
        <v>11</v>
      </c>
      <c r="C25">
        <v>8</v>
      </c>
      <c r="D25" t="s">
        <v>107</v>
      </c>
      <c r="G25" t="s">
        <v>193</v>
      </c>
      <c r="H25" t="s">
        <v>443</v>
      </c>
      <c r="I25" s="7">
        <v>25</v>
      </c>
      <c r="J25" t="s">
        <v>444</v>
      </c>
      <c r="N25" t="s">
        <v>12</v>
      </c>
      <c r="O25" t="s">
        <v>48</v>
      </c>
    </row>
    <row r="26" spans="1:15" x14ac:dyDescent="0.2">
      <c r="A26" t="s">
        <v>10</v>
      </c>
      <c r="B26" t="s">
        <v>11</v>
      </c>
      <c r="C26">
        <v>8</v>
      </c>
      <c r="D26" t="s">
        <v>28</v>
      </c>
      <c r="G26" t="s">
        <v>193</v>
      </c>
      <c r="H26" t="s">
        <v>445</v>
      </c>
      <c r="I26" s="7">
        <v>25</v>
      </c>
      <c r="J26" t="s">
        <v>446</v>
      </c>
      <c r="N26" t="s">
        <v>12</v>
      </c>
      <c r="O26" t="s">
        <v>48</v>
      </c>
    </row>
    <row r="27" spans="1:15" x14ac:dyDescent="0.2">
      <c r="A27" t="s">
        <v>10</v>
      </c>
      <c r="B27" t="s">
        <v>11</v>
      </c>
      <c r="C27">
        <v>8</v>
      </c>
      <c r="D27" t="s">
        <v>650</v>
      </c>
      <c r="G27" t="s">
        <v>651</v>
      </c>
      <c r="H27" t="s">
        <v>652</v>
      </c>
      <c r="I27" s="7">
        <v>50</v>
      </c>
      <c r="J27" t="s">
        <v>653</v>
      </c>
      <c r="N27" t="s">
        <v>12</v>
      </c>
      <c r="O27" t="s">
        <v>62</v>
      </c>
    </row>
    <row r="28" spans="1:15" x14ac:dyDescent="0.2">
      <c r="A28" t="s">
        <v>10</v>
      </c>
      <c r="B28" t="s">
        <v>11</v>
      </c>
      <c r="C28">
        <v>9</v>
      </c>
      <c r="D28" t="s">
        <v>107</v>
      </c>
      <c r="G28" t="s">
        <v>193</v>
      </c>
      <c r="H28" t="s">
        <v>194</v>
      </c>
      <c r="I28" s="7">
        <v>25</v>
      </c>
      <c r="J28" t="s">
        <v>195</v>
      </c>
      <c r="N28" t="s">
        <v>12</v>
      </c>
      <c r="O28" t="s">
        <v>59</v>
      </c>
    </row>
    <row r="29" spans="1:15" x14ac:dyDescent="0.2">
      <c r="A29" t="s">
        <v>10</v>
      </c>
      <c r="B29" t="s">
        <v>11</v>
      </c>
      <c r="C29">
        <v>9</v>
      </c>
      <c r="D29" t="s">
        <v>125</v>
      </c>
      <c r="G29" t="s">
        <v>228</v>
      </c>
      <c r="H29" t="s">
        <v>229</v>
      </c>
      <c r="I29" s="7">
        <v>25</v>
      </c>
      <c r="J29" t="s">
        <v>230</v>
      </c>
      <c r="N29" t="s">
        <v>12</v>
      </c>
      <c r="O29" t="s">
        <v>59</v>
      </c>
    </row>
    <row r="30" spans="1:15" x14ac:dyDescent="0.2">
      <c r="A30" t="s">
        <v>10</v>
      </c>
      <c r="B30" t="s">
        <v>11</v>
      </c>
      <c r="C30">
        <v>9</v>
      </c>
      <c r="D30" t="s">
        <v>125</v>
      </c>
      <c r="G30" t="s">
        <v>235</v>
      </c>
      <c r="H30" t="s">
        <v>236</v>
      </c>
      <c r="I30" s="7">
        <v>10</v>
      </c>
      <c r="J30" t="s">
        <v>237</v>
      </c>
      <c r="N30" t="s">
        <v>12</v>
      </c>
      <c r="O30" t="s">
        <v>62</v>
      </c>
    </row>
    <row r="31" spans="1:15" x14ac:dyDescent="0.2">
      <c r="A31" t="s">
        <v>10</v>
      </c>
      <c r="B31" t="s">
        <v>11</v>
      </c>
      <c r="C31">
        <v>9</v>
      </c>
      <c r="D31" t="s">
        <v>125</v>
      </c>
      <c r="G31" t="s">
        <v>304</v>
      </c>
      <c r="H31" t="s">
        <v>305</v>
      </c>
      <c r="I31" s="7">
        <v>30</v>
      </c>
      <c r="J31" t="s">
        <v>306</v>
      </c>
      <c r="N31" t="s">
        <v>12</v>
      </c>
      <c r="O31" t="s">
        <v>53</v>
      </c>
    </row>
    <row r="32" spans="1:15" x14ac:dyDescent="0.2">
      <c r="A32" t="s">
        <v>10</v>
      </c>
      <c r="B32" t="s">
        <v>11</v>
      </c>
      <c r="C32">
        <v>9</v>
      </c>
      <c r="D32" t="s">
        <v>107</v>
      </c>
      <c r="G32" t="s">
        <v>425</v>
      </c>
      <c r="H32" t="s">
        <v>426</v>
      </c>
      <c r="I32" s="7">
        <v>63</v>
      </c>
      <c r="J32" t="s">
        <v>427</v>
      </c>
      <c r="N32" t="s">
        <v>12</v>
      </c>
      <c r="O32" t="s">
        <v>53</v>
      </c>
    </row>
    <row r="33" spans="1:15" x14ac:dyDescent="0.2">
      <c r="A33" t="s">
        <v>10</v>
      </c>
      <c r="B33" t="s">
        <v>11</v>
      </c>
      <c r="C33">
        <v>9</v>
      </c>
      <c r="D33" t="s">
        <v>125</v>
      </c>
      <c r="E33" t="s">
        <v>307</v>
      </c>
      <c r="F33" t="s">
        <v>432</v>
      </c>
      <c r="I33" s="7">
        <v>15</v>
      </c>
      <c r="J33" t="s">
        <v>433</v>
      </c>
      <c r="K33" t="s">
        <v>44</v>
      </c>
      <c r="L33" t="s">
        <v>226</v>
      </c>
      <c r="M33" t="s">
        <v>434</v>
      </c>
      <c r="N33" t="s">
        <v>12</v>
      </c>
      <c r="O33" t="s">
        <v>53</v>
      </c>
    </row>
    <row r="34" spans="1:15" x14ac:dyDescent="0.2">
      <c r="A34" t="s">
        <v>10</v>
      </c>
      <c r="B34" t="s">
        <v>11</v>
      </c>
      <c r="C34">
        <v>9</v>
      </c>
      <c r="D34" t="s">
        <v>125</v>
      </c>
      <c r="G34" t="s">
        <v>454</v>
      </c>
      <c r="H34" t="s">
        <v>455</v>
      </c>
      <c r="I34" s="7">
        <v>63</v>
      </c>
      <c r="J34" t="s">
        <v>456</v>
      </c>
      <c r="N34" t="s">
        <v>12</v>
      </c>
      <c r="O34" t="s">
        <v>53</v>
      </c>
    </row>
    <row r="35" spans="1:15" x14ac:dyDescent="0.2">
      <c r="A35" t="s">
        <v>10</v>
      </c>
      <c r="B35" t="s">
        <v>11</v>
      </c>
      <c r="C35">
        <v>9</v>
      </c>
      <c r="D35" t="s">
        <v>107</v>
      </c>
      <c r="G35" t="s">
        <v>473</v>
      </c>
      <c r="H35" t="s">
        <v>474</v>
      </c>
      <c r="I35" s="7">
        <v>100</v>
      </c>
      <c r="J35" t="s">
        <v>475</v>
      </c>
      <c r="N35" t="s">
        <v>12</v>
      </c>
      <c r="O35" t="s">
        <v>53</v>
      </c>
    </row>
    <row r="36" spans="1:15" x14ac:dyDescent="0.2">
      <c r="A36" t="s">
        <v>10</v>
      </c>
      <c r="B36" t="s">
        <v>11</v>
      </c>
      <c r="C36">
        <v>9</v>
      </c>
      <c r="D36" t="s">
        <v>107</v>
      </c>
      <c r="G36" t="s">
        <v>193</v>
      </c>
      <c r="H36" t="s">
        <v>476</v>
      </c>
      <c r="I36" s="7">
        <v>25</v>
      </c>
      <c r="J36" t="s">
        <v>477</v>
      </c>
      <c r="N36" t="s">
        <v>12</v>
      </c>
      <c r="O36" t="s">
        <v>62</v>
      </c>
    </row>
    <row r="37" spans="1:15" x14ac:dyDescent="0.2">
      <c r="A37" t="s">
        <v>10</v>
      </c>
      <c r="B37" t="s">
        <v>11</v>
      </c>
      <c r="C37">
        <v>9</v>
      </c>
      <c r="D37" t="s">
        <v>107</v>
      </c>
      <c r="G37" t="s">
        <v>193</v>
      </c>
      <c r="H37" t="s">
        <v>542</v>
      </c>
      <c r="I37" s="7">
        <v>100</v>
      </c>
      <c r="J37" t="s">
        <v>543</v>
      </c>
      <c r="N37" t="s">
        <v>12</v>
      </c>
      <c r="O37" t="s">
        <v>53</v>
      </c>
    </row>
    <row r="38" spans="1:15" x14ac:dyDescent="0.2">
      <c r="A38" t="s">
        <v>10</v>
      </c>
      <c r="B38" t="s">
        <v>11</v>
      </c>
      <c r="C38">
        <v>9</v>
      </c>
      <c r="D38" t="s">
        <v>125</v>
      </c>
      <c r="G38" t="s">
        <v>591</v>
      </c>
      <c r="H38" t="s">
        <v>592</v>
      </c>
      <c r="I38" s="7">
        <v>25</v>
      </c>
      <c r="J38" t="s">
        <v>593</v>
      </c>
      <c r="N38" t="s">
        <v>12</v>
      </c>
      <c r="O38" t="s">
        <v>59</v>
      </c>
    </row>
    <row r="39" spans="1:15" x14ac:dyDescent="0.2">
      <c r="A39" t="s">
        <v>10</v>
      </c>
      <c r="B39" t="s">
        <v>11</v>
      </c>
      <c r="C39">
        <v>9</v>
      </c>
      <c r="D39" t="s">
        <v>66</v>
      </c>
      <c r="G39" t="s">
        <v>193</v>
      </c>
      <c r="H39" t="s">
        <v>617</v>
      </c>
      <c r="I39" s="7">
        <v>63</v>
      </c>
      <c r="J39" t="s">
        <v>618</v>
      </c>
      <c r="N39" t="s">
        <v>12</v>
      </c>
      <c r="O39" t="s">
        <v>53</v>
      </c>
    </row>
    <row r="40" spans="1:15" x14ac:dyDescent="0.2">
      <c r="A40" t="s">
        <v>10</v>
      </c>
      <c r="B40" t="s">
        <v>11</v>
      </c>
      <c r="C40">
        <v>9</v>
      </c>
      <c r="D40" t="s">
        <v>125</v>
      </c>
      <c r="G40" t="s">
        <v>193</v>
      </c>
      <c r="H40" t="s">
        <v>624</v>
      </c>
      <c r="I40" s="7">
        <v>75</v>
      </c>
      <c r="J40" t="s">
        <v>625</v>
      </c>
      <c r="N40" t="s">
        <v>12</v>
      </c>
      <c r="O40" t="s">
        <v>53</v>
      </c>
    </row>
    <row r="41" spans="1:15" x14ac:dyDescent="0.2">
      <c r="A41" t="s">
        <v>10</v>
      </c>
      <c r="B41" t="s">
        <v>11</v>
      </c>
      <c r="C41">
        <v>9</v>
      </c>
      <c r="D41" t="s">
        <v>125</v>
      </c>
      <c r="E41" t="s">
        <v>626</v>
      </c>
      <c r="F41" t="s">
        <v>627</v>
      </c>
      <c r="I41" s="7">
        <v>150</v>
      </c>
      <c r="J41" t="s">
        <v>628</v>
      </c>
      <c r="K41" t="s">
        <v>167</v>
      </c>
      <c r="L41" t="s">
        <v>163</v>
      </c>
      <c r="M41" t="s">
        <v>629</v>
      </c>
      <c r="N41" t="s">
        <v>12</v>
      </c>
      <c r="O41" t="s">
        <v>53</v>
      </c>
    </row>
    <row r="42" spans="1:15" x14ac:dyDescent="0.2">
      <c r="A42" t="s">
        <v>110</v>
      </c>
      <c r="B42" t="s">
        <v>64</v>
      </c>
      <c r="C42">
        <v>10</v>
      </c>
      <c r="D42" t="s">
        <v>26</v>
      </c>
      <c r="G42" t="s">
        <v>145</v>
      </c>
      <c r="H42" t="s">
        <v>146</v>
      </c>
      <c r="I42" s="7">
        <v>100</v>
      </c>
      <c r="J42" t="s">
        <v>147</v>
      </c>
      <c r="N42" t="s">
        <v>12</v>
      </c>
      <c r="O42" t="s">
        <v>53</v>
      </c>
    </row>
    <row r="43" spans="1:15" x14ac:dyDescent="0.2">
      <c r="A43" t="s">
        <v>110</v>
      </c>
      <c r="B43" t="s">
        <v>64</v>
      </c>
      <c r="C43">
        <v>10</v>
      </c>
      <c r="D43" t="s">
        <v>26</v>
      </c>
      <c r="H43" t="s">
        <v>154</v>
      </c>
      <c r="I43" s="7">
        <v>63</v>
      </c>
      <c r="J43" t="s">
        <v>155</v>
      </c>
      <c r="N43" t="s">
        <v>12</v>
      </c>
      <c r="O43" t="s">
        <v>53</v>
      </c>
    </row>
    <row r="44" spans="1:15" x14ac:dyDescent="0.2">
      <c r="A44" t="s">
        <v>110</v>
      </c>
      <c r="B44" t="s">
        <v>64</v>
      </c>
      <c r="C44">
        <v>10</v>
      </c>
      <c r="D44" t="s">
        <v>26</v>
      </c>
      <c r="H44" t="s">
        <v>186</v>
      </c>
      <c r="I44" s="7">
        <v>100</v>
      </c>
      <c r="J44" t="s">
        <v>187</v>
      </c>
      <c r="N44" t="s">
        <v>12</v>
      </c>
      <c r="O44" t="s">
        <v>53</v>
      </c>
    </row>
    <row r="45" spans="1:15" x14ac:dyDescent="0.2">
      <c r="A45" t="s">
        <v>110</v>
      </c>
      <c r="B45" t="s">
        <v>64</v>
      </c>
      <c r="C45">
        <v>10</v>
      </c>
      <c r="D45" t="s">
        <v>213</v>
      </c>
      <c r="G45" t="s">
        <v>214</v>
      </c>
      <c r="H45" t="s">
        <v>215</v>
      </c>
      <c r="I45" s="7">
        <v>100</v>
      </c>
      <c r="J45" t="s">
        <v>216</v>
      </c>
      <c r="N45" t="s">
        <v>12</v>
      </c>
      <c r="O45" t="s">
        <v>53</v>
      </c>
    </row>
    <row r="46" spans="1:15" x14ac:dyDescent="0.2">
      <c r="A46" t="s">
        <v>110</v>
      </c>
      <c r="B46" t="s">
        <v>64</v>
      </c>
      <c r="C46">
        <v>10</v>
      </c>
      <c r="D46" t="s">
        <v>231</v>
      </c>
      <c r="H46" t="s">
        <v>232</v>
      </c>
      <c r="I46" s="7">
        <v>100</v>
      </c>
      <c r="N46" t="s">
        <v>12</v>
      </c>
      <c r="O46" t="s">
        <v>53</v>
      </c>
    </row>
    <row r="47" spans="1:15" x14ac:dyDescent="0.2">
      <c r="A47" t="s">
        <v>110</v>
      </c>
      <c r="B47" t="s">
        <v>64</v>
      </c>
      <c r="C47">
        <v>10</v>
      </c>
      <c r="D47" t="s">
        <v>125</v>
      </c>
      <c r="G47" t="s">
        <v>277</v>
      </c>
      <c r="H47" t="s">
        <v>278</v>
      </c>
      <c r="I47" s="7">
        <v>75</v>
      </c>
      <c r="J47" t="s">
        <v>279</v>
      </c>
      <c r="N47" t="s">
        <v>12</v>
      </c>
      <c r="O47" t="s">
        <v>53</v>
      </c>
    </row>
    <row r="48" spans="1:15" x14ac:dyDescent="0.2">
      <c r="A48" t="s">
        <v>110</v>
      </c>
      <c r="B48" t="s">
        <v>64</v>
      </c>
      <c r="C48">
        <v>10</v>
      </c>
      <c r="D48" t="s">
        <v>26</v>
      </c>
      <c r="G48" t="s">
        <v>301</v>
      </c>
      <c r="H48" t="s">
        <v>302</v>
      </c>
      <c r="I48" s="7">
        <v>100</v>
      </c>
      <c r="J48" t="s">
        <v>303</v>
      </c>
      <c r="N48" t="s">
        <v>12</v>
      </c>
      <c r="O48" t="s">
        <v>53</v>
      </c>
    </row>
    <row r="49" spans="1:16" x14ac:dyDescent="0.2">
      <c r="A49" t="s">
        <v>110</v>
      </c>
      <c r="B49" t="s">
        <v>64</v>
      </c>
      <c r="C49">
        <v>10</v>
      </c>
      <c r="D49" t="s">
        <v>115</v>
      </c>
      <c r="G49" t="s">
        <v>314</v>
      </c>
      <c r="H49" t="s">
        <v>315</v>
      </c>
      <c r="I49" s="7">
        <v>75</v>
      </c>
      <c r="J49" t="s">
        <v>316</v>
      </c>
      <c r="N49" t="s">
        <v>12</v>
      </c>
      <c r="O49" t="s">
        <v>53</v>
      </c>
    </row>
    <row r="50" spans="1:16" x14ac:dyDescent="0.2">
      <c r="A50" t="s">
        <v>110</v>
      </c>
      <c r="B50" t="s">
        <v>64</v>
      </c>
      <c r="C50">
        <v>10</v>
      </c>
      <c r="D50" t="s">
        <v>111</v>
      </c>
      <c r="I50" s="7">
        <v>100</v>
      </c>
      <c r="N50" t="s">
        <v>12</v>
      </c>
      <c r="O50" t="s">
        <v>53</v>
      </c>
    </row>
    <row r="51" spans="1:16" x14ac:dyDescent="0.2">
      <c r="A51" t="s">
        <v>110</v>
      </c>
      <c r="B51" t="s">
        <v>64</v>
      </c>
      <c r="C51">
        <v>10</v>
      </c>
      <c r="D51" t="s">
        <v>126</v>
      </c>
      <c r="H51" t="s">
        <v>339</v>
      </c>
      <c r="I51" s="7">
        <v>100</v>
      </c>
      <c r="J51" t="s">
        <v>340</v>
      </c>
      <c r="N51" t="s">
        <v>12</v>
      </c>
      <c r="O51" t="s">
        <v>53</v>
      </c>
    </row>
    <row r="52" spans="1:16" x14ac:dyDescent="0.2">
      <c r="A52" t="s">
        <v>110</v>
      </c>
      <c r="B52" t="s">
        <v>64</v>
      </c>
      <c r="C52">
        <v>10</v>
      </c>
      <c r="D52" t="s">
        <v>26</v>
      </c>
      <c r="H52" t="s">
        <v>372</v>
      </c>
      <c r="I52" s="7">
        <v>100</v>
      </c>
      <c r="J52" t="s">
        <v>373</v>
      </c>
      <c r="N52" t="s">
        <v>12</v>
      </c>
      <c r="O52" t="s">
        <v>53</v>
      </c>
    </row>
    <row r="53" spans="1:16" x14ac:dyDescent="0.2">
      <c r="A53" t="s">
        <v>110</v>
      </c>
      <c r="B53" t="s">
        <v>64</v>
      </c>
      <c r="C53">
        <v>10</v>
      </c>
      <c r="D53" t="s">
        <v>26</v>
      </c>
      <c r="G53" t="s">
        <v>384</v>
      </c>
      <c r="H53" t="s">
        <v>385</v>
      </c>
      <c r="I53" s="7">
        <v>100</v>
      </c>
      <c r="J53" t="s">
        <v>386</v>
      </c>
      <c r="N53" t="s">
        <v>12</v>
      </c>
      <c r="O53" t="s">
        <v>53</v>
      </c>
    </row>
    <row r="54" spans="1:16" x14ac:dyDescent="0.2">
      <c r="A54" t="s">
        <v>110</v>
      </c>
      <c r="B54" t="s">
        <v>64</v>
      </c>
      <c r="C54">
        <v>10</v>
      </c>
      <c r="D54" t="s">
        <v>26</v>
      </c>
      <c r="E54" t="s">
        <v>481</v>
      </c>
      <c r="F54" t="s">
        <v>482</v>
      </c>
      <c r="I54" s="7">
        <v>150</v>
      </c>
      <c r="J54" t="s">
        <v>483</v>
      </c>
      <c r="K54" t="s">
        <v>365</v>
      </c>
      <c r="L54" t="s">
        <v>163</v>
      </c>
      <c r="M54" t="s">
        <v>484</v>
      </c>
      <c r="N54" t="s">
        <v>12</v>
      </c>
      <c r="O54" t="s">
        <v>53</v>
      </c>
    </row>
    <row r="55" spans="1:16" x14ac:dyDescent="0.2">
      <c r="A55" t="s">
        <v>110</v>
      </c>
      <c r="B55" t="s">
        <v>64</v>
      </c>
      <c r="C55">
        <v>10</v>
      </c>
      <c r="D55" t="s">
        <v>111</v>
      </c>
      <c r="E55" t="s">
        <v>577</v>
      </c>
      <c r="I55" s="7">
        <v>100</v>
      </c>
      <c r="L55" t="s">
        <v>323</v>
      </c>
      <c r="M55" t="s">
        <v>323</v>
      </c>
      <c r="N55" t="s">
        <v>12</v>
      </c>
      <c r="O55" t="s">
        <v>53</v>
      </c>
      <c r="P55" t="s">
        <v>324</v>
      </c>
    </row>
    <row r="56" spans="1:16" x14ac:dyDescent="0.2">
      <c r="A56" t="s">
        <v>110</v>
      </c>
      <c r="B56" t="s">
        <v>64</v>
      </c>
      <c r="C56">
        <v>10</v>
      </c>
      <c r="D56" t="s">
        <v>125</v>
      </c>
      <c r="G56" t="s">
        <v>621</v>
      </c>
      <c r="H56" t="s">
        <v>622</v>
      </c>
      <c r="I56" s="7">
        <v>75</v>
      </c>
      <c r="J56" t="s">
        <v>623</v>
      </c>
      <c r="N56" t="s">
        <v>12</v>
      </c>
      <c r="O56" t="s">
        <v>53</v>
      </c>
    </row>
    <row r="57" spans="1:16" x14ac:dyDescent="0.2">
      <c r="A57" t="s">
        <v>110</v>
      </c>
      <c r="B57" t="s">
        <v>64</v>
      </c>
      <c r="C57">
        <v>11</v>
      </c>
      <c r="D57" t="s">
        <v>26</v>
      </c>
      <c r="H57" t="s">
        <v>280</v>
      </c>
      <c r="I57" s="7">
        <v>63</v>
      </c>
      <c r="J57" t="s">
        <v>281</v>
      </c>
      <c r="N57" t="s">
        <v>12</v>
      </c>
      <c r="O57" t="s">
        <v>53</v>
      </c>
    </row>
    <row r="58" spans="1:16" x14ac:dyDescent="0.2">
      <c r="A58" t="s">
        <v>110</v>
      </c>
      <c r="B58" t="s">
        <v>64</v>
      </c>
      <c r="C58">
        <v>11</v>
      </c>
      <c r="D58" t="s">
        <v>26</v>
      </c>
      <c r="H58" t="s">
        <v>571</v>
      </c>
      <c r="I58" s="7">
        <v>100</v>
      </c>
      <c r="J58" t="s">
        <v>572</v>
      </c>
      <c r="N58" t="s">
        <v>12</v>
      </c>
      <c r="O58" t="s">
        <v>53</v>
      </c>
    </row>
    <row r="59" spans="1:16" x14ac:dyDescent="0.2">
      <c r="A59" t="s">
        <v>110</v>
      </c>
      <c r="B59" t="s">
        <v>64</v>
      </c>
      <c r="C59">
        <v>11</v>
      </c>
      <c r="D59" t="s">
        <v>115</v>
      </c>
      <c r="H59" t="s">
        <v>573</v>
      </c>
      <c r="I59" s="7">
        <v>25</v>
      </c>
      <c r="J59" t="s">
        <v>574</v>
      </c>
      <c r="N59" t="s">
        <v>12</v>
      </c>
      <c r="O59" t="s">
        <v>62</v>
      </c>
    </row>
    <row r="60" spans="1:16" x14ac:dyDescent="0.2">
      <c r="A60" t="s">
        <v>10</v>
      </c>
      <c r="B60" t="s">
        <v>11</v>
      </c>
      <c r="C60">
        <v>12</v>
      </c>
      <c r="D60" t="s">
        <v>109</v>
      </c>
      <c r="G60" t="s">
        <v>193</v>
      </c>
      <c r="H60" t="s">
        <v>274</v>
      </c>
      <c r="I60" s="7">
        <v>25</v>
      </c>
      <c r="J60" t="s">
        <v>275</v>
      </c>
      <c r="N60" t="s">
        <v>12</v>
      </c>
      <c r="O60" t="s">
        <v>62</v>
      </c>
    </row>
    <row r="61" spans="1:16" x14ac:dyDescent="0.2">
      <c r="A61" t="s">
        <v>10</v>
      </c>
      <c r="B61" t="s">
        <v>11</v>
      </c>
      <c r="C61">
        <v>12</v>
      </c>
      <c r="D61" t="s">
        <v>109</v>
      </c>
      <c r="G61" t="s">
        <v>341</v>
      </c>
      <c r="H61" t="s">
        <v>342</v>
      </c>
      <c r="I61" s="7">
        <v>63</v>
      </c>
      <c r="J61" t="s">
        <v>343</v>
      </c>
      <c r="N61" t="s">
        <v>12</v>
      </c>
      <c r="O61" t="s">
        <v>53</v>
      </c>
    </row>
    <row r="62" spans="1:16" x14ac:dyDescent="0.2">
      <c r="A62" t="s">
        <v>10</v>
      </c>
      <c r="B62" t="s">
        <v>11</v>
      </c>
      <c r="C62">
        <v>12</v>
      </c>
      <c r="D62" t="s">
        <v>109</v>
      </c>
      <c r="G62" t="s">
        <v>344</v>
      </c>
      <c r="H62" t="s">
        <v>345</v>
      </c>
      <c r="I62" s="7">
        <v>63</v>
      </c>
      <c r="J62" t="s">
        <v>346</v>
      </c>
      <c r="N62" t="s">
        <v>12</v>
      </c>
      <c r="O62" t="s">
        <v>53</v>
      </c>
    </row>
    <row r="63" spans="1:16" x14ac:dyDescent="0.2">
      <c r="A63" t="s">
        <v>10</v>
      </c>
      <c r="B63" t="s">
        <v>11</v>
      </c>
      <c r="C63">
        <v>12</v>
      </c>
      <c r="D63" t="s">
        <v>119</v>
      </c>
      <c r="G63" t="s">
        <v>360</v>
      </c>
      <c r="H63" t="s">
        <v>361</v>
      </c>
      <c r="I63" s="7">
        <v>100</v>
      </c>
      <c r="J63" t="s">
        <v>362</v>
      </c>
      <c r="N63" t="s">
        <v>12</v>
      </c>
      <c r="O63" t="s">
        <v>53</v>
      </c>
    </row>
    <row r="64" spans="1:16" x14ac:dyDescent="0.2">
      <c r="A64" t="s">
        <v>10</v>
      </c>
      <c r="B64" t="s">
        <v>11</v>
      </c>
      <c r="C64">
        <v>12</v>
      </c>
      <c r="D64" t="s">
        <v>109</v>
      </c>
      <c r="G64" t="s">
        <v>193</v>
      </c>
      <c r="H64" t="s">
        <v>435</v>
      </c>
      <c r="I64" s="7">
        <v>63</v>
      </c>
      <c r="J64" t="s">
        <v>436</v>
      </c>
      <c r="N64" t="s">
        <v>12</v>
      </c>
      <c r="O64" t="s">
        <v>53</v>
      </c>
    </row>
    <row r="65" spans="1:15" x14ac:dyDescent="0.2">
      <c r="A65" t="s">
        <v>10</v>
      </c>
      <c r="B65" t="s">
        <v>11</v>
      </c>
      <c r="C65">
        <v>12</v>
      </c>
      <c r="D65" t="s">
        <v>123</v>
      </c>
      <c r="G65" t="s">
        <v>507</v>
      </c>
      <c r="I65" s="7">
        <v>100</v>
      </c>
      <c r="N65" t="s">
        <v>12</v>
      </c>
      <c r="O65" t="s">
        <v>53</v>
      </c>
    </row>
    <row r="66" spans="1:15" x14ac:dyDescent="0.2">
      <c r="A66" t="s">
        <v>10</v>
      </c>
      <c r="B66" t="s">
        <v>11</v>
      </c>
      <c r="C66">
        <v>12</v>
      </c>
      <c r="D66" t="s">
        <v>109</v>
      </c>
      <c r="E66" t="s">
        <v>510</v>
      </c>
      <c r="F66" t="s">
        <v>511</v>
      </c>
      <c r="I66" s="7">
        <v>112.5</v>
      </c>
      <c r="J66" t="s">
        <v>512</v>
      </c>
      <c r="K66" t="s">
        <v>167</v>
      </c>
      <c r="L66" t="s">
        <v>513</v>
      </c>
      <c r="M66" t="s">
        <v>514</v>
      </c>
      <c r="N66" t="s">
        <v>12</v>
      </c>
      <c r="O66" t="s">
        <v>53</v>
      </c>
    </row>
    <row r="67" spans="1:15" x14ac:dyDescent="0.2">
      <c r="A67" t="s">
        <v>10</v>
      </c>
      <c r="B67" t="s">
        <v>11</v>
      </c>
      <c r="C67">
        <v>12</v>
      </c>
      <c r="D67" t="s">
        <v>109</v>
      </c>
      <c r="G67" t="s">
        <v>515</v>
      </c>
      <c r="H67" t="s">
        <v>516</v>
      </c>
      <c r="I67" s="7">
        <v>100</v>
      </c>
      <c r="J67" t="s">
        <v>517</v>
      </c>
      <c r="N67" t="s">
        <v>12</v>
      </c>
      <c r="O67" t="s">
        <v>53</v>
      </c>
    </row>
    <row r="68" spans="1:15" x14ac:dyDescent="0.2">
      <c r="A68" t="s">
        <v>10</v>
      </c>
      <c r="B68" t="s">
        <v>11</v>
      </c>
      <c r="C68">
        <v>12</v>
      </c>
      <c r="D68" t="s">
        <v>109</v>
      </c>
      <c r="G68" t="s">
        <v>518</v>
      </c>
      <c r="H68" t="s">
        <v>519</v>
      </c>
      <c r="I68" s="7">
        <v>100</v>
      </c>
      <c r="J68" t="s">
        <v>520</v>
      </c>
      <c r="N68" t="s">
        <v>12</v>
      </c>
      <c r="O68" t="s">
        <v>53</v>
      </c>
    </row>
    <row r="69" spans="1:15" x14ac:dyDescent="0.2">
      <c r="A69" t="s">
        <v>10</v>
      </c>
      <c r="B69" t="s">
        <v>11</v>
      </c>
      <c r="C69">
        <v>12</v>
      </c>
      <c r="D69" t="s">
        <v>109</v>
      </c>
      <c r="G69" t="s">
        <v>521</v>
      </c>
      <c r="H69" t="s">
        <v>522</v>
      </c>
      <c r="I69" s="7">
        <v>100</v>
      </c>
      <c r="J69" t="s">
        <v>523</v>
      </c>
      <c r="N69" t="s">
        <v>12</v>
      </c>
      <c r="O69" t="s">
        <v>53</v>
      </c>
    </row>
    <row r="70" spans="1:15" x14ac:dyDescent="0.2">
      <c r="A70" t="s">
        <v>10</v>
      </c>
      <c r="B70" t="s">
        <v>11</v>
      </c>
      <c r="C70">
        <v>12</v>
      </c>
      <c r="D70" t="s">
        <v>109</v>
      </c>
      <c r="G70" t="s">
        <v>564</v>
      </c>
      <c r="H70" t="s">
        <v>565</v>
      </c>
      <c r="I70" s="7">
        <v>63</v>
      </c>
      <c r="J70" t="s">
        <v>566</v>
      </c>
      <c r="N70" t="s">
        <v>12</v>
      </c>
      <c r="O70" t="s">
        <v>53</v>
      </c>
    </row>
    <row r="71" spans="1:15" x14ac:dyDescent="0.2">
      <c r="A71" t="s">
        <v>10</v>
      </c>
      <c r="B71" t="s">
        <v>11</v>
      </c>
      <c r="C71">
        <v>12</v>
      </c>
      <c r="D71" t="s">
        <v>109</v>
      </c>
      <c r="G71" t="s">
        <v>193</v>
      </c>
      <c r="H71" t="s">
        <v>575</v>
      </c>
      <c r="I71" s="7">
        <v>100</v>
      </c>
      <c r="J71" t="s">
        <v>576</v>
      </c>
      <c r="N71" t="s">
        <v>12</v>
      </c>
      <c r="O71" t="s">
        <v>53</v>
      </c>
    </row>
    <row r="72" spans="1:15" x14ac:dyDescent="0.2">
      <c r="A72" t="s">
        <v>10</v>
      </c>
      <c r="B72" t="s">
        <v>11</v>
      </c>
      <c r="C72">
        <v>12</v>
      </c>
      <c r="D72" t="s">
        <v>119</v>
      </c>
      <c r="G72" t="s">
        <v>585</v>
      </c>
      <c r="H72" t="s">
        <v>586</v>
      </c>
      <c r="I72" s="7">
        <v>75</v>
      </c>
      <c r="J72" t="s">
        <v>587</v>
      </c>
      <c r="N72" t="s">
        <v>12</v>
      </c>
      <c r="O72" t="s">
        <v>53</v>
      </c>
    </row>
    <row r="73" spans="1:15" x14ac:dyDescent="0.2">
      <c r="A73" t="s">
        <v>10</v>
      </c>
      <c r="B73" t="s">
        <v>11</v>
      </c>
      <c r="C73">
        <v>12</v>
      </c>
      <c r="D73" t="s">
        <v>109</v>
      </c>
      <c r="G73" t="s">
        <v>193</v>
      </c>
      <c r="H73" t="s">
        <v>642</v>
      </c>
      <c r="I73" s="7">
        <v>100</v>
      </c>
      <c r="J73" t="s">
        <v>643</v>
      </c>
      <c r="N73" t="s">
        <v>12</v>
      </c>
      <c r="O73" t="s">
        <v>53</v>
      </c>
    </row>
    <row r="74" spans="1:15" x14ac:dyDescent="0.2">
      <c r="A74" t="s">
        <v>10</v>
      </c>
      <c r="B74" t="s">
        <v>11</v>
      </c>
      <c r="C74">
        <v>13</v>
      </c>
      <c r="D74" t="s">
        <v>79</v>
      </c>
      <c r="G74" t="s">
        <v>188</v>
      </c>
      <c r="H74" t="s">
        <v>189</v>
      </c>
      <c r="I74" s="7">
        <v>100</v>
      </c>
      <c r="J74" t="s">
        <v>190</v>
      </c>
      <c r="N74" t="s">
        <v>12</v>
      </c>
      <c r="O74" t="s">
        <v>53</v>
      </c>
    </row>
    <row r="75" spans="1:15" x14ac:dyDescent="0.2">
      <c r="A75" t="s">
        <v>10</v>
      </c>
      <c r="B75" t="s">
        <v>11</v>
      </c>
      <c r="C75">
        <v>13</v>
      </c>
      <c r="D75" t="s">
        <v>108</v>
      </c>
      <c r="G75" t="s">
        <v>193</v>
      </c>
      <c r="H75" t="s">
        <v>601</v>
      </c>
      <c r="I75" s="7">
        <v>25</v>
      </c>
      <c r="J75" t="s">
        <v>602</v>
      </c>
      <c r="N75" t="s">
        <v>12</v>
      </c>
      <c r="O75" t="s">
        <v>59</v>
      </c>
    </row>
    <row r="76" spans="1:15" x14ac:dyDescent="0.2">
      <c r="A76" t="s">
        <v>10</v>
      </c>
      <c r="B76" t="s">
        <v>11</v>
      </c>
      <c r="C76">
        <v>14</v>
      </c>
      <c r="D76" t="s">
        <v>30</v>
      </c>
      <c r="G76" t="s">
        <v>217</v>
      </c>
      <c r="H76" t="s">
        <v>218</v>
      </c>
      <c r="I76" s="7">
        <v>100</v>
      </c>
      <c r="J76" t="s">
        <v>219</v>
      </c>
      <c r="N76" t="s">
        <v>12</v>
      </c>
      <c r="O76" t="s">
        <v>53</v>
      </c>
    </row>
    <row r="77" spans="1:15" x14ac:dyDescent="0.2">
      <c r="A77" t="s">
        <v>10</v>
      </c>
      <c r="B77" t="s">
        <v>11</v>
      </c>
      <c r="C77">
        <v>14</v>
      </c>
      <c r="D77" t="s">
        <v>30</v>
      </c>
      <c r="G77" t="s">
        <v>354</v>
      </c>
      <c r="H77" t="s">
        <v>355</v>
      </c>
      <c r="I77" s="7">
        <v>100</v>
      </c>
      <c r="J77" t="s">
        <v>356</v>
      </c>
      <c r="N77" t="s">
        <v>12</v>
      </c>
      <c r="O77" t="s">
        <v>53</v>
      </c>
    </row>
    <row r="78" spans="1:15" x14ac:dyDescent="0.2">
      <c r="A78" t="s">
        <v>10</v>
      </c>
      <c r="B78" t="s">
        <v>11</v>
      </c>
      <c r="C78">
        <v>14</v>
      </c>
      <c r="D78" t="s">
        <v>24</v>
      </c>
      <c r="G78" t="s">
        <v>389</v>
      </c>
      <c r="H78" t="s">
        <v>390</v>
      </c>
      <c r="I78" s="7">
        <v>75</v>
      </c>
      <c r="J78" t="s">
        <v>391</v>
      </c>
      <c r="N78" t="s">
        <v>12</v>
      </c>
      <c r="O78" t="s">
        <v>53</v>
      </c>
    </row>
    <row r="79" spans="1:15" x14ac:dyDescent="0.2">
      <c r="A79" t="s">
        <v>10</v>
      </c>
      <c r="B79" t="s">
        <v>11</v>
      </c>
      <c r="C79">
        <v>14</v>
      </c>
      <c r="D79" t="s">
        <v>30</v>
      </c>
      <c r="G79" t="s">
        <v>193</v>
      </c>
      <c r="H79" t="s">
        <v>524</v>
      </c>
      <c r="I79" s="7">
        <v>100</v>
      </c>
      <c r="J79" t="s">
        <v>525</v>
      </c>
      <c r="N79" t="s">
        <v>12</v>
      </c>
      <c r="O79" t="s">
        <v>53</v>
      </c>
    </row>
    <row r="80" spans="1:15" x14ac:dyDescent="0.2">
      <c r="A80" t="s">
        <v>10</v>
      </c>
      <c r="B80" t="s">
        <v>11</v>
      </c>
      <c r="C80">
        <v>14</v>
      </c>
      <c r="D80" t="s">
        <v>30</v>
      </c>
      <c r="G80" t="s">
        <v>580</v>
      </c>
      <c r="H80" t="s">
        <v>581</v>
      </c>
      <c r="I80" s="7">
        <v>100</v>
      </c>
      <c r="J80" t="s">
        <v>582</v>
      </c>
      <c r="N80" t="s">
        <v>12</v>
      </c>
      <c r="O80" t="s">
        <v>53</v>
      </c>
    </row>
    <row r="81" spans="1:15" x14ac:dyDescent="0.2">
      <c r="A81" t="s">
        <v>10</v>
      </c>
      <c r="B81" t="s">
        <v>11</v>
      </c>
      <c r="C81">
        <v>15</v>
      </c>
      <c r="D81" t="s">
        <v>30</v>
      </c>
      <c r="G81" t="s">
        <v>440</v>
      </c>
      <c r="H81" t="s">
        <v>441</v>
      </c>
      <c r="I81" s="7">
        <v>100</v>
      </c>
      <c r="J81" t="s">
        <v>442</v>
      </c>
      <c r="N81" t="s">
        <v>12</v>
      </c>
      <c r="O81" t="s">
        <v>53</v>
      </c>
    </row>
    <row r="82" spans="1:15" x14ac:dyDescent="0.2">
      <c r="A82" t="s">
        <v>10</v>
      </c>
      <c r="B82" t="s">
        <v>11</v>
      </c>
      <c r="C82">
        <v>15</v>
      </c>
      <c r="D82" t="s">
        <v>24</v>
      </c>
      <c r="G82" t="s">
        <v>470</v>
      </c>
      <c r="H82" t="s">
        <v>471</v>
      </c>
      <c r="I82" s="7">
        <v>100</v>
      </c>
      <c r="J82" t="s">
        <v>472</v>
      </c>
      <c r="N82" t="s">
        <v>12</v>
      </c>
      <c r="O82" t="s">
        <v>53</v>
      </c>
    </row>
    <row r="83" spans="1:15" x14ac:dyDescent="0.2">
      <c r="A83" t="s">
        <v>10</v>
      </c>
      <c r="B83" t="s">
        <v>11</v>
      </c>
      <c r="C83">
        <v>15</v>
      </c>
      <c r="D83" t="s">
        <v>30</v>
      </c>
      <c r="E83" t="s">
        <v>533</v>
      </c>
      <c r="F83" t="s">
        <v>534</v>
      </c>
      <c r="I83" s="7">
        <v>150</v>
      </c>
      <c r="J83" t="s">
        <v>535</v>
      </c>
      <c r="K83" t="s">
        <v>167</v>
      </c>
      <c r="L83" t="s">
        <v>513</v>
      </c>
      <c r="M83" t="s">
        <v>536</v>
      </c>
      <c r="N83" t="s">
        <v>12</v>
      </c>
      <c r="O83" t="s">
        <v>53</v>
      </c>
    </row>
    <row r="84" spans="1:15" x14ac:dyDescent="0.2">
      <c r="A84" t="s">
        <v>10</v>
      </c>
      <c r="B84" t="s">
        <v>11</v>
      </c>
      <c r="C84">
        <v>16</v>
      </c>
      <c r="D84" t="s">
        <v>30</v>
      </c>
      <c r="G84" t="s">
        <v>193</v>
      </c>
      <c r="H84" t="s">
        <v>266</v>
      </c>
      <c r="I84" s="7">
        <v>25</v>
      </c>
      <c r="J84" t="s">
        <v>267</v>
      </c>
      <c r="N84" t="s">
        <v>12</v>
      </c>
      <c r="O84" t="s">
        <v>59</v>
      </c>
    </row>
    <row r="85" spans="1:15" x14ac:dyDescent="0.2">
      <c r="A85" t="s">
        <v>10</v>
      </c>
      <c r="B85" t="s">
        <v>11</v>
      </c>
      <c r="C85">
        <v>16</v>
      </c>
      <c r="D85" t="s">
        <v>30</v>
      </c>
      <c r="G85" t="s">
        <v>268</v>
      </c>
      <c r="H85" t="s">
        <v>269</v>
      </c>
      <c r="I85" s="7">
        <v>63</v>
      </c>
      <c r="J85" t="s">
        <v>270</v>
      </c>
      <c r="N85" t="s">
        <v>12</v>
      </c>
      <c r="O85" t="s">
        <v>53</v>
      </c>
    </row>
    <row r="86" spans="1:15" x14ac:dyDescent="0.2">
      <c r="A86" t="s">
        <v>10</v>
      </c>
      <c r="B86" t="s">
        <v>11</v>
      </c>
      <c r="C86">
        <v>16</v>
      </c>
      <c r="D86" t="s">
        <v>30</v>
      </c>
      <c r="G86" t="s">
        <v>271</v>
      </c>
      <c r="H86" t="s">
        <v>272</v>
      </c>
      <c r="I86" s="7">
        <v>100</v>
      </c>
      <c r="J86" t="s">
        <v>273</v>
      </c>
      <c r="N86" t="s">
        <v>12</v>
      </c>
      <c r="O86" t="s">
        <v>53</v>
      </c>
    </row>
    <row r="87" spans="1:15" x14ac:dyDescent="0.2">
      <c r="A87" t="s">
        <v>10</v>
      </c>
      <c r="B87" t="s">
        <v>11</v>
      </c>
      <c r="C87">
        <v>16</v>
      </c>
      <c r="D87" t="s">
        <v>30</v>
      </c>
      <c r="E87" t="s">
        <v>392</v>
      </c>
      <c r="F87" t="s">
        <v>393</v>
      </c>
      <c r="I87" s="7">
        <v>63</v>
      </c>
      <c r="K87" t="s">
        <v>167</v>
      </c>
      <c r="L87" t="s">
        <v>163</v>
      </c>
      <c r="M87" t="s">
        <v>394</v>
      </c>
      <c r="N87" t="s">
        <v>12</v>
      </c>
      <c r="O87" t="s">
        <v>53</v>
      </c>
    </row>
    <row r="88" spans="1:15" x14ac:dyDescent="0.2">
      <c r="A88" t="s">
        <v>10</v>
      </c>
      <c r="B88" t="s">
        <v>11</v>
      </c>
      <c r="C88">
        <v>16</v>
      </c>
      <c r="D88" t="s">
        <v>30</v>
      </c>
      <c r="G88" t="s">
        <v>193</v>
      </c>
      <c r="H88" t="s">
        <v>395</v>
      </c>
      <c r="I88" s="7">
        <v>100</v>
      </c>
      <c r="J88" t="s">
        <v>396</v>
      </c>
      <c r="N88" t="s">
        <v>12</v>
      </c>
      <c r="O88" t="s">
        <v>53</v>
      </c>
    </row>
    <row r="89" spans="1:15" x14ac:dyDescent="0.2">
      <c r="A89" t="s">
        <v>10</v>
      </c>
      <c r="B89" t="s">
        <v>11</v>
      </c>
      <c r="C89">
        <v>16</v>
      </c>
      <c r="D89" t="s">
        <v>222</v>
      </c>
      <c r="E89" t="s">
        <v>399</v>
      </c>
      <c r="F89" t="s">
        <v>400</v>
      </c>
      <c r="I89" s="7">
        <v>100</v>
      </c>
      <c r="K89" t="s">
        <v>243</v>
      </c>
      <c r="L89" t="s">
        <v>163</v>
      </c>
      <c r="M89" t="s">
        <v>401</v>
      </c>
      <c r="N89" t="s">
        <v>12</v>
      </c>
      <c r="O89" t="s">
        <v>53</v>
      </c>
    </row>
    <row r="90" spans="1:15" x14ac:dyDescent="0.2">
      <c r="A90" t="s">
        <v>10</v>
      </c>
      <c r="B90" t="s">
        <v>11</v>
      </c>
      <c r="C90">
        <v>16</v>
      </c>
      <c r="D90" t="s">
        <v>30</v>
      </c>
      <c r="G90" t="s">
        <v>478</v>
      </c>
      <c r="H90" t="s">
        <v>479</v>
      </c>
      <c r="I90" s="7">
        <v>100</v>
      </c>
      <c r="J90" t="s">
        <v>480</v>
      </c>
      <c r="N90" t="s">
        <v>12</v>
      </c>
      <c r="O90" t="s">
        <v>53</v>
      </c>
    </row>
    <row r="91" spans="1:15" x14ac:dyDescent="0.2">
      <c r="A91" t="s">
        <v>10</v>
      </c>
      <c r="B91" t="s">
        <v>11</v>
      </c>
      <c r="C91">
        <v>17</v>
      </c>
      <c r="D91" t="s">
        <v>24</v>
      </c>
      <c r="G91" t="s">
        <v>193</v>
      </c>
      <c r="H91" t="s">
        <v>371</v>
      </c>
      <c r="I91" s="7">
        <v>100</v>
      </c>
      <c r="N91" t="s">
        <v>12</v>
      </c>
      <c r="O91" t="s">
        <v>53</v>
      </c>
    </row>
    <row r="92" spans="1:15" x14ac:dyDescent="0.2">
      <c r="A92" t="s">
        <v>10</v>
      </c>
      <c r="B92" t="s">
        <v>11</v>
      </c>
      <c r="C92">
        <v>19</v>
      </c>
      <c r="D92" t="s">
        <v>30</v>
      </c>
      <c r="E92" t="s">
        <v>149</v>
      </c>
      <c r="F92" t="s">
        <v>150</v>
      </c>
      <c r="I92" s="7">
        <v>25</v>
      </c>
      <c r="J92" t="s">
        <v>151</v>
      </c>
      <c r="K92" t="s">
        <v>39</v>
      </c>
      <c r="L92" t="s">
        <v>152</v>
      </c>
      <c r="M92" t="s">
        <v>153</v>
      </c>
      <c r="N92" t="s">
        <v>12</v>
      </c>
      <c r="O92" t="s">
        <v>48</v>
      </c>
    </row>
    <row r="93" spans="1:15" x14ac:dyDescent="0.2">
      <c r="A93" t="s">
        <v>10</v>
      </c>
      <c r="B93" t="s">
        <v>11</v>
      </c>
      <c r="C93">
        <v>19</v>
      </c>
      <c r="D93" t="s">
        <v>30</v>
      </c>
      <c r="E93" t="s">
        <v>405</v>
      </c>
      <c r="F93" t="s">
        <v>406</v>
      </c>
      <c r="I93" s="7">
        <v>25</v>
      </c>
      <c r="K93" t="s">
        <v>39</v>
      </c>
      <c r="L93" t="s">
        <v>152</v>
      </c>
      <c r="M93" t="s">
        <v>407</v>
      </c>
      <c r="N93" t="s">
        <v>12</v>
      </c>
      <c r="O93" t="s">
        <v>48</v>
      </c>
    </row>
    <row r="94" spans="1:15" x14ac:dyDescent="0.2">
      <c r="A94" t="s">
        <v>10</v>
      </c>
      <c r="B94" t="s">
        <v>11</v>
      </c>
      <c r="C94">
        <v>19</v>
      </c>
      <c r="D94" t="s">
        <v>30</v>
      </c>
      <c r="E94" t="s">
        <v>557</v>
      </c>
      <c r="F94" t="s">
        <v>558</v>
      </c>
      <c r="I94" s="7">
        <v>10</v>
      </c>
      <c r="J94" t="s">
        <v>559</v>
      </c>
      <c r="K94" t="s">
        <v>68</v>
      </c>
      <c r="L94" t="s">
        <v>337</v>
      </c>
      <c r="M94" t="s">
        <v>560</v>
      </c>
      <c r="N94" t="s">
        <v>12</v>
      </c>
      <c r="O94" t="s">
        <v>62</v>
      </c>
    </row>
    <row r="95" spans="1:15" x14ac:dyDescent="0.2">
      <c r="A95" t="s">
        <v>10</v>
      </c>
      <c r="B95" t="s">
        <v>11</v>
      </c>
      <c r="C95">
        <v>19</v>
      </c>
      <c r="D95" t="s">
        <v>30</v>
      </c>
      <c r="G95" t="s">
        <v>193</v>
      </c>
      <c r="H95" t="s">
        <v>619</v>
      </c>
      <c r="I95" s="7">
        <v>25</v>
      </c>
      <c r="J95" t="s">
        <v>620</v>
      </c>
      <c r="N95" t="s">
        <v>12</v>
      </c>
      <c r="O95" t="s">
        <v>62</v>
      </c>
    </row>
    <row r="96" spans="1:15" x14ac:dyDescent="0.2">
      <c r="A96" t="s">
        <v>10</v>
      </c>
      <c r="B96" t="s">
        <v>11</v>
      </c>
      <c r="C96">
        <v>20</v>
      </c>
      <c r="D96" t="s">
        <v>49</v>
      </c>
      <c r="G96" t="s">
        <v>148</v>
      </c>
      <c r="I96" s="7">
        <v>100</v>
      </c>
      <c r="N96" t="s">
        <v>12</v>
      </c>
      <c r="O96" t="s">
        <v>53</v>
      </c>
    </row>
    <row r="97" spans="1:15" x14ac:dyDescent="0.2">
      <c r="A97" t="s">
        <v>10</v>
      </c>
      <c r="B97" t="s">
        <v>11</v>
      </c>
      <c r="C97">
        <v>20</v>
      </c>
      <c r="D97" t="s">
        <v>156</v>
      </c>
      <c r="G97" t="s">
        <v>157</v>
      </c>
      <c r="H97" t="s">
        <v>158</v>
      </c>
      <c r="I97" s="7">
        <v>75</v>
      </c>
      <c r="J97" t="s">
        <v>159</v>
      </c>
      <c r="N97" t="s">
        <v>12</v>
      </c>
      <c r="O97" t="s">
        <v>53</v>
      </c>
    </row>
    <row r="98" spans="1:15" x14ac:dyDescent="0.2">
      <c r="A98" t="s">
        <v>10</v>
      </c>
      <c r="B98" t="s">
        <v>11</v>
      </c>
      <c r="C98">
        <v>20</v>
      </c>
      <c r="D98" t="s">
        <v>156</v>
      </c>
      <c r="E98" t="s">
        <v>160</v>
      </c>
      <c r="F98" t="s">
        <v>161</v>
      </c>
      <c r="I98" s="7">
        <v>100</v>
      </c>
      <c r="J98" t="s">
        <v>162</v>
      </c>
      <c r="K98" t="s">
        <v>141</v>
      </c>
      <c r="L98" t="s">
        <v>163</v>
      </c>
      <c r="M98" t="s">
        <v>164</v>
      </c>
      <c r="N98" t="s">
        <v>12</v>
      </c>
      <c r="O98" t="s">
        <v>53</v>
      </c>
    </row>
    <row r="99" spans="1:15" x14ac:dyDescent="0.2">
      <c r="A99" t="s">
        <v>10</v>
      </c>
      <c r="B99" t="s">
        <v>11</v>
      </c>
      <c r="C99">
        <v>20</v>
      </c>
      <c r="D99" t="s">
        <v>49</v>
      </c>
      <c r="E99" t="s">
        <v>160</v>
      </c>
      <c r="F99" t="s">
        <v>165</v>
      </c>
      <c r="I99" s="7">
        <v>112.5</v>
      </c>
      <c r="J99" t="s">
        <v>166</v>
      </c>
      <c r="K99" t="s">
        <v>167</v>
      </c>
      <c r="L99" t="s">
        <v>163</v>
      </c>
      <c r="M99" t="s">
        <v>168</v>
      </c>
      <c r="N99" t="s">
        <v>12</v>
      </c>
      <c r="O99" t="s">
        <v>53</v>
      </c>
    </row>
    <row r="100" spans="1:15" x14ac:dyDescent="0.2">
      <c r="A100" t="s">
        <v>10</v>
      </c>
      <c r="B100" t="s">
        <v>11</v>
      </c>
      <c r="C100">
        <v>20</v>
      </c>
      <c r="D100" t="s">
        <v>112</v>
      </c>
      <c r="G100" t="s">
        <v>193</v>
      </c>
      <c r="H100" t="s">
        <v>367</v>
      </c>
      <c r="I100" s="7">
        <v>25</v>
      </c>
      <c r="J100" t="s">
        <v>368</v>
      </c>
      <c r="N100" t="s">
        <v>12</v>
      </c>
      <c r="O100" t="s">
        <v>62</v>
      </c>
    </row>
    <row r="101" spans="1:15" x14ac:dyDescent="0.2">
      <c r="A101" t="s">
        <v>10</v>
      </c>
      <c r="B101" t="s">
        <v>11</v>
      </c>
      <c r="C101">
        <v>20</v>
      </c>
      <c r="D101" t="s">
        <v>112</v>
      </c>
      <c r="G101" t="s">
        <v>447</v>
      </c>
      <c r="H101" t="s">
        <v>448</v>
      </c>
      <c r="I101" s="7">
        <v>25</v>
      </c>
      <c r="J101" t="s">
        <v>449</v>
      </c>
      <c r="N101" t="s">
        <v>12</v>
      </c>
      <c r="O101" t="s">
        <v>59</v>
      </c>
    </row>
    <row r="102" spans="1:15" x14ac:dyDescent="0.2">
      <c r="A102" t="s">
        <v>10</v>
      </c>
      <c r="B102" t="s">
        <v>11</v>
      </c>
      <c r="C102">
        <v>20</v>
      </c>
      <c r="D102" t="s">
        <v>49</v>
      </c>
      <c r="G102" t="s">
        <v>450</v>
      </c>
      <c r="I102" s="7">
        <v>100</v>
      </c>
      <c r="N102" t="s">
        <v>12</v>
      </c>
      <c r="O102" t="s">
        <v>53</v>
      </c>
    </row>
    <row r="103" spans="1:15" x14ac:dyDescent="0.2">
      <c r="A103" t="s">
        <v>10</v>
      </c>
      <c r="B103" t="s">
        <v>11</v>
      </c>
      <c r="C103">
        <v>20</v>
      </c>
      <c r="D103" t="s">
        <v>112</v>
      </c>
      <c r="G103" t="s">
        <v>193</v>
      </c>
      <c r="H103" t="s">
        <v>531</v>
      </c>
      <c r="I103" s="7">
        <v>100</v>
      </c>
      <c r="J103" t="s">
        <v>532</v>
      </c>
      <c r="N103" t="s">
        <v>12</v>
      </c>
      <c r="O103" t="s">
        <v>53</v>
      </c>
    </row>
    <row r="104" spans="1:15" x14ac:dyDescent="0.2">
      <c r="A104" t="s">
        <v>10</v>
      </c>
      <c r="B104" t="s">
        <v>11</v>
      </c>
      <c r="C104">
        <v>20</v>
      </c>
      <c r="D104" t="s">
        <v>156</v>
      </c>
      <c r="G104" t="s">
        <v>193</v>
      </c>
      <c r="H104" t="s">
        <v>630</v>
      </c>
      <c r="I104" s="7">
        <v>30</v>
      </c>
      <c r="J104" t="s">
        <v>631</v>
      </c>
      <c r="N104" t="s">
        <v>12</v>
      </c>
      <c r="O104" t="s">
        <v>53</v>
      </c>
    </row>
    <row r="105" spans="1:15" x14ac:dyDescent="0.2">
      <c r="A105" t="s">
        <v>10</v>
      </c>
      <c r="B105" t="s">
        <v>11</v>
      </c>
      <c r="C105">
        <v>22</v>
      </c>
      <c r="D105" t="s">
        <v>30</v>
      </c>
      <c r="E105" t="s">
        <v>138</v>
      </c>
      <c r="F105" t="s">
        <v>139</v>
      </c>
      <c r="I105" s="7">
        <v>100</v>
      </c>
      <c r="J105" t="s">
        <v>140</v>
      </c>
      <c r="K105" t="s">
        <v>141</v>
      </c>
      <c r="L105" t="s">
        <v>142</v>
      </c>
      <c r="M105" t="s">
        <v>143</v>
      </c>
      <c r="N105" t="s">
        <v>12</v>
      </c>
      <c r="O105" t="s">
        <v>53</v>
      </c>
    </row>
    <row r="106" spans="1:15" x14ac:dyDescent="0.2">
      <c r="A106" t="s">
        <v>10</v>
      </c>
      <c r="B106" t="s">
        <v>11</v>
      </c>
      <c r="C106">
        <v>22</v>
      </c>
      <c r="D106" t="s">
        <v>108</v>
      </c>
      <c r="G106" t="s">
        <v>202</v>
      </c>
      <c r="H106" t="s">
        <v>203</v>
      </c>
      <c r="I106" s="7">
        <v>25</v>
      </c>
      <c r="J106" t="s">
        <v>204</v>
      </c>
      <c r="N106" t="s">
        <v>12</v>
      </c>
      <c r="O106" t="s">
        <v>62</v>
      </c>
    </row>
    <row r="107" spans="1:15" x14ac:dyDescent="0.2">
      <c r="A107" t="s">
        <v>10</v>
      </c>
      <c r="B107" t="s">
        <v>11</v>
      </c>
      <c r="C107">
        <v>22</v>
      </c>
      <c r="D107" t="s">
        <v>30</v>
      </c>
      <c r="E107" t="s">
        <v>257</v>
      </c>
      <c r="F107" t="s">
        <v>258</v>
      </c>
      <c r="I107" s="7">
        <v>500</v>
      </c>
      <c r="J107" t="s">
        <v>259</v>
      </c>
      <c r="K107" t="s">
        <v>182</v>
      </c>
      <c r="L107" t="s">
        <v>163</v>
      </c>
      <c r="M107" t="s">
        <v>260</v>
      </c>
      <c r="N107" t="s">
        <v>12</v>
      </c>
      <c r="O107" t="s">
        <v>53</v>
      </c>
    </row>
    <row r="108" spans="1:15" x14ac:dyDescent="0.2">
      <c r="A108" t="s">
        <v>10</v>
      </c>
      <c r="B108" t="s">
        <v>11</v>
      </c>
      <c r="C108">
        <v>22</v>
      </c>
      <c r="D108" t="s">
        <v>30</v>
      </c>
      <c r="G108" t="s">
        <v>193</v>
      </c>
      <c r="H108" t="s">
        <v>264</v>
      </c>
      <c r="I108" s="7">
        <v>25</v>
      </c>
      <c r="J108" t="s">
        <v>265</v>
      </c>
      <c r="N108" t="s">
        <v>12</v>
      </c>
      <c r="O108" t="s">
        <v>48</v>
      </c>
    </row>
    <row r="109" spans="1:15" x14ac:dyDescent="0.2">
      <c r="A109" t="s">
        <v>10</v>
      </c>
      <c r="B109" t="s">
        <v>11</v>
      </c>
      <c r="C109">
        <v>22</v>
      </c>
      <c r="D109" t="s">
        <v>30</v>
      </c>
      <c r="E109" t="s">
        <v>138</v>
      </c>
      <c r="F109" t="s">
        <v>139</v>
      </c>
      <c r="I109" s="7">
        <v>100</v>
      </c>
      <c r="J109" t="s">
        <v>140</v>
      </c>
      <c r="K109" t="s">
        <v>141</v>
      </c>
      <c r="L109" t="s">
        <v>142</v>
      </c>
      <c r="M109" t="s">
        <v>143</v>
      </c>
      <c r="N109" t="s">
        <v>12</v>
      </c>
      <c r="O109" t="s">
        <v>53</v>
      </c>
    </row>
    <row r="110" spans="1:15" x14ac:dyDescent="0.2">
      <c r="A110" t="s">
        <v>10</v>
      </c>
      <c r="B110" t="s">
        <v>11</v>
      </c>
      <c r="C110">
        <v>22</v>
      </c>
      <c r="D110" t="s">
        <v>30</v>
      </c>
      <c r="E110" t="s">
        <v>378</v>
      </c>
      <c r="F110" t="s">
        <v>379</v>
      </c>
      <c r="I110" s="7">
        <v>25</v>
      </c>
      <c r="J110" t="s">
        <v>380</v>
      </c>
      <c r="K110" t="s">
        <v>68</v>
      </c>
      <c r="L110" t="s">
        <v>226</v>
      </c>
      <c r="M110" t="s">
        <v>381</v>
      </c>
      <c r="N110" t="s">
        <v>12</v>
      </c>
      <c r="O110" t="s">
        <v>62</v>
      </c>
    </row>
    <row r="111" spans="1:15" x14ac:dyDescent="0.2">
      <c r="A111" t="s">
        <v>10</v>
      </c>
      <c r="B111" t="s">
        <v>11</v>
      </c>
      <c r="C111">
        <v>22</v>
      </c>
      <c r="D111" t="s">
        <v>30</v>
      </c>
      <c r="E111" t="s">
        <v>257</v>
      </c>
      <c r="F111" t="s">
        <v>258</v>
      </c>
      <c r="I111" s="7">
        <v>45</v>
      </c>
      <c r="J111" t="s">
        <v>259</v>
      </c>
      <c r="K111" t="s">
        <v>74</v>
      </c>
      <c r="L111" t="s">
        <v>163</v>
      </c>
      <c r="M111" t="s">
        <v>260</v>
      </c>
      <c r="N111" t="s">
        <v>12</v>
      </c>
      <c r="O111" t="s">
        <v>53</v>
      </c>
    </row>
    <row r="112" spans="1:15" x14ac:dyDescent="0.2">
      <c r="A112" t="s">
        <v>10</v>
      </c>
      <c r="B112" t="s">
        <v>11</v>
      </c>
      <c r="C112">
        <v>22</v>
      </c>
      <c r="D112" t="s">
        <v>30</v>
      </c>
      <c r="E112" t="s">
        <v>466</v>
      </c>
      <c r="F112" t="s">
        <v>467</v>
      </c>
      <c r="I112" s="7">
        <v>150</v>
      </c>
      <c r="J112" t="s">
        <v>468</v>
      </c>
      <c r="K112" t="s">
        <v>68</v>
      </c>
      <c r="L112" t="s">
        <v>142</v>
      </c>
      <c r="M112" t="s">
        <v>469</v>
      </c>
      <c r="N112" t="s">
        <v>12</v>
      </c>
      <c r="O112" t="s">
        <v>53</v>
      </c>
    </row>
    <row r="113" spans="1:16" x14ac:dyDescent="0.2">
      <c r="A113" t="s">
        <v>10</v>
      </c>
      <c r="B113" t="s">
        <v>11</v>
      </c>
      <c r="C113">
        <v>22</v>
      </c>
      <c r="D113" t="s">
        <v>30</v>
      </c>
      <c r="E113" t="s">
        <v>487</v>
      </c>
      <c r="F113" t="s">
        <v>488</v>
      </c>
      <c r="I113" s="7">
        <v>25</v>
      </c>
      <c r="J113" t="s">
        <v>489</v>
      </c>
      <c r="K113" t="s">
        <v>44</v>
      </c>
      <c r="L113" t="s">
        <v>177</v>
      </c>
      <c r="M113" t="s">
        <v>490</v>
      </c>
      <c r="N113" t="s">
        <v>12</v>
      </c>
      <c r="O113" t="s">
        <v>53</v>
      </c>
    </row>
    <row r="114" spans="1:16" x14ac:dyDescent="0.2">
      <c r="A114" t="s">
        <v>10</v>
      </c>
      <c r="B114" t="s">
        <v>11</v>
      </c>
      <c r="C114">
        <v>22</v>
      </c>
      <c r="D114" t="s">
        <v>30</v>
      </c>
      <c r="E114" t="s">
        <v>257</v>
      </c>
      <c r="F114" t="s">
        <v>258</v>
      </c>
      <c r="I114" s="7">
        <v>300</v>
      </c>
      <c r="J114" t="s">
        <v>259</v>
      </c>
      <c r="K114" t="s">
        <v>499</v>
      </c>
      <c r="L114" t="s">
        <v>163</v>
      </c>
      <c r="M114" t="s">
        <v>260</v>
      </c>
      <c r="N114" t="s">
        <v>12</v>
      </c>
      <c r="O114" t="s">
        <v>53</v>
      </c>
    </row>
    <row r="115" spans="1:16" x14ac:dyDescent="0.2">
      <c r="A115" t="s">
        <v>10</v>
      </c>
      <c r="B115" t="s">
        <v>11</v>
      </c>
      <c r="C115">
        <v>22</v>
      </c>
      <c r="D115" t="s">
        <v>30</v>
      </c>
      <c r="G115" t="s">
        <v>608</v>
      </c>
      <c r="H115" t="s">
        <v>609</v>
      </c>
      <c r="I115" s="7">
        <v>25</v>
      </c>
      <c r="J115" t="s">
        <v>610</v>
      </c>
      <c r="N115" t="s">
        <v>12</v>
      </c>
      <c r="O115" t="s">
        <v>48</v>
      </c>
    </row>
    <row r="116" spans="1:16" x14ac:dyDescent="0.2">
      <c r="A116" t="s">
        <v>10</v>
      </c>
      <c r="B116" t="s">
        <v>11</v>
      </c>
      <c r="C116">
        <v>23</v>
      </c>
      <c r="D116" t="s">
        <v>282</v>
      </c>
      <c r="E116" t="s">
        <v>283</v>
      </c>
      <c r="F116" t="s">
        <v>284</v>
      </c>
      <c r="I116" s="7">
        <v>150</v>
      </c>
      <c r="J116" t="s">
        <v>285</v>
      </c>
      <c r="K116" t="s">
        <v>286</v>
      </c>
      <c r="L116" t="s">
        <v>163</v>
      </c>
      <c r="M116" t="s">
        <v>287</v>
      </c>
      <c r="N116" t="s">
        <v>12</v>
      </c>
      <c r="O116" t="s">
        <v>53</v>
      </c>
      <c r="P116" t="s">
        <v>288</v>
      </c>
    </row>
    <row r="117" spans="1:16" x14ac:dyDescent="0.2">
      <c r="A117" t="s">
        <v>10</v>
      </c>
      <c r="B117" t="s">
        <v>11</v>
      </c>
      <c r="C117">
        <v>23</v>
      </c>
      <c r="D117" t="s">
        <v>32</v>
      </c>
      <c r="G117" t="s">
        <v>387</v>
      </c>
      <c r="H117" t="s">
        <v>388</v>
      </c>
      <c r="I117" s="7">
        <v>100</v>
      </c>
      <c r="N117" t="s">
        <v>12</v>
      </c>
      <c r="O117" t="s">
        <v>53</v>
      </c>
    </row>
    <row r="118" spans="1:16" x14ac:dyDescent="0.2">
      <c r="A118" t="s">
        <v>10</v>
      </c>
      <c r="B118" t="s">
        <v>11</v>
      </c>
      <c r="C118">
        <v>23</v>
      </c>
      <c r="D118" t="s">
        <v>32</v>
      </c>
      <c r="E118" t="s">
        <v>453</v>
      </c>
      <c r="I118" s="7">
        <v>150</v>
      </c>
      <c r="L118" t="s">
        <v>323</v>
      </c>
      <c r="M118" t="s">
        <v>323</v>
      </c>
      <c r="N118" t="s">
        <v>12</v>
      </c>
      <c r="O118" t="s">
        <v>53</v>
      </c>
      <c r="P118" t="s">
        <v>324</v>
      </c>
    </row>
    <row r="119" spans="1:16" x14ac:dyDescent="0.2">
      <c r="A119" t="s">
        <v>10</v>
      </c>
      <c r="B119" t="s">
        <v>11</v>
      </c>
      <c r="C119">
        <v>23</v>
      </c>
      <c r="D119" t="s">
        <v>460</v>
      </c>
      <c r="H119" t="s">
        <v>461</v>
      </c>
      <c r="I119" s="7">
        <v>112.5</v>
      </c>
      <c r="N119" t="s">
        <v>12</v>
      </c>
      <c r="O119" t="s">
        <v>53</v>
      </c>
    </row>
    <row r="120" spans="1:16" x14ac:dyDescent="0.2">
      <c r="A120" t="s">
        <v>10</v>
      </c>
      <c r="B120" t="s">
        <v>11</v>
      </c>
      <c r="C120">
        <v>23</v>
      </c>
      <c r="D120" t="s">
        <v>460</v>
      </c>
      <c r="H120" t="s">
        <v>570</v>
      </c>
      <c r="I120" s="7">
        <v>112.5</v>
      </c>
      <c r="N120" t="s">
        <v>12</v>
      </c>
      <c r="O120" t="s">
        <v>53</v>
      </c>
    </row>
    <row r="121" spans="1:16" x14ac:dyDescent="0.2">
      <c r="A121" t="s">
        <v>10</v>
      </c>
      <c r="B121" t="s">
        <v>11</v>
      </c>
      <c r="C121">
        <v>24</v>
      </c>
      <c r="D121" t="s">
        <v>23</v>
      </c>
      <c r="H121" t="s">
        <v>462</v>
      </c>
      <c r="I121" s="7">
        <v>100</v>
      </c>
      <c r="N121" t="s">
        <v>12</v>
      </c>
      <c r="O121" t="s">
        <v>53</v>
      </c>
    </row>
    <row r="122" spans="1:16" x14ac:dyDescent="0.2">
      <c r="A122" t="s">
        <v>10</v>
      </c>
      <c r="B122" t="s">
        <v>11</v>
      </c>
      <c r="C122">
        <v>25</v>
      </c>
      <c r="D122" t="s">
        <v>23</v>
      </c>
      <c r="E122" t="s">
        <v>292</v>
      </c>
      <c r="F122" t="s">
        <v>293</v>
      </c>
      <c r="I122" s="7">
        <v>63</v>
      </c>
      <c r="J122" t="s">
        <v>294</v>
      </c>
      <c r="K122" t="s">
        <v>295</v>
      </c>
      <c r="L122" t="s">
        <v>163</v>
      </c>
      <c r="M122" t="s">
        <v>296</v>
      </c>
      <c r="N122" t="s">
        <v>12</v>
      </c>
      <c r="O122" t="s">
        <v>53</v>
      </c>
    </row>
    <row r="123" spans="1:16" x14ac:dyDescent="0.2">
      <c r="A123" t="s">
        <v>10</v>
      </c>
      <c r="B123" t="s">
        <v>11</v>
      </c>
      <c r="C123">
        <v>25</v>
      </c>
      <c r="D123" t="s">
        <v>23</v>
      </c>
      <c r="G123" t="s">
        <v>297</v>
      </c>
      <c r="H123" t="s">
        <v>298</v>
      </c>
      <c r="I123" s="7">
        <v>63</v>
      </c>
      <c r="N123" t="s">
        <v>12</v>
      </c>
      <c r="O123" t="s">
        <v>53</v>
      </c>
    </row>
    <row r="124" spans="1:16" x14ac:dyDescent="0.2">
      <c r="A124" t="s">
        <v>10</v>
      </c>
      <c r="B124" t="s">
        <v>11</v>
      </c>
      <c r="C124">
        <v>26</v>
      </c>
      <c r="D124" t="s">
        <v>23</v>
      </c>
      <c r="E124" t="s">
        <v>208</v>
      </c>
      <c r="F124" t="s">
        <v>209</v>
      </c>
      <c r="I124" s="7">
        <v>25</v>
      </c>
      <c r="L124" t="s">
        <v>210</v>
      </c>
      <c r="M124" t="s">
        <v>211</v>
      </c>
      <c r="N124" t="s">
        <v>12</v>
      </c>
      <c r="O124" t="s">
        <v>59</v>
      </c>
      <c r="P124" t="s">
        <v>212</v>
      </c>
    </row>
    <row r="125" spans="1:16" x14ac:dyDescent="0.2">
      <c r="A125" t="s">
        <v>10</v>
      </c>
      <c r="B125" t="s">
        <v>11</v>
      </c>
      <c r="C125">
        <v>26</v>
      </c>
      <c r="D125" t="s">
        <v>23</v>
      </c>
      <c r="G125" t="s">
        <v>262</v>
      </c>
      <c r="H125" t="s">
        <v>263</v>
      </c>
      <c r="I125" s="7">
        <v>25</v>
      </c>
      <c r="N125" t="s">
        <v>12</v>
      </c>
      <c r="O125" t="s">
        <v>53</v>
      </c>
    </row>
    <row r="126" spans="1:16" x14ac:dyDescent="0.2">
      <c r="A126" t="s">
        <v>10</v>
      </c>
      <c r="B126" t="s">
        <v>11</v>
      </c>
      <c r="C126">
        <v>26</v>
      </c>
      <c r="D126" t="s">
        <v>23</v>
      </c>
      <c r="H126" t="s">
        <v>276</v>
      </c>
      <c r="I126" s="7">
        <v>25</v>
      </c>
      <c r="N126" t="s">
        <v>12</v>
      </c>
      <c r="O126" t="s">
        <v>59</v>
      </c>
    </row>
    <row r="127" spans="1:16" x14ac:dyDescent="0.2">
      <c r="A127" t="s">
        <v>10</v>
      </c>
      <c r="B127" t="s">
        <v>11</v>
      </c>
      <c r="C127">
        <v>26</v>
      </c>
      <c r="D127" t="s">
        <v>49</v>
      </c>
      <c r="G127" t="s">
        <v>397</v>
      </c>
      <c r="H127" t="s">
        <v>398</v>
      </c>
      <c r="I127" s="7">
        <v>25</v>
      </c>
      <c r="N127" t="s">
        <v>12</v>
      </c>
      <c r="O127" t="s">
        <v>59</v>
      </c>
    </row>
    <row r="128" spans="1:16" x14ac:dyDescent="0.2">
      <c r="A128" t="s">
        <v>10</v>
      </c>
      <c r="B128" t="s">
        <v>11</v>
      </c>
      <c r="C128">
        <v>26</v>
      </c>
      <c r="D128" t="s">
        <v>79</v>
      </c>
      <c r="G128" t="s">
        <v>416</v>
      </c>
      <c r="H128" t="s">
        <v>417</v>
      </c>
      <c r="I128" s="7">
        <v>25</v>
      </c>
      <c r="J128" t="s">
        <v>418</v>
      </c>
      <c r="N128" t="s">
        <v>12</v>
      </c>
      <c r="O128" t="s">
        <v>59</v>
      </c>
    </row>
    <row r="129" spans="1:16" x14ac:dyDescent="0.2">
      <c r="A129" t="s">
        <v>10</v>
      </c>
      <c r="B129" t="s">
        <v>11</v>
      </c>
      <c r="C129">
        <v>26</v>
      </c>
      <c r="D129" t="s">
        <v>23</v>
      </c>
      <c r="H129" t="s">
        <v>424</v>
      </c>
      <c r="I129" s="7">
        <v>10</v>
      </c>
      <c r="N129" t="s">
        <v>12</v>
      </c>
      <c r="O129" t="s">
        <v>59</v>
      </c>
    </row>
    <row r="130" spans="1:16" x14ac:dyDescent="0.2">
      <c r="A130" t="s">
        <v>10</v>
      </c>
      <c r="B130" t="s">
        <v>11</v>
      </c>
      <c r="C130">
        <v>26</v>
      </c>
      <c r="D130" t="s">
        <v>23</v>
      </c>
      <c r="E130" t="s">
        <v>547</v>
      </c>
      <c r="F130" t="s">
        <v>548</v>
      </c>
      <c r="I130" s="7">
        <v>25</v>
      </c>
      <c r="L130" t="s">
        <v>502</v>
      </c>
      <c r="M130" t="s">
        <v>549</v>
      </c>
      <c r="N130" t="s">
        <v>12</v>
      </c>
      <c r="O130" t="s">
        <v>59</v>
      </c>
      <c r="P130" t="s">
        <v>324</v>
      </c>
    </row>
    <row r="131" spans="1:16" x14ac:dyDescent="0.2">
      <c r="A131" t="s">
        <v>10</v>
      </c>
      <c r="B131" t="s">
        <v>11</v>
      </c>
      <c r="C131">
        <v>27</v>
      </c>
      <c r="D131" t="s">
        <v>23</v>
      </c>
      <c r="E131" t="s">
        <v>321</v>
      </c>
      <c r="I131" s="7">
        <v>25</v>
      </c>
      <c r="J131" t="s">
        <v>322</v>
      </c>
      <c r="L131" t="s">
        <v>323</v>
      </c>
      <c r="M131" t="s">
        <v>323</v>
      </c>
      <c r="N131" t="s">
        <v>12</v>
      </c>
      <c r="O131" t="s">
        <v>59</v>
      </c>
      <c r="P131" t="s">
        <v>324</v>
      </c>
    </row>
    <row r="132" spans="1:16" x14ac:dyDescent="0.2">
      <c r="A132" t="s">
        <v>10</v>
      </c>
      <c r="B132" t="s">
        <v>11</v>
      </c>
      <c r="C132">
        <v>28</v>
      </c>
      <c r="D132" t="s">
        <v>23</v>
      </c>
      <c r="G132" t="s">
        <v>646</v>
      </c>
      <c r="H132" t="s">
        <v>647</v>
      </c>
      <c r="I132" s="7">
        <v>100</v>
      </c>
      <c r="N132" t="s">
        <v>12</v>
      </c>
      <c r="O132" t="s">
        <v>53</v>
      </c>
    </row>
    <row r="133" spans="1:16" x14ac:dyDescent="0.2">
      <c r="A133" t="s">
        <v>10</v>
      </c>
      <c r="B133" t="s">
        <v>11</v>
      </c>
      <c r="C133">
        <v>29</v>
      </c>
      <c r="D133" t="s">
        <v>67</v>
      </c>
      <c r="E133" t="s">
        <v>500</v>
      </c>
      <c r="F133" t="s">
        <v>501</v>
      </c>
      <c r="I133" s="7">
        <v>25</v>
      </c>
      <c r="K133" t="s">
        <v>243</v>
      </c>
      <c r="L133" t="s">
        <v>502</v>
      </c>
      <c r="M133" t="s">
        <v>503</v>
      </c>
      <c r="N133" t="s">
        <v>12</v>
      </c>
      <c r="O133" t="s">
        <v>62</v>
      </c>
      <c r="P133" t="s">
        <v>504</v>
      </c>
    </row>
    <row r="134" spans="1:16" x14ac:dyDescent="0.2">
      <c r="A134" t="s">
        <v>10</v>
      </c>
      <c r="B134" t="s">
        <v>11</v>
      </c>
      <c r="C134">
        <v>29</v>
      </c>
      <c r="D134" t="s">
        <v>67</v>
      </c>
      <c r="E134" t="s">
        <v>594</v>
      </c>
      <c r="F134" t="s">
        <v>595</v>
      </c>
      <c r="I134" s="7">
        <v>25</v>
      </c>
      <c r="L134" t="s">
        <v>502</v>
      </c>
      <c r="M134" t="s">
        <v>596</v>
      </c>
      <c r="N134" t="s">
        <v>12</v>
      </c>
      <c r="O134" t="s">
        <v>62</v>
      </c>
      <c r="P134" t="s">
        <v>504</v>
      </c>
    </row>
    <row r="135" spans="1:16" x14ac:dyDescent="0.2">
      <c r="A135" t="s">
        <v>10</v>
      </c>
      <c r="B135" t="s">
        <v>11</v>
      </c>
      <c r="C135">
        <v>30</v>
      </c>
      <c r="D135" t="s">
        <v>67</v>
      </c>
      <c r="H135" t="s">
        <v>144</v>
      </c>
      <c r="I135" s="7">
        <v>25</v>
      </c>
      <c r="N135" t="s">
        <v>12</v>
      </c>
      <c r="O135" t="s">
        <v>48</v>
      </c>
    </row>
    <row r="136" spans="1:16" x14ac:dyDescent="0.2">
      <c r="A136" t="s">
        <v>10</v>
      </c>
      <c r="B136" t="s">
        <v>11</v>
      </c>
      <c r="C136">
        <v>30</v>
      </c>
      <c r="D136" t="s">
        <v>67</v>
      </c>
      <c r="G136" t="s">
        <v>248</v>
      </c>
      <c r="H136" t="s">
        <v>249</v>
      </c>
      <c r="I136" s="7">
        <v>25</v>
      </c>
      <c r="N136" t="s">
        <v>12</v>
      </c>
      <c r="O136" t="s">
        <v>48</v>
      </c>
    </row>
    <row r="137" spans="1:16" x14ac:dyDescent="0.2">
      <c r="A137" t="s">
        <v>10</v>
      </c>
      <c r="B137" t="s">
        <v>11</v>
      </c>
      <c r="C137">
        <v>30</v>
      </c>
      <c r="D137" t="s">
        <v>67</v>
      </c>
      <c r="H137" t="s">
        <v>250</v>
      </c>
      <c r="I137" s="7">
        <v>37.5</v>
      </c>
      <c r="N137" t="s">
        <v>12</v>
      </c>
      <c r="O137" t="s">
        <v>53</v>
      </c>
    </row>
    <row r="138" spans="1:16" x14ac:dyDescent="0.2">
      <c r="A138" t="s">
        <v>10</v>
      </c>
      <c r="B138" t="s">
        <v>11</v>
      </c>
      <c r="C138">
        <v>30</v>
      </c>
      <c r="D138" t="s">
        <v>67</v>
      </c>
      <c r="H138" t="s">
        <v>431</v>
      </c>
      <c r="I138" s="7">
        <v>37.5</v>
      </c>
      <c r="N138" t="s">
        <v>12</v>
      </c>
      <c r="O138" t="s">
        <v>53</v>
      </c>
    </row>
    <row r="139" spans="1:16" x14ac:dyDescent="0.2">
      <c r="A139" t="s">
        <v>10</v>
      </c>
      <c r="B139" t="s">
        <v>11</v>
      </c>
      <c r="C139">
        <v>30</v>
      </c>
      <c r="D139" t="s">
        <v>67</v>
      </c>
      <c r="G139" t="s">
        <v>497</v>
      </c>
      <c r="H139" t="s">
        <v>498</v>
      </c>
      <c r="I139" s="7">
        <v>100</v>
      </c>
      <c r="N139" t="s">
        <v>12</v>
      </c>
      <c r="O139" t="s">
        <v>53</v>
      </c>
    </row>
    <row r="140" spans="1:16" x14ac:dyDescent="0.2">
      <c r="A140" t="s">
        <v>10</v>
      </c>
      <c r="B140" t="s">
        <v>11</v>
      </c>
      <c r="C140">
        <v>30</v>
      </c>
      <c r="D140" t="s">
        <v>67</v>
      </c>
      <c r="G140" t="s">
        <v>505</v>
      </c>
      <c r="H140" t="s">
        <v>506</v>
      </c>
      <c r="I140" s="7">
        <v>100</v>
      </c>
      <c r="N140" t="s">
        <v>12</v>
      </c>
      <c r="O140" t="s">
        <v>53</v>
      </c>
    </row>
    <row r="141" spans="1:16" x14ac:dyDescent="0.2">
      <c r="A141" t="s">
        <v>10</v>
      </c>
      <c r="B141" t="s">
        <v>11</v>
      </c>
      <c r="C141">
        <v>30</v>
      </c>
      <c r="D141" t="s">
        <v>67</v>
      </c>
      <c r="E141" t="s">
        <v>605</v>
      </c>
      <c r="F141" t="s">
        <v>606</v>
      </c>
      <c r="I141" s="7">
        <v>10</v>
      </c>
      <c r="L141" t="s">
        <v>502</v>
      </c>
      <c r="M141" t="s">
        <v>607</v>
      </c>
      <c r="N141" t="s">
        <v>12</v>
      </c>
      <c r="O141" t="s">
        <v>62</v>
      </c>
      <c r="P141" t="s">
        <v>530</v>
      </c>
    </row>
    <row r="142" spans="1:16" x14ac:dyDescent="0.2">
      <c r="A142" t="s">
        <v>10</v>
      </c>
      <c r="B142" t="s">
        <v>11</v>
      </c>
      <c r="C142">
        <v>30</v>
      </c>
      <c r="D142" t="s">
        <v>67</v>
      </c>
      <c r="H142" t="s">
        <v>664</v>
      </c>
      <c r="I142" s="7">
        <v>37.5</v>
      </c>
      <c r="N142" t="s">
        <v>12</v>
      </c>
      <c r="O142" t="s">
        <v>53</v>
      </c>
    </row>
    <row r="143" spans="1:16" x14ac:dyDescent="0.2">
      <c r="A143" t="s">
        <v>10</v>
      </c>
      <c r="B143" t="s">
        <v>11</v>
      </c>
      <c r="C143">
        <v>31</v>
      </c>
      <c r="D143" t="s">
        <v>67</v>
      </c>
      <c r="G143" t="s">
        <v>648</v>
      </c>
      <c r="H143" t="s">
        <v>649</v>
      </c>
      <c r="I143" s="7">
        <v>100</v>
      </c>
      <c r="N143" t="s">
        <v>12</v>
      </c>
      <c r="O143" t="s">
        <v>53</v>
      </c>
    </row>
    <row r="144" spans="1:16" x14ac:dyDescent="0.2">
      <c r="A144" t="s">
        <v>10</v>
      </c>
      <c r="B144" t="s">
        <v>11</v>
      </c>
      <c r="C144">
        <v>32</v>
      </c>
      <c r="D144" t="s">
        <v>107</v>
      </c>
      <c r="G144" t="s">
        <v>193</v>
      </c>
      <c r="H144" t="s">
        <v>352</v>
      </c>
      <c r="I144" s="7">
        <v>63</v>
      </c>
      <c r="J144" t="s">
        <v>353</v>
      </c>
      <c r="N144" t="s">
        <v>12</v>
      </c>
      <c r="O144" t="s">
        <v>53</v>
      </c>
    </row>
    <row r="145" spans="1:16" x14ac:dyDescent="0.2">
      <c r="A145" t="s">
        <v>10</v>
      </c>
      <c r="B145" t="s">
        <v>11</v>
      </c>
      <c r="C145">
        <v>32</v>
      </c>
      <c r="D145" t="s">
        <v>125</v>
      </c>
      <c r="E145" t="s">
        <v>307</v>
      </c>
      <c r="F145" t="s">
        <v>437</v>
      </c>
      <c r="I145" s="7">
        <v>45</v>
      </c>
      <c r="J145" t="s">
        <v>438</v>
      </c>
      <c r="K145" t="s">
        <v>39</v>
      </c>
      <c r="L145" t="s">
        <v>226</v>
      </c>
      <c r="M145" t="s">
        <v>439</v>
      </c>
      <c r="N145" t="s">
        <v>12</v>
      </c>
      <c r="O145" t="s">
        <v>53</v>
      </c>
    </row>
    <row r="146" spans="1:16" x14ac:dyDescent="0.2">
      <c r="A146" t="s">
        <v>10</v>
      </c>
      <c r="B146" t="s">
        <v>11</v>
      </c>
      <c r="C146">
        <v>33</v>
      </c>
      <c r="D146" t="s">
        <v>125</v>
      </c>
      <c r="E146" t="s">
        <v>347</v>
      </c>
      <c r="F146" t="s">
        <v>348</v>
      </c>
      <c r="I146" s="7">
        <v>25</v>
      </c>
      <c r="J146" t="s">
        <v>349</v>
      </c>
      <c r="K146" t="s">
        <v>44</v>
      </c>
      <c r="L146" t="s">
        <v>350</v>
      </c>
      <c r="M146" t="s">
        <v>351</v>
      </c>
      <c r="N146" t="s">
        <v>12</v>
      </c>
      <c r="O146" t="s">
        <v>62</v>
      </c>
    </row>
    <row r="147" spans="1:16" x14ac:dyDescent="0.2">
      <c r="A147" t="s">
        <v>10</v>
      </c>
      <c r="B147" t="s">
        <v>11</v>
      </c>
      <c r="C147">
        <v>33</v>
      </c>
      <c r="D147" t="s">
        <v>125</v>
      </c>
      <c r="G147" t="s">
        <v>463</v>
      </c>
      <c r="H147" t="s">
        <v>464</v>
      </c>
      <c r="I147" s="7">
        <v>25</v>
      </c>
      <c r="J147" t="s">
        <v>465</v>
      </c>
      <c r="N147" t="s">
        <v>12</v>
      </c>
      <c r="O147" t="s">
        <v>62</v>
      </c>
    </row>
    <row r="148" spans="1:16" x14ac:dyDescent="0.2">
      <c r="A148" t="s">
        <v>10</v>
      </c>
      <c r="B148" t="s">
        <v>11</v>
      </c>
      <c r="C148">
        <v>33</v>
      </c>
      <c r="D148" t="s">
        <v>554</v>
      </c>
      <c r="G148" t="s">
        <v>193</v>
      </c>
      <c r="H148" t="s">
        <v>555</v>
      </c>
      <c r="I148" s="7">
        <v>25</v>
      </c>
      <c r="J148" t="s">
        <v>556</v>
      </c>
      <c r="N148" t="s">
        <v>12</v>
      </c>
      <c r="O148" t="s">
        <v>62</v>
      </c>
    </row>
    <row r="149" spans="1:16" x14ac:dyDescent="0.2">
      <c r="A149" t="s">
        <v>10</v>
      </c>
      <c r="B149" t="s">
        <v>11</v>
      </c>
      <c r="C149">
        <v>34</v>
      </c>
      <c r="D149" t="s">
        <v>125</v>
      </c>
      <c r="E149" t="s">
        <v>307</v>
      </c>
      <c r="F149" t="s">
        <v>308</v>
      </c>
      <c r="I149" s="7">
        <v>25</v>
      </c>
      <c r="J149" t="s">
        <v>309</v>
      </c>
      <c r="K149" t="s">
        <v>44</v>
      </c>
      <c r="L149" t="s">
        <v>310</v>
      </c>
      <c r="M149" t="s">
        <v>311</v>
      </c>
      <c r="N149" t="s">
        <v>12</v>
      </c>
      <c r="O149" t="s">
        <v>53</v>
      </c>
    </row>
    <row r="150" spans="1:16" x14ac:dyDescent="0.2">
      <c r="A150" t="s">
        <v>10</v>
      </c>
      <c r="B150" t="s">
        <v>11</v>
      </c>
      <c r="C150">
        <v>34</v>
      </c>
      <c r="D150" t="s">
        <v>107</v>
      </c>
      <c r="G150" t="s">
        <v>193</v>
      </c>
      <c r="H150" t="s">
        <v>382</v>
      </c>
      <c r="I150" s="7">
        <v>100</v>
      </c>
      <c r="J150" t="s">
        <v>383</v>
      </c>
      <c r="N150" t="s">
        <v>12</v>
      </c>
      <c r="O150" t="s">
        <v>53</v>
      </c>
    </row>
    <row r="151" spans="1:16" x14ac:dyDescent="0.2">
      <c r="A151" t="s">
        <v>10</v>
      </c>
      <c r="B151" t="s">
        <v>11</v>
      </c>
      <c r="C151">
        <v>34</v>
      </c>
      <c r="D151" t="s">
        <v>125</v>
      </c>
      <c r="E151" t="s">
        <v>491</v>
      </c>
      <c r="F151" t="s">
        <v>492</v>
      </c>
      <c r="I151" s="7">
        <v>100</v>
      </c>
      <c r="J151" t="s">
        <v>493</v>
      </c>
      <c r="K151" t="s">
        <v>295</v>
      </c>
      <c r="L151" t="s">
        <v>494</v>
      </c>
      <c r="M151" t="s">
        <v>494</v>
      </c>
      <c r="N151" t="s">
        <v>12</v>
      </c>
      <c r="O151" t="s">
        <v>53</v>
      </c>
      <c r="P151" t="s">
        <v>492</v>
      </c>
    </row>
    <row r="152" spans="1:16" x14ac:dyDescent="0.2">
      <c r="A152" t="s">
        <v>10</v>
      </c>
      <c r="B152" t="s">
        <v>11</v>
      </c>
      <c r="C152">
        <v>34</v>
      </c>
      <c r="D152" t="s">
        <v>125</v>
      </c>
      <c r="G152" t="s">
        <v>661</v>
      </c>
      <c r="H152" t="s">
        <v>662</v>
      </c>
      <c r="I152" s="7">
        <v>100</v>
      </c>
      <c r="J152" t="s">
        <v>663</v>
      </c>
      <c r="N152" t="s">
        <v>12</v>
      </c>
      <c r="O152" t="s">
        <v>53</v>
      </c>
    </row>
    <row r="153" spans="1:16" x14ac:dyDescent="0.2">
      <c r="A153" t="s">
        <v>10</v>
      </c>
      <c r="B153" t="s">
        <v>11</v>
      </c>
      <c r="C153">
        <v>35</v>
      </c>
      <c r="D153" t="s">
        <v>125</v>
      </c>
      <c r="G153" t="s">
        <v>428</v>
      </c>
      <c r="H153" t="s">
        <v>429</v>
      </c>
      <c r="I153" s="7">
        <v>63</v>
      </c>
      <c r="J153" t="s">
        <v>430</v>
      </c>
      <c r="N153" t="s">
        <v>12</v>
      </c>
      <c r="O153" t="s">
        <v>53</v>
      </c>
    </row>
    <row r="154" spans="1:16" x14ac:dyDescent="0.2">
      <c r="A154" t="s">
        <v>110</v>
      </c>
      <c r="B154" t="s">
        <v>64</v>
      </c>
      <c r="C154">
        <v>36</v>
      </c>
      <c r="D154" t="s">
        <v>26</v>
      </c>
      <c r="H154" t="s">
        <v>191</v>
      </c>
      <c r="I154" s="7">
        <v>100</v>
      </c>
      <c r="J154" t="s">
        <v>192</v>
      </c>
      <c r="N154" t="s">
        <v>12</v>
      </c>
      <c r="O154" t="s">
        <v>53</v>
      </c>
    </row>
    <row r="155" spans="1:16" x14ac:dyDescent="0.2">
      <c r="A155" t="s">
        <v>110</v>
      </c>
      <c r="B155" t="s">
        <v>64</v>
      </c>
      <c r="C155">
        <v>36</v>
      </c>
      <c r="D155" t="s">
        <v>26</v>
      </c>
      <c r="G155" t="s">
        <v>196</v>
      </c>
      <c r="H155" t="s">
        <v>197</v>
      </c>
      <c r="I155" s="7">
        <v>63</v>
      </c>
      <c r="J155" t="s">
        <v>198</v>
      </c>
      <c r="N155" t="s">
        <v>12</v>
      </c>
      <c r="O155" t="s">
        <v>53</v>
      </c>
    </row>
    <row r="156" spans="1:16" x14ac:dyDescent="0.2">
      <c r="A156" t="s">
        <v>110</v>
      </c>
      <c r="B156" t="s">
        <v>64</v>
      </c>
      <c r="C156">
        <v>36</v>
      </c>
      <c r="D156" t="s">
        <v>26</v>
      </c>
      <c r="E156" t="s">
        <v>240</v>
      </c>
      <c r="F156" t="s">
        <v>241</v>
      </c>
      <c r="I156" s="7">
        <v>63</v>
      </c>
      <c r="J156" t="s">
        <v>242</v>
      </c>
      <c r="K156" t="s">
        <v>243</v>
      </c>
      <c r="L156" t="s">
        <v>163</v>
      </c>
      <c r="M156" t="s">
        <v>244</v>
      </c>
      <c r="N156" t="s">
        <v>12</v>
      </c>
      <c r="O156" t="s">
        <v>53</v>
      </c>
    </row>
    <row r="157" spans="1:16" x14ac:dyDescent="0.2">
      <c r="A157" t="s">
        <v>110</v>
      </c>
      <c r="B157" t="s">
        <v>64</v>
      </c>
      <c r="C157">
        <v>36</v>
      </c>
      <c r="D157" t="s">
        <v>26</v>
      </c>
      <c r="E157" t="s">
        <v>329</v>
      </c>
      <c r="F157" t="s">
        <v>330</v>
      </c>
      <c r="I157" s="7">
        <v>100</v>
      </c>
      <c r="J157" t="s">
        <v>331</v>
      </c>
      <c r="K157" t="s">
        <v>141</v>
      </c>
      <c r="L157" t="s">
        <v>183</v>
      </c>
      <c r="M157" t="s">
        <v>332</v>
      </c>
      <c r="N157" t="s">
        <v>12</v>
      </c>
      <c r="O157" t="s">
        <v>53</v>
      </c>
    </row>
    <row r="158" spans="1:16" x14ac:dyDescent="0.2">
      <c r="A158" t="s">
        <v>110</v>
      </c>
      <c r="B158" t="s">
        <v>64</v>
      </c>
      <c r="C158">
        <v>36</v>
      </c>
      <c r="D158" t="s">
        <v>26</v>
      </c>
      <c r="E158" t="s">
        <v>240</v>
      </c>
      <c r="F158" t="s">
        <v>363</v>
      </c>
      <c r="I158" s="7">
        <v>200</v>
      </c>
      <c r="J158" t="s">
        <v>364</v>
      </c>
      <c r="K158" t="s">
        <v>365</v>
      </c>
      <c r="L158" t="s">
        <v>163</v>
      </c>
      <c r="M158" t="s">
        <v>366</v>
      </c>
      <c r="N158" t="s">
        <v>185</v>
      </c>
      <c r="O158" t="s">
        <v>53</v>
      </c>
    </row>
    <row r="159" spans="1:16" x14ac:dyDescent="0.2">
      <c r="A159" t="s">
        <v>110</v>
      </c>
      <c r="B159" t="s">
        <v>64</v>
      </c>
      <c r="C159">
        <v>36</v>
      </c>
      <c r="D159" t="s">
        <v>26</v>
      </c>
      <c r="H159" t="s">
        <v>451</v>
      </c>
      <c r="I159" s="7">
        <v>100</v>
      </c>
      <c r="J159" t="s">
        <v>452</v>
      </c>
      <c r="N159" t="s">
        <v>12</v>
      </c>
      <c r="O159" t="s">
        <v>53</v>
      </c>
    </row>
    <row r="160" spans="1:16" x14ac:dyDescent="0.2">
      <c r="A160" t="s">
        <v>110</v>
      </c>
      <c r="B160" t="s">
        <v>64</v>
      </c>
      <c r="C160">
        <v>37</v>
      </c>
      <c r="D160" t="s">
        <v>26</v>
      </c>
      <c r="H160" t="s">
        <v>319</v>
      </c>
      <c r="I160" s="7">
        <v>25</v>
      </c>
      <c r="J160" t="s">
        <v>320</v>
      </c>
      <c r="N160" t="s">
        <v>12</v>
      </c>
      <c r="O160" t="s">
        <v>59</v>
      </c>
    </row>
    <row r="161" spans="1:15" x14ac:dyDescent="0.2">
      <c r="A161" t="s">
        <v>110</v>
      </c>
      <c r="B161" t="s">
        <v>64</v>
      </c>
      <c r="C161">
        <v>38</v>
      </c>
      <c r="D161" t="s">
        <v>26</v>
      </c>
      <c r="H161" t="s">
        <v>634</v>
      </c>
      <c r="I161" s="7">
        <v>75</v>
      </c>
      <c r="J161" t="s">
        <v>635</v>
      </c>
      <c r="N161" t="s">
        <v>12</v>
      </c>
      <c r="O161" t="s">
        <v>53</v>
      </c>
    </row>
    <row r="162" spans="1:15" x14ac:dyDescent="0.2">
      <c r="A162" t="s">
        <v>110</v>
      </c>
      <c r="B162" t="s">
        <v>64</v>
      </c>
      <c r="C162">
        <v>38</v>
      </c>
      <c r="D162" t="s">
        <v>26</v>
      </c>
      <c r="H162" t="s">
        <v>636</v>
      </c>
      <c r="I162" s="7">
        <v>75</v>
      </c>
      <c r="J162" t="s">
        <v>637</v>
      </c>
      <c r="N162" t="s">
        <v>12</v>
      </c>
      <c r="O162" t="s">
        <v>53</v>
      </c>
    </row>
    <row r="163" spans="1:15" x14ac:dyDescent="0.2">
      <c r="A163" t="s">
        <v>110</v>
      </c>
      <c r="B163" t="s">
        <v>64</v>
      </c>
      <c r="C163">
        <v>38</v>
      </c>
      <c r="D163" t="s">
        <v>26</v>
      </c>
      <c r="H163" t="s">
        <v>638</v>
      </c>
      <c r="I163" s="7">
        <v>25</v>
      </c>
      <c r="J163" t="s">
        <v>639</v>
      </c>
      <c r="N163" t="s">
        <v>12</v>
      </c>
      <c r="O163" t="s">
        <v>62</v>
      </c>
    </row>
    <row r="164" spans="1:15" x14ac:dyDescent="0.2">
      <c r="A164" t="s">
        <v>110</v>
      </c>
      <c r="B164" t="s">
        <v>64</v>
      </c>
      <c r="C164">
        <v>38</v>
      </c>
      <c r="D164" t="s">
        <v>26</v>
      </c>
      <c r="H164" t="s">
        <v>640</v>
      </c>
      <c r="I164" s="7">
        <v>75</v>
      </c>
      <c r="J164" t="s">
        <v>641</v>
      </c>
      <c r="N164" t="s">
        <v>12</v>
      </c>
      <c r="O164" t="s">
        <v>53</v>
      </c>
    </row>
    <row r="165" spans="1:15" x14ac:dyDescent="0.2">
      <c r="A165" t="s">
        <v>110</v>
      </c>
      <c r="B165" t="s">
        <v>64</v>
      </c>
      <c r="C165">
        <v>39</v>
      </c>
      <c r="D165" t="s">
        <v>26</v>
      </c>
      <c r="G165" t="s">
        <v>289</v>
      </c>
      <c r="H165" t="s">
        <v>290</v>
      </c>
      <c r="I165" s="7">
        <v>100</v>
      </c>
      <c r="J165" t="s">
        <v>291</v>
      </c>
      <c r="N165" t="s">
        <v>12</v>
      </c>
      <c r="O165" t="s">
        <v>53</v>
      </c>
    </row>
    <row r="166" spans="1:15" x14ac:dyDescent="0.2">
      <c r="A166" t="s">
        <v>110</v>
      </c>
      <c r="B166" t="s">
        <v>64</v>
      </c>
      <c r="C166">
        <v>40</v>
      </c>
      <c r="D166" t="s">
        <v>26</v>
      </c>
      <c r="H166" t="s">
        <v>508</v>
      </c>
      <c r="I166" s="7">
        <v>25</v>
      </c>
      <c r="J166" t="s">
        <v>509</v>
      </c>
      <c r="N166" t="s">
        <v>12</v>
      </c>
      <c r="O166" t="s">
        <v>62</v>
      </c>
    </row>
    <row r="167" spans="1:15" x14ac:dyDescent="0.2">
      <c r="A167" t="s">
        <v>110</v>
      </c>
      <c r="B167" t="s">
        <v>64</v>
      </c>
      <c r="C167">
        <v>40</v>
      </c>
      <c r="D167" t="s">
        <v>26</v>
      </c>
      <c r="H167" t="s">
        <v>632</v>
      </c>
      <c r="I167" s="7">
        <v>25</v>
      </c>
      <c r="J167" t="s">
        <v>633</v>
      </c>
      <c r="N167" t="s">
        <v>12</v>
      </c>
      <c r="O167" t="s">
        <v>62</v>
      </c>
    </row>
    <row r="168" spans="1:15" x14ac:dyDescent="0.2">
      <c r="A168" t="s">
        <v>10</v>
      </c>
      <c r="B168" t="s">
        <v>11</v>
      </c>
      <c r="C168">
        <v>41</v>
      </c>
      <c r="D168" t="s">
        <v>109</v>
      </c>
      <c r="G168" t="s">
        <v>657</v>
      </c>
      <c r="H168" t="s">
        <v>658</v>
      </c>
      <c r="I168" s="7">
        <v>75</v>
      </c>
      <c r="J168" t="s">
        <v>659</v>
      </c>
      <c r="N168" t="s">
        <v>12</v>
      </c>
      <c r="O168" t="s">
        <v>53</v>
      </c>
    </row>
    <row r="169" spans="1:15" x14ac:dyDescent="0.2">
      <c r="A169" t="s">
        <v>10</v>
      </c>
      <c r="B169" t="s">
        <v>11</v>
      </c>
      <c r="C169">
        <v>42</v>
      </c>
      <c r="D169" t="s">
        <v>109</v>
      </c>
      <c r="G169" t="s">
        <v>193</v>
      </c>
      <c r="H169" t="s">
        <v>369</v>
      </c>
      <c r="I169" s="7">
        <v>25</v>
      </c>
      <c r="J169" t="s">
        <v>370</v>
      </c>
      <c r="N169" t="s">
        <v>12</v>
      </c>
      <c r="O169" t="s">
        <v>48</v>
      </c>
    </row>
    <row r="170" spans="1:15" x14ac:dyDescent="0.2">
      <c r="A170" t="s">
        <v>10</v>
      </c>
      <c r="B170" t="s">
        <v>11</v>
      </c>
      <c r="C170">
        <v>42</v>
      </c>
      <c r="D170" t="s">
        <v>109</v>
      </c>
      <c r="G170" t="s">
        <v>193</v>
      </c>
      <c r="H170" t="s">
        <v>578</v>
      </c>
      <c r="I170" s="7">
        <v>25</v>
      </c>
      <c r="J170" t="s">
        <v>579</v>
      </c>
      <c r="N170" t="s">
        <v>12</v>
      </c>
      <c r="O170" t="s">
        <v>48</v>
      </c>
    </row>
    <row r="171" spans="1:15" x14ac:dyDescent="0.2">
      <c r="A171" t="s">
        <v>10</v>
      </c>
      <c r="B171" t="s">
        <v>11</v>
      </c>
      <c r="C171">
        <v>43</v>
      </c>
      <c r="D171" t="s">
        <v>109</v>
      </c>
      <c r="G171" t="s">
        <v>193</v>
      </c>
      <c r="H171" t="s">
        <v>644</v>
      </c>
      <c r="I171" s="7">
        <v>10</v>
      </c>
      <c r="J171" t="s">
        <v>645</v>
      </c>
      <c r="N171" t="s">
        <v>12</v>
      </c>
      <c r="O171" t="s">
        <v>62</v>
      </c>
    </row>
    <row r="172" spans="1:15" x14ac:dyDescent="0.2">
      <c r="A172" t="s">
        <v>10</v>
      </c>
      <c r="B172" t="s">
        <v>11</v>
      </c>
      <c r="C172">
        <v>44</v>
      </c>
      <c r="D172" t="s">
        <v>30</v>
      </c>
      <c r="G172" t="s">
        <v>412</v>
      </c>
      <c r="H172" t="s">
        <v>413</v>
      </c>
      <c r="I172" s="7">
        <v>10</v>
      </c>
      <c r="J172" t="s">
        <v>414</v>
      </c>
      <c r="N172" t="s">
        <v>12</v>
      </c>
      <c r="O172" t="s">
        <v>62</v>
      </c>
    </row>
    <row r="173" spans="1:15" x14ac:dyDescent="0.2">
      <c r="A173" t="s">
        <v>10</v>
      </c>
      <c r="B173" t="s">
        <v>11</v>
      </c>
      <c r="C173">
        <v>45</v>
      </c>
      <c r="D173" t="s">
        <v>30</v>
      </c>
      <c r="G173" t="s">
        <v>567</v>
      </c>
      <c r="H173" t="s">
        <v>568</v>
      </c>
      <c r="I173" s="7">
        <v>100</v>
      </c>
      <c r="J173" t="s">
        <v>569</v>
      </c>
      <c r="N173" t="s">
        <v>12</v>
      </c>
      <c r="O173" t="s">
        <v>53</v>
      </c>
    </row>
    <row r="174" spans="1:15" x14ac:dyDescent="0.2">
      <c r="A174" t="s">
        <v>10</v>
      </c>
      <c r="B174" t="s">
        <v>11</v>
      </c>
      <c r="C174">
        <v>46</v>
      </c>
      <c r="D174" t="s">
        <v>30</v>
      </c>
      <c r="G174" t="s">
        <v>199</v>
      </c>
      <c r="H174" t="s">
        <v>200</v>
      </c>
      <c r="I174" s="7">
        <v>100</v>
      </c>
      <c r="J174" t="s">
        <v>201</v>
      </c>
      <c r="N174" t="s">
        <v>12</v>
      </c>
      <c r="O174" t="s">
        <v>53</v>
      </c>
    </row>
    <row r="175" spans="1:15" x14ac:dyDescent="0.2">
      <c r="A175" t="s">
        <v>10</v>
      </c>
      <c r="B175" t="s">
        <v>11</v>
      </c>
      <c r="C175">
        <v>46</v>
      </c>
      <c r="D175" t="s">
        <v>49</v>
      </c>
      <c r="G175" t="s">
        <v>261</v>
      </c>
      <c r="I175" s="7">
        <v>100</v>
      </c>
      <c r="N175" t="s">
        <v>12</v>
      </c>
      <c r="O175" t="s">
        <v>53</v>
      </c>
    </row>
    <row r="176" spans="1:15" x14ac:dyDescent="0.2">
      <c r="A176" t="s">
        <v>10</v>
      </c>
      <c r="B176" t="s">
        <v>11</v>
      </c>
      <c r="C176">
        <v>46</v>
      </c>
      <c r="D176" t="s">
        <v>30</v>
      </c>
      <c r="G176" t="s">
        <v>457</v>
      </c>
      <c r="H176" t="s">
        <v>458</v>
      </c>
      <c r="I176" s="7">
        <v>100</v>
      </c>
      <c r="J176" t="s">
        <v>459</v>
      </c>
      <c r="N176" t="s">
        <v>12</v>
      </c>
      <c r="O176" t="s">
        <v>53</v>
      </c>
    </row>
    <row r="177" spans="1:16" x14ac:dyDescent="0.2">
      <c r="A177" t="s">
        <v>10</v>
      </c>
      <c r="B177" t="s">
        <v>11</v>
      </c>
      <c r="C177">
        <v>47</v>
      </c>
      <c r="D177" t="s">
        <v>24</v>
      </c>
      <c r="E177" t="s">
        <v>179</v>
      </c>
      <c r="F177" t="s">
        <v>539</v>
      </c>
      <c r="I177" s="7">
        <v>500</v>
      </c>
      <c r="J177" t="s">
        <v>540</v>
      </c>
      <c r="K177" t="s">
        <v>295</v>
      </c>
      <c r="L177" t="s">
        <v>163</v>
      </c>
      <c r="M177" t="s">
        <v>541</v>
      </c>
      <c r="N177" t="s">
        <v>185</v>
      </c>
      <c r="O177" t="s">
        <v>53</v>
      </c>
    </row>
    <row r="178" spans="1:16" x14ac:dyDescent="0.2">
      <c r="A178" t="s">
        <v>10</v>
      </c>
      <c r="B178" t="s">
        <v>11</v>
      </c>
      <c r="C178">
        <v>48</v>
      </c>
      <c r="D178" t="s">
        <v>24</v>
      </c>
      <c r="E178" t="s">
        <v>179</v>
      </c>
      <c r="F178" t="s">
        <v>180</v>
      </c>
      <c r="I178" s="7">
        <v>1250</v>
      </c>
      <c r="J178" t="s">
        <v>181</v>
      </c>
      <c r="K178" t="s">
        <v>182</v>
      </c>
      <c r="L178" t="s">
        <v>183</v>
      </c>
      <c r="M178" t="s">
        <v>184</v>
      </c>
      <c r="N178" t="s">
        <v>185</v>
      </c>
      <c r="O178" t="s">
        <v>53</v>
      </c>
    </row>
    <row r="179" spans="1:16" x14ac:dyDescent="0.2">
      <c r="A179" t="s">
        <v>10</v>
      </c>
      <c r="B179" t="s">
        <v>11</v>
      </c>
      <c r="C179">
        <v>49</v>
      </c>
      <c r="D179" t="s">
        <v>30</v>
      </c>
      <c r="G179" t="s">
        <v>357</v>
      </c>
      <c r="H179" t="s">
        <v>358</v>
      </c>
      <c r="I179" s="7">
        <v>100</v>
      </c>
      <c r="J179" t="s">
        <v>359</v>
      </c>
      <c r="N179" t="s">
        <v>12</v>
      </c>
      <c r="O179" t="s">
        <v>53</v>
      </c>
    </row>
    <row r="180" spans="1:16" x14ac:dyDescent="0.2">
      <c r="A180" t="s">
        <v>10</v>
      </c>
      <c r="B180" t="s">
        <v>11</v>
      </c>
      <c r="C180">
        <v>49</v>
      </c>
      <c r="D180" t="s">
        <v>89</v>
      </c>
      <c r="E180" t="s">
        <v>402</v>
      </c>
      <c r="F180" t="s">
        <v>403</v>
      </c>
      <c r="I180" s="7">
        <v>75</v>
      </c>
      <c r="K180" t="s">
        <v>141</v>
      </c>
      <c r="L180" t="s">
        <v>163</v>
      </c>
      <c r="M180" t="s">
        <v>404</v>
      </c>
      <c r="N180" t="s">
        <v>12</v>
      </c>
      <c r="O180" t="s">
        <v>53</v>
      </c>
    </row>
    <row r="181" spans="1:16" x14ac:dyDescent="0.2">
      <c r="A181" t="s">
        <v>10</v>
      </c>
      <c r="B181" t="s">
        <v>11</v>
      </c>
      <c r="C181">
        <v>50</v>
      </c>
      <c r="D181" t="s">
        <v>30</v>
      </c>
      <c r="G181" t="s">
        <v>205</v>
      </c>
      <c r="H181" t="s">
        <v>206</v>
      </c>
      <c r="I181" s="7">
        <v>100</v>
      </c>
      <c r="J181" t="s">
        <v>207</v>
      </c>
      <c r="N181" t="s">
        <v>12</v>
      </c>
      <c r="O181" t="s">
        <v>53</v>
      </c>
    </row>
    <row r="182" spans="1:16" x14ac:dyDescent="0.2">
      <c r="A182" t="s">
        <v>10</v>
      </c>
      <c r="B182" t="s">
        <v>11</v>
      </c>
      <c r="C182">
        <v>50</v>
      </c>
      <c r="D182" t="s">
        <v>30</v>
      </c>
      <c r="E182" t="s">
        <v>550</v>
      </c>
      <c r="F182" t="s">
        <v>551</v>
      </c>
      <c r="I182" s="7">
        <v>25</v>
      </c>
      <c r="K182" t="s">
        <v>225</v>
      </c>
      <c r="L182" t="s">
        <v>552</v>
      </c>
      <c r="M182" t="s">
        <v>553</v>
      </c>
      <c r="N182" t="s">
        <v>12</v>
      </c>
      <c r="O182" t="s">
        <v>53</v>
      </c>
    </row>
    <row r="183" spans="1:16" x14ac:dyDescent="0.2">
      <c r="A183" t="s">
        <v>10</v>
      </c>
      <c r="B183" t="s">
        <v>11</v>
      </c>
      <c r="C183">
        <v>51</v>
      </c>
      <c r="D183" t="s">
        <v>115</v>
      </c>
      <c r="G183" t="s">
        <v>561</v>
      </c>
      <c r="H183" t="s">
        <v>562</v>
      </c>
      <c r="I183" s="7">
        <v>75</v>
      </c>
      <c r="J183" t="s">
        <v>563</v>
      </c>
      <c r="N183" t="s">
        <v>12</v>
      </c>
      <c r="O183" t="s">
        <v>53</v>
      </c>
    </row>
    <row r="184" spans="1:16" x14ac:dyDescent="0.2">
      <c r="A184" t="s">
        <v>10</v>
      </c>
      <c r="B184" t="s">
        <v>11</v>
      </c>
      <c r="C184">
        <v>52</v>
      </c>
      <c r="D184" t="s">
        <v>251</v>
      </c>
      <c r="E184" t="s">
        <v>252</v>
      </c>
      <c r="F184" t="s">
        <v>253</v>
      </c>
      <c r="I184" s="7">
        <v>500</v>
      </c>
      <c r="J184" t="s">
        <v>254</v>
      </c>
      <c r="K184" t="s">
        <v>141</v>
      </c>
      <c r="L184" t="s">
        <v>255</v>
      </c>
      <c r="M184" t="s">
        <v>256</v>
      </c>
      <c r="N184" t="s">
        <v>12</v>
      </c>
      <c r="O184" t="s">
        <v>53</v>
      </c>
    </row>
    <row r="185" spans="1:16" x14ac:dyDescent="0.2">
      <c r="A185" t="s">
        <v>10</v>
      </c>
      <c r="B185" t="s">
        <v>11</v>
      </c>
      <c r="C185">
        <v>53</v>
      </c>
      <c r="D185" t="s">
        <v>24</v>
      </c>
      <c r="E185" t="s">
        <v>611</v>
      </c>
      <c r="F185" t="s">
        <v>612</v>
      </c>
      <c r="I185" s="7">
        <v>150</v>
      </c>
      <c r="J185" t="s">
        <v>613</v>
      </c>
      <c r="K185" t="s">
        <v>295</v>
      </c>
      <c r="L185" t="s">
        <v>163</v>
      </c>
      <c r="M185" t="s">
        <v>614</v>
      </c>
      <c r="N185" t="s">
        <v>12</v>
      </c>
      <c r="O185" t="s">
        <v>53</v>
      </c>
    </row>
    <row r="186" spans="1:16" x14ac:dyDescent="0.2">
      <c r="A186" t="s">
        <v>10</v>
      </c>
      <c r="B186" t="s">
        <v>11</v>
      </c>
      <c r="C186">
        <v>54</v>
      </c>
      <c r="D186" t="s">
        <v>93</v>
      </c>
      <c r="G186" t="s">
        <v>169</v>
      </c>
      <c r="H186" t="s">
        <v>170</v>
      </c>
      <c r="I186" s="7">
        <v>100</v>
      </c>
      <c r="N186" t="s">
        <v>12</v>
      </c>
      <c r="O186" t="s">
        <v>53</v>
      </c>
    </row>
    <row r="187" spans="1:16" x14ac:dyDescent="0.2">
      <c r="A187" t="s">
        <v>10</v>
      </c>
      <c r="B187" t="s">
        <v>11</v>
      </c>
      <c r="C187">
        <v>54</v>
      </c>
      <c r="D187" t="s">
        <v>122</v>
      </c>
      <c r="E187" t="s">
        <v>526</v>
      </c>
      <c r="F187" t="s">
        <v>527</v>
      </c>
      <c r="I187" s="7">
        <v>25</v>
      </c>
      <c r="L187" t="s">
        <v>528</v>
      </c>
      <c r="M187" t="s">
        <v>529</v>
      </c>
      <c r="N187" t="s">
        <v>12</v>
      </c>
      <c r="O187" t="s">
        <v>48</v>
      </c>
      <c r="P187" t="s">
        <v>530</v>
      </c>
    </row>
    <row r="188" spans="1:16" x14ac:dyDescent="0.2">
      <c r="A188" t="s">
        <v>10</v>
      </c>
      <c r="B188" t="s">
        <v>11</v>
      </c>
      <c r="C188">
        <v>54</v>
      </c>
      <c r="D188" t="s">
        <v>93</v>
      </c>
      <c r="G188" t="s">
        <v>615</v>
      </c>
      <c r="H188" t="s">
        <v>616</v>
      </c>
      <c r="I188" s="7">
        <v>100</v>
      </c>
      <c r="N188" t="s">
        <v>12</v>
      </c>
      <c r="O188" t="s">
        <v>53</v>
      </c>
    </row>
    <row r="189" spans="1:16" x14ac:dyDescent="0.2">
      <c r="A189" t="s">
        <v>10</v>
      </c>
      <c r="B189" t="s">
        <v>11</v>
      </c>
      <c r="C189">
        <v>55</v>
      </c>
      <c r="D189" t="s">
        <v>108</v>
      </c>
      <c r="E189" t="s">
        <v>174</v>
      </c>
      <c r="F189" t="s">
        <v>175</v>
      </c>
      <c r="I189" s="7">
        <v>63</v>
      </c>
      <c r="J189" t="s">
        <v>176</v>
      </c>
      <c r="K189" t="s">
        <v>44</v>
      </c>
      <c r="L189" t="s">
        <v>177</v>
      </c>
      <c r="M189" t="s">
        <v>178</v>
      </c>
      <c r="N189" t="s">
        <v>12</v>
      </c>
      <c r="O189" t="s">
        <v>53</v>
      </c>
    </row>
    <row r="190" spans="1:16" x14ac:dyDescent="0.2">
      <c r="A190" t="s">
        <v>10</v>
      </c>
      <c r="B190" t="s">
        <v>11</v>
      </c>
      <c r="C190">
        <v>55</v>
      </c>
      <c r="D190" t="s">
        <v>108</v>
      </c>
      <c r="G190" t="s">
        <v>193</v>
      </c>
      <c r="H190" t="s">
        <v>233</v>
      </c>
      <c r="I190" s="7">
        <v>25</v>
      </c>
      <c r="J190" t="s">
        <v>234</v>
      </c>
      <c r="N190" t="s">
        <v>12</v>
      </c>
      <c r="O190" t="s">
        <v>59</v>
      </c>
    </row>
    <row r="191" spans="1:16" x14ac:dyDescent="0.2">
      <c r="A191" t="s">
        <v>10</v>
      </c>
      <c r="B191" t="s">
        <v>11</v>
      </c>
      <c r="C191">
        <v>55</v>
      </c>
      <c r="D191" t="s">
        <v>30</v>
      </c>
      <c r="G191" t="s">
        <v>245</v>
      </c>
      <c r="H191" t="s">
        <v>246</v>
      </c>
      <c r="I191" s="7">
        <v>63</v>
      </c>
      <c r="J191" t="s">
        <v>247</v>
      </c>
      <c r="N191" t="s">
        <v>12</v>
      </c>
      <c r="O191" t="s">
        <v>53</v>
      </c>
    </row>
    <row r="192" spans="1:16" x14ac:dyDescent="0.2">
      <c r="A192" t="s">
        <v>10</v>
      </c>
      <c r="B192" t="s">
        <v>11</v>
      </c>
      <c r="C192">
        <v>55</v>
      </c>
      <c r="D192" t="s">
        <v>108</v>
      </c>
      <c r="E192" t="s">
        <v>374</v>
      </c>
      <c r="F192" t="s">
        <v>375</v>
      </c>
      <c r="I192" s="7">
        <v>45</v>
      </c>
      <c r="J192" t="s">
        <v>376</v>
      </c>
      <c r="K192" t="s">
        <v>39</v>
      </c>
      <c r="L192" t="s">
        <v>310</v>
      </c>
      <c r="M192" t="s">
        <v>377</v>
      </c>
      <c r="N192" t="s">
        <v>12</v>
      </c>
      <c r="O192" t="s">
        <v>53</v>
      </c>
    </row>
    <row r="193" spans="1:15" x14ac:dyDescent="0.2">
      <c r="A193" t="s">
        <v>10</v>
      </c>
      <c r="B193" t="s">
        <v>11</v>
      </c>
      <c r="C193">
        <v>55</v>
      </c>
      <c r="D193" t="s">
        <v>30</v>
      </c>
      <c r="G193" t="s">
        <v>193</v>
      </c>
      <c r="H193" t="s">
        <v>495</v>
      </c>
      <c r="I193" s="7">
        <v>30</v>
      </c>
      <c r="J193" t="s">
        <v>496</v>
      </c>
      <c r="N193" t="s">
        <v>12</v>
      </c>
      <c r="O193" t="s">
        <v>53</v>
      </c>
    </row>
    <row r="194" spans="1:15" x14ac:dyDescent="0.2">
      <c r="A194" t="s">
        <v>10</v>
      </c>
      <c r="B194" t="s">
        <v>11</v>
      </c>
      <c r="C194">
        <v>55</v>
      </c>
      <c r="D194" t="s">
        <v>30</v>
      </c>
      <c r="G194" t="s">
        <v>193</v>
      </c>
      <c r="H194" t="s">
        <v>603</v>
      </c>
      <c r="I194" s="7">
        <v>25</v>
      </c>
      <c r="J194" t="s">
        <v>604</v>
      </c>
      <c r="N194" t="s">
        <v>12</v>
      </c>
      <c r="O194" t="s">
        <v>59</v>
      </c>
    </row>
    <row r="195" spans="1:15" x14ac:dyDescent="0.2">
      <c r="A195" t="s">
        <v>10</v>
      </c>
      <c r="B195" t="s">
        <v>11</v>
      </c>
      <c r="C195">
        <v>56</v>
      </c>
      <c r="D195" t="s">
        <v>30</v>
      </c>
      <c r="G195" t="s">
        <v>171</v>
      </c>
      <c r="H195" t="s">
        <v>172</v>
      </c>
      <c r="I195" s="7">
        <v>25</v>
      </c>
      <c r="J195" t="s">
        <v>173</v>
      </c>
      <c r="N195" t="s">
        <v>12</v>
      </c>
      <c r="O195" t="s">
        <v>48</v>
      </c>
    </row>
    <row r="196" spans="1:15" x14ac:dyDescent="0.2">
      <c r="A196" t="s">
        <v>10</v>
      </c>
      <c r="B196" t="s">
        <v>11</v>
      </c>
      <c r="C196">
        <v>57</v>
      </c>
      <c r="D196" t="s">
        <v>222</v>
      </c>
      <c r="E196" t="s">
        <v>223</v>
      </c>
      <c r="F196" t="s">
        <v>224</v>
      </c>
      <c r="I196" s="7">
        <v>25</v>
      </c>
      <c r="K196" t="s">
        <v>225</v>
      </c>
      <c r="L196" t="s">
        <v>226</v>
      </c>
      <c r="M196" t="s">
        <v>227</v>
      </c>
      <c r="N196" t="s">
        <v>12</v>
      </c>
      <c r="O196" t="s">
        <v>48</v>
      </c>
    </row>
    <row r="197" spans="1:15" x14ac:dyDescent="0.2">
      <c r="A197" t="s">
        <v>10</v>
      </c>
      <c r="B197" t="s">
        <v>11</v>
      </c>
      <c r="C197">
        <v>58</v>
      </c>
      <c r="D197" t="s">
        <v>23</v>
      </c>
      <c r="H197" t="s">
        <v>239</v>
      </c>
      <c r="I197" s="7">
        <v>100</v>
      </c>
      <c r="N197" t="s">
        <v>12</v>
      </c>
      <c r="O197" t="s">
        <v>53</v>
      </c>
    </row>
    <row r="198" spans="1:15" x14ac:dyDescent="0.2">
      <c r="H198" t="s">
        <v>736</v>
      </c>
      <c r="I198" s="7">
        <f>+SUM(Tabla1[pot])</f>
        <v>16375</v>
      </c>
      <c r="J198" t="s">
        <v>737</v>
      </c>
    </row>
    <row r="199" spans="1:15" x14ac:dyDescent="0.2">
      <c r="I199" s="36">
        <f>+Tabla1[[#Totals],[pot]]/1000</f>
        <v>16.375</v>
      </c>
      <c r="J199" s="35" t="s">
        <v>716</v>
      </c>
    </row>
    <row r="200" spans="1:15" x14ac:dyDescent="0.2">
      <c r="A200" t="s">
        <v>666</v>
      </c>
      <c r="B200" t="s">
        <v>670</v>
      </c>
      <c r="C200" t="s">
        <v>738</v>
      </c>
      <c r="D200" t="s">
        <v>671</v>
      </c>
      <c r="E200" t="s">
        <v>672</v>
      </c>
      <c r="F200" t="s">
        <v>673</v>
      </c>
      <c r="G200" t="s">
        <v>674</v>
      </c>
    </row>
    <row r="201" spans="1:15" x14ac:dyDescent="0.2">
      <c r="A201">
        <v>1</v>
      </c>
      <c r="G201">
        <f t="shared" ref="G201:G232" si="0">SUMIF($C$2:$C$197,A201,$I$2:$I$197)</f>
        <v>0</v>
      </c>
    </row>
    <row r="202" spans="1:15" x14ac:dyDescent="0.2">
      <c r="A202">
        <f>A201+1</f>
        <v>2</v>
      </c>
      <c r="G202">
        <f t="shared" si="0"/>
        <v>0</v>
      </c>
    </row>
    <row r="203" spans="1:15" x14ac:dyDescent="0.2">
      <c r="A203">
        <f t="shared" ref="A203:A258" si="1">A202+1</f>
        <v>3</v>
      </c>
      <c r="G203">
        <f t="shared" si="0"/>
        <v>0</v>
      </c>
    </row>
    <row r="204" spans="1:15" x14ac:dyDescent="0.2">
      <c r="A204">
        <f t="shared" si="1"/>
        <v>4</v>
      </c>
      <c r="G204">
        <f t="shared" si="0"/>
        <v>100</v>
      </c>
    </row>
    <row r="205" spans="1:15" x14ac:dyDescent="0.2">
      <c r="A205">
        <f t="shared" si="1"/>
        <v>5</v>
      </c>
      <c r="G205">
        <f t="shared" si="0"/>
        <v>789.5</v>
      </c>
    </row>
    <row r="206" spans="1:15" x14ac:dyDescent="0.2">
      <c r="A206">
        <f t="shared" si="1"/>
        <v>6</v>
      </c>
      <c r="G206">
        <f t="shared" si="0"/>
        <v>863</v>
      </c>
    </row>
    <row r="207" spans="1:15" x14ac:dyDescent="0.2">
      <c r="A207">
        <f t="shared" si="1"/>
        <v>7</v>
      </c>
      <c r="G207">
        <f t="shared" si="0"/>
        <v>0</v>
      </c>
    </row>
    <row r="208" spans="1:15" x14ac:dyDescent="0.2">
      <c r="A208">
        <f t="shared" si="1"/>
        <v>8</v>
      </c>
      <c r="G208">
        <f t="shared" si="0"/>
        <v>163</v>
      </c>
    </row>
    <row r="209" spans="1:7" x14ac:dyDescent="0.2">
      <c r="A209">
        <f t="shared" si="1"/>
        <v>9</v>
      </c>
      <c r="G209">
        <f t="shared" si="0"/>
        <v>769</v>
      </c>
    </row>
    <row r="210" spans="1:7" x14ac:dyDescent="0.2">
      <c r="A210">
        <f t="shared" si="1"/>
        <v>10</v>
      </c>
      <c r="G210">
        <f t="shared" si="0"/>
        <v>1438</v>
      </c>
    </row>
    <row r="211" spans="1:7" x14ac:dyDescent="0.2">
      <c r="A211">
        <f t="shared" si="1"/>
        <v>11</v>
      </c>
      <c r="G211">
        <f t="shared" si="0"/>
        <v>188</v>
      </c>
    </row>
    <row r="212" spans="1:7" x14ac:dyDescent="0.2">
      <c r="A212">
        <f t="shared" si="1"/>
        <v>12</v>
      </c>
      <c r="G212">
        <f t="shared" si="0"/>
        <v>1164.5</v>
      </c>
    </row>
    <row r="213" spans="1:7" x14ac:dyDescent="0.2">
      <c r="A213">
        <f t="shared" si="1"/>
        <v>13</v>
      </c>
      <c r="G213">
        <f t="shared" si="0"/>
        <v>125</v>
      </c>
    </row>
    <row r="214" spans="1:7" x14ac:dyDescent="0.2">
      <c r="A214">
        <f t="shared" si="1"/>
        <v>14</v>
      </c>
      <c r="G214">
        <f t="shared" si="0"/>
        <v>475</v>
      </c>
    </row>
    <row r="215" spans="1:7" x14ac:dyDescent="0.2">
      <c r="A215">
        <f t="shared" si="1"/>
        <v>15</v>
      </c>
      <c r="G215">
        <f t="shared" si="0"/>
        <v>350</v>
      </c>
    </row>
    <row r="216" spans="1:7" x14ac:dyDescent="0.2">
      <c r="A216">
        <f t="shared" si="1"/>
        <v>16</v>
      </c>
      <c r="G216">
        <f t="shared" si="0"/>
        <v>551</v>
      </c>
    </row>
    <row r="217" spans="1:7" x14ac:dyDescent="0.2">
      <c r="A217">
        <f t="shared" si="1"/>
        <v>17</v>
      </c>
      <c r="G217">
        <f t="shared" si="0"/>
        <v>100</v>
      </c>
    </row>
    <row r="218" spans="1:7" x14ac:dyDescent="0.2">
      <c r="A218">
        <f t="shared" si="1"/>
        <v>18</v>
      </c>
      <c r="G218">
        <f t="shared" si="0"/>
        <v>0</v>
      </c>
    </row>
    <row r="219" spans="1:7" x14ac:dyDescent="0.2">
      <c r="A219">
        <f t="shared" si="1"/>
        <v>19</v>
      </c>
      <c r="G219">
        <f t="shared" si="0"/>
        <v>85</v>
      </c>
    </row>
    <row r="220" spans="1:7" x14ac:dyDescent="0.2">
      <c r="A220">
        <f t="shared" si="1"/>
        <v>20</v>
      </c>
      <c r="G220">
        <f t="shared" si="0"/>
        <v>667.5</v>
      </c>
    </row>
    <row r="221" spans="1:7" x14ac:dyDescent="0.2">
      <c r="A221">
        <f t="shared" si="1"/>
        <v>21</v>
      </c>
      <c r="G221">
        <f t="shared" si="0"/>
        <v>0</v>
      </c>
    </row>
    <row r="222" spans="1:7" x14ac:dyDescent="0.2">
      <c r="A222">
        <f t="shared" si="1"/>
        <v>22</v>
      </c>
      <c r="G222">
        <f t="shared" si="0"/>
        <v>1320</v>
      </c>
    </row>
    <row r="223" spans="1:7" x14ac:dyDescent="0.2">
      <c r="A223">
        <f t="shared" si="1"/>
        <v>23</v>
      </c>
      <c r="G223">
        <f t="shared" si="0"/>
        <v>625</v>
      </c>
    </row>
    <row r="224" spans="1:7" x14ac:dyDescent="0.2">
      <c r="A224">
        <f t="shared" si="1"/>
        <v>24</v>
      </c>
      <c r="G224">
        <f t="shared" si="0"/>
        <v>100</v>
      </c>
    </row>
    <row r="225" spans="1:7" x14ac:dyDescent="0.2">
      <c r="A225">
        <f t="shared" si="1"/>
        <v>25</v>
      </c>
      <c r="G225">
        <f t="shared" si="0"/>
        <v>126</v>
      </c>
    </row>
    <row r="226" spans="1:7" x14ac:dyDescent="0.2">
      <c r="A226">
        <f t="shared" si="1"/>
        <v>26</v>
      </c>
      <c r="G226">
        <f t="shared" si="0"/>
        <v>160</v>
      </c>
    </row>
    <row r="227" spans="1:7" x14ac:dyDescent="0.2">
      <c r="A227">
        <f t="shared" si="1"/>
        <v>27</v>
      </c>
      <c r="G227">
        <f t="shared" si="0"/>
        <v>25</v>
      </c>
    </row>
    <row r="228" spans="1:7" x14ac:dyDescent="0.2">
      <c r="A228">
        <f t="shared" si="1"/>
        <v>28</v>
      </c>
      <c r="G228">
        <f t="shared" si="0"/>
        <v>100</v>
      </c>
    </row>
    <row r="229" spans="1:7" x14ac:dyDescent="0.2">
      <c r="A229">
        <f t="shared" si="1"/>
        <v>29</v>
      </c>
      <c r="G229">
        <f t="shared" si="0"/>
        <v>50</v>
      </c>
    </row>
    <row r="230" spans="1:7" x14ac:dyDescent="0.2">
      <c r="A230">
        <f t="shared" si="1"/>
        <v>30</v>
      </c>
      <c r="G230">
        <f t="shared" si="0"/>
        <v>372.5</v>
      </c>
    </row>
    <row r="231" spans="1:7" x14ac:dyDescent="0.2">
      <c r="A231">
        <f t="shared" si="1"/>
        <v>31</v>
      </c>
      <c r="G231">
        <f t="shared" si="0"/>
        <v>100</v>
      </c>
    </row>
    <row r="232" spans="1:7" x14ac:dyDescent="0.2">
      <c r="A232">
        <f t="shared" si="1"/>
        <v>32</v>
      </c>
      <c r="G232">
        <f t="shared" si="0"/>
        <v>108</v>
      </c>
    </row>
    <row r="233" spans="1:7" x14ac:dyDescent="0.2">
      <c r="A233">
        <f t="shared" si="1"/>
        <v>33</v>
      </c>
      <c r="G233">
        <f t="shared" ref="G233:G258" si="2">SUMIF($C$2:$C$197,A233,$I$2:$I$197)</f>
        <v>75</v>
      </c>
    </row>
    <row r="234" spans="1:7" x14ac:dyDescent="0.2">
      <c r="A234">
        <f t="shared" si="1"/>
        <v>34</v>
      </c>
      <c r="G234">
        <f t="shared" si="2"/>
        <v>325</v>
      </c>
    </row>
    <row r="235" spans="1:7" x14ac:dyDescent="0.2">
      <c r="A235">
        <f t="shared" si="1"/>
        <v>35</v>
      </c>
      <c r="G235">
        <f t="shared" si="2"/>
        <v>63</v>
      </c>
    </row>
    <row r="236" spans="1:7" x14ac:dyDescent="0.2">
      <c r="A236">
        <f t="shared" si="1"/>
        <v>36</v>
      </c>
      <c r="G236">
        <f t="shared" si="2"/>
        <v>626</v>
      </c>
    </row>
    <row r="237" spans="1:7" x14ac:dyDescent="0.2">
      <c r="A237">
        <f t="shared" si="1"/>
        <v>37</v>
      </c>
      <c r="G237">
        <f t="shared" si="2"/>
        <v>25</v>
      </c>
    </row>
    <row r="238" spans="1:7" x14ac:dyDescent="0.2">
      <c r="A238">
        <f t="shared" si="1"/>
        <v>38</v>
      </c>
      <c r="G238">
        <f t="shared" si="2"/>
        <v>250</v>
      </c>
    </row>
    <row r="239" spans="1:7" x14ac:dyDescent="0.2">
      <c r="A239">
        <f t="shared" si="1"/>
        <v>39</v>
      </c>
      <c r="G239">
        <f t="shared" si="2"/>
        <v>100</v>
      </c>
    </row>
    <row r="240" spans="1:7" x14ac:dyDescent="0.2">
      <c r="A240">
        <f t="shared" si="1"/>
        <v>40</v>
      </c>
      <c r="G240">
        <f t="shared" si="2"/>
        <v>50</v>
      </c>
    </row>
    <row r="241" spans="1:7" x14ac:dyDescent="0.2">
      <c r="A241">
        <f t="shared" si="1"/>
        <v>41</v>
      </c>
      <c r="G241">
        <f t="shared" si="2"/>
        <v>75</v>
      </c>
    </row>
    <row r="242" spans="1:7" x14ac:dyDescent="0.2">
      <c r="A242">
        <f t="shared" si="1"/>
        <v>42</v>
      </c>
      <c r="G242">
        <f t="shared" si="2"/>
        <v>50</v>
      </c>
    </row>
    <row r="243" spans="1:7" x14ac:dyDescent="0.2">
      <c r="A243">
        <f t="shared" si="1"/>
        <v>43</v>
      </c>
      <c r="G243">
        <f t="shared" si="2"/>
        <v>10</v>
      </c>
    </row>
    <row r="244" spans="1:7" x14ac:dyDescent="0.2">
      <c r="A244">
        <f t="shared" si="1"/>
        <v>44</v>
      </c>
      <c r="G244">
        <f t="shared" si="2"/>
        <v>10</v>
      </c>
    </row>
    <row r="245" spans="1:7" x14ac:dyDescent="0.2">
      <c r="A245">
        <f t="shared" si="1"/>
        <v>45</v>
      </c>
      <c r="G245">
        <f t="shared" si="2"/>
        <v>100</v>
      </c>
    </row>
    <row r="246" spans="1:7" x14ac:dyDescent="0.2">
      <c r="A246">
        <f t="shared" si="1"/>
        <v>46</v>
      </c>
      <c r="G246">
        <f t="shared" si="2"/>
        <v>300</v>
      </c>
    </row>
    <row r="247" spans="1:7" x14ac:dyDescent="0.2">
      <c r="A247">
        <f t="shared" si="1"/>
        <v>47</v>
      </c>
      <c r="G247">
        <f t="shared" si="2"/>
        <v>500</v>
      </c>
    </row>
    <row r="248" spans="1:7" x14ac:dyDescent="0.2">
      <c r="A248">
        <f t="shared" si="1"/>
        <v>48</v>
      </c>
      <c r="G248">
        <f t="shared" si="2"/>
        <v>1250</v>
      </c>
    </row>
    <row r="249" spans="1:7" x14ac:dyDescent="0.2">
      <c r="A249">
        <f t="shared" si="1"/>
        <v>49</v>
      </c>
      <c r="G249">
        <f t="shared" si="2"/>
        <v>175</v>
      </c>
    </row>
    <row r="250" spans="1:7" x14ac:dyDescent="0.2">
      <c r="A250">
        <f t="shared" si="1"/>
        <v>50</v>
      </c>
      <c r="G250">
        <f t="shared" si="2"/>
        <v>125</v>
      </c>
    </row>
    <row r="251" spans="1:7" x14ac:dyDescent="0.2">
      <c r="A251">
        <f t="shared" si="1"/>
        <v>51</v>
      </c>
      <c r="G251">
        <f t="shared" si="2"/>
        <v>75</v>
      </c>
    </row>
    <row r="252" spans="1:7" x14ac:dyDescent="0.2">
      <c r="A252">
        <f t="shared" si="1"/>
        <v>52</v>
      </c>
      <c r="G252">
        <f t="shared" si="2"/>
        <v>500</v>
      </c>
    </row>
    <row r="253" spans="1:7" x14ac:dyDescent="0.2">
      <c r="A253">
        <f t="shared" si="1"/>
        <v>53</v>
      </c>
      <c r="G253">
        <f t="shared" si="2"/>
        <v>150</v>
      </c>
    </row>
    <row r="254" spans="1:7" x14ac:dyDescent="0.2">
      <c r="A254">
        <f t="shared" si="1"/>
        <v>54</v>
      </c>
      <c r="G254">
        <f t="shared" si="2"/>
        <v>225</v>
      </c>
    </row>
    <row r="255" spans="1:7" x14ac:dyDescent="0.2">
      <c r="A255">
        <f t="shared" si="1"/>
        <v>55</v>
      </c>
      <c r="G255">
        <f t="shared" si="2"/>
        <v>251</v>
      </c>
    </row>
    <row r="256" spans="1:7" x14ac:dyDescent="0.2">
      <c r="A256">
        <f t="shared" si="1"/>
        <v>56</v>
      </c>
      <c r="G256">
        <f t="shared" si="2"/>
        <v>25</v>
      </c>
    </row>
    <row r="257" spans="1:7" x14ac:dyDescent="0.2">
      <c r="A257">
        <f t="shared" si="1"/>
        <v>57</v>
      </c>
      <c r="G257">
        <f t="shared" si="2"/>
        <v>25</v>
      </c>
    </row>
    <row r="258" spans="1:7" x14ac:dyDescent="0.2">
      <c r="A258">
        <f t="shared" si="1"/>
        <v>58</v>
      </c>
      <c r="G258">
        <f t="shared" si="2"/>
        <v>100</v>
      </c>
    </row>
    <row r="260" spans="1:7" x14ac:dyDescent="0.2">
      <c r="B260" t="s">
        <v>676</v>
      </c>
      <c r="D260" t="s">
        <v>677</v>
      </c>
      <c r="F260" t="s">
        <v>678</v>
      </c>
    </row>
    <row r="261" spans="1:7" x14ac:dyDescent="0.2">
      <c r="A261" s="1" t="s">
        <v>675</v>
      </c>
      <c r="B261" s="1">
        <f>SUM(B201:B258)</f>
        <v>0</v>
      </c>
      <c r="C261" s="27"/>
      <c r="D261" s="1">
        <f t="shared" ref="D261:G261" si="3">SUM(D201:D258)</f>
        <v>0</v>
      </c>
      <c r="E261" s="1">
        <f t="shared" si="3"/>
        <v>0</v>
      </c>
      <c r="F261" s="1">
        <f t="shared" si="3"/>
        <v>0</v>
      </c>
      <c r="G261" s="1">
        <f t="shared" si="3"/>
        <v>16375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A69" workbookViewId="0">
      <selection activeCell="H83" sqref="H83"/>
    </sheetView>
  </sheetViews>
  <sheetFormatPr baseColWidth="10" defaultRowHeight="12.75" x14ac:dyDescent="0.2"/>
  <cols>
    <col min="1" max="1" width="15"/>
    <col min="2" max="3" width="20.7109375" bestFit="1" customWidth="1"/>
    <col min="4" max="6" width="15"/>
    <col min="7" max="7" width="15" customWidth="1"/>
    <col min="8" max="8" width="15"/>
    <col min="9" max="9" width="18.5703125" bestFit="1" customWidth="1"/>
    <col min="10" max="10" width="27.5703125" bestFit="1" customWidth="1"/>
    <col min="11" max="1023" width="15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11</v>
      </c>
      <c r="B2" t="s">
        <v>45</v>
      </c>
      <c r="C2" t="s">
        <v>13</v>
      </c>
      <c r="D2" t="s">
        <v>14</v>
      </c>
      <c r="E2" t="s">
        <v>11</v>
      </c>
      <c r="F2" t="s">
        <v>46</v>
      </c>
      <c r="G2" t="s">
        <v>47</v>
      </c>
      <c r="H2" t="s">
        <v>11</v>
      </c>
      <c r="I2">
        <v>1</v>
      </c>
    </row>
    <row r="3" spans="1:9" x14ac:dyDescent="0.2">
      <c r="A3" t="s">
        <v>11</v>
      </c>
      <c r="B3" t="s">
        <v>12</v>
      </c>
      <c r="C3" t="s">
        <v>13</v>
      </c>
      <c r="D3" t="s">
        <v>14</v>
      </c>
      <c r="E3" t="s">
        <v>11</v>
      </c>
      <c r="F3" t="s">
        <v>15</v>
      </c>
      <c r="G3" t="s">
        <v>60</v>
      </c>
      <c r="H3" t="s">
        <v>61</v>
      </c>
      <c r="I3">
        <v>2</v>
      </c>
    </row>
    <row r="4" spans="1:9" x14ac:dyDescent="0.2">
      <c r="A4" t="s">
        <v>11</v>
      </c>
      <c r="B4" t="s">
        <v>12</v>
      </c>
      <c r="C4" t="s">
        <v>13</v>
      </c>
      <c r="D4" t="s">
        <v>14</v>
      </c>
      <c r="E4" t="s">
        <v>11</v>
      </c>
      <c r="F4" t="s">
        <v>15</v>
      </c>
      <c r="G4" t="s">
        <v>57</v>
      </c>
      <c r="H4" t="s">
        <v>58</v>
      </c>
      <c r="I4">
        <v>3</v>
      </c>
    </row>
    <row r="5" spans="1:9" x14ac:dyDescent="0.2">
      <c r="A5" t="s">
        <v>11</v>
      </c>
      <c r="B5" t="s">
        <v>12</v>
      </c>
      <c r="C5" t="s">
        <v>13</v>
      </c>
      <c r="D5" t="s">
        <v>14</v>
      </c>
      <c r="E5" t="s">
        <v>11</v>
      </c>
      <c r="F5" t="s">
        <v>15</v>
      </c>
      <c r="G5" t="s">
        <v>38</v>
      </c>
      <c r="H5" t="s">
        <v>91</v>
      </c>
      <c r="I5">
        <v>4</v>
      </c>
    </row>
    <row r="6" spans="1:9" x14ac:dyDescent="0.2">
      <c r="A6" t="s">
        <v>11</v>
      </c>
      <c r="B6" t="s">
        <v>12</v>
      </c>
      <c r="C6" t="s">
        <v>13</v>
      </c>
      <c r="D6" t="s">
        <v>14</v>
      </c>
      <c r="E6" t="s">
        <v>11</v>
      </c>
      <c r="F6" t="s">
        <v>15</v>
      </c>
      <c r="G6" t="s">
        <v>51</v>
      </c>
      <c r="H6" t="s">
        <v>52</v>
      </c>
      <c r="I6">
        <v>5</v>
      </c>
    </row>
    <row r="7" spans="1:9" x14ac:dyDescent="0.2">
      <c r="A7" t="s">
        <v>11</v>
      </c>
      <c r="B7" t="s">
        <v>12</v>
      </c>
      <c r="C7" t="s">
        <v>13</v>
      </c>
      <c r="D7" t="s">
        <v>14</v>
      </c>
      <c r="E7" t="s">
        <v>11</v>
      </c>
      <c r="F7" t="s">
        <v>15</v>
      </c>
      <c r="G7" t="s">
        <v>36</v>
      </c>
      <c r="H7" t="s">
        <v>37</v>
      </c>
      <c r="I7">
        <v>6</v>
      </c>
    </row>
    <row r="8" spans="1:9" x14ac:dyDescent="0.2">
      <c r="A8" t="s">
        <v>11</v>
      </c>
      <c r="B8" t="s">
        <v>12</v>
      </c>
      <c r="C8" t="s">
        <v>13</v>
      </c>
      <c r="D8" t="s">
        <v>14</v>
      </c>
      <c r="E8" t="s">
        <v>11</v>
      </c>
      <c r="F8" t="s">
        <v>15</v>
      </c>
      <c r="G8" t="s">
        <v>67</v>
      </c>
      <c r="H8" t="s">
        <v>94</v>
      </c>
      <c r="I8">
        <v>7</v>
      </c>
    </row>
    <row r="9" spans="1:9" x14ac:dyDescent="0.2">
      <c r="A9" t="s">
        <v>11</v>
      </c>
      <c r="B9" t="s">
        <v>12</v>
      </c>
      <c r="C9" t="s">
        <v>13</v>
      </c>
      <c r="D9" t="s">
        <v>14</v>
      </c>
      <c r="E9" t="s">
        <v>11</v>
      </c>
      <c r="F9" t="s">
        <v>15</v>
      </c>
      <c r="G9" t="s">
        <v>28</v>
      </c>
      <c r="H9" t="s">
        <v>77</v>
      </c>
      <c r="I9">
        <v>8</v>
      </c>
    </row>
    <row r="10" spans="1:9" x14ac:dyDescent="0.2">
      <c r="A10" t="s">
        <v>11</v>
      </c>
      <c r="B10" t="s">
        <v>12</v>
      </c>
      <c r="C10" t="s">
        <v>13</v>
      </c>
      <c r="D10" t="s">
        <v>14</v>
      </c>
      <c r="E10" t="s">
        <v>11</v>
      </c>
      <c r="F10" t="s">
        <v>15</v>
      </c>
      <c r="G10" t="s">
        <v>28</v>
      </c>
      <c r="H10" t="s">
        <v>29</v>
      </c>
      <c r="I10">
        <v>9</v>
      </c>
    </row>
    <row r="11" spans="1:9" x14ac:dyDescent="0.2">
      <c r="A11" t="s">
        <v>11</v>
      </c>
      <c r="B11" t="s">
        <v>12</v>
      </c>
      <c r="C11" t="s">
        <v>12</v>
      </c>
      <c r="D11" t="s">
        <v>63</v>
      </c>
      <c r="E11" t="s">
        <v>64</v>
      </c>
      <c r="F11" t="s">
        <v>15</v>
      </c>
      <c r="G11" t="s">
        <v>26</v>
      </c>
      <c r="H11" t="s">
        <v>65</v>
      </c>
      <c r="I11">
        <v>10</v>
      </c>
    </row>
    <row r="12" spans="1:9" x14ac:dyDescent="0.2">
      <c r="A12" t="s">
        <v>11</v>
      </c>
      <c r="B12" t="s">
        <v>12</v>
      </c>
      <c r="C12" t="s">
        <v>13</v>
      </c>
      <c r="D12" t="s">
        <v>14</v>
      </c>
      <c r="E12" t="s">
        <v>11</v>
      </c>
      <c r="F12" t="s">
        <v>15</v>
      </c>
      <c r="G12" t="s">
        <v>82</v>
      </c>
      <c r="H12" t="s">
        <v>27</v>
      </c>
      <c r="I12">
        <v>11</v>
      </c>
    </row>
    <row r="13" spans="1:9" x14ac:dyDescent="0.2">
      <c r="A13" t="s">
        <v>11</v>
      </c>
      <c r="B13" t="s">
        <v>12</v>
      </c>
      <c r="C13" t="s">
        <v>13</v>
      </c>
      <c r="D13" t="s">
        <v>14</v>
      </c>
      <c r="E13" t="s">
        <v>11</v>
      </c>
      <c r="F13" t="s">
        <v>15</v>
      </c>
      <c r="G13" t="s">
        <v>51</v>
      </c>
      <c r="H13" t="s">
        <v>92</v>
      </c>
      <c r="I13">
        <v>12</v>
      </c>
    </row>
    <row r="14" spans="1:9" x14ac:dyDescent="0.2">
      <c r="A14" t="s">
        <v>11</v>
      </c>
      <c r="B14" t="s">
        <v>12</v>
      </c>
      <c r="C14" t="s">
        <v>13</v>
      </c>
      <c r="D14" t="s">
        <v>14</v>
      </c>
      <c r="E14" t="s">
        <v>11</v>
      </c>
      <c r="F14" t="s">
        <v>15</v>
      </c>
      <c r="G14" t="s">
        <v>83</v>
      </c>
      <c r="H14" t="s">
        <v>84</v>
      </c>
      <c r="I14">
        <v>13</v>
      </c>
    </row>
    <row r="15" spans="1:9" x14ac:dyDescent="0.2">
      <c r="A15" t="s">
        <v>11</v>
      </c>
      <c r="B15" t="s">
        <v>12</v>
      </c>
      <c r="C15" t="s">
        <v>13</v>
      </c>
      <c r="D15" t="s">
        <v>14</v>
      </c>
      <c r="E15" t="s">
        <v>11</v>
      </c>
      <c r="F15" t="s">
        <v>15</v>
      </c>
      <c r="G15" t="s">
        <v>38</v>
      </c>
      <c r="H15" t="s">
        <v>78</v>
      </c>
      <c r="I15">
        <v>14</v>
      </c>
    </row>
    <row r="16" spans="1:9" x14ac:dyDescent="0.2">
      <c r="A16" t="s">
        <v>11</v>
      </c>
      <c r="B16" t="s">
        <v>12</v>
      </c>
      <c r="C16" t="s">
        <v>13</v>
      </c>
      <c r="D16" t="s">
        <v>14</v>
      </c>
      <c r="E16" t="s">
        <v>11</v>
      </c>
      <c r="F16" t="s">
        <v>15</v>
      </c>
      <c r="G16" t="s">
        <v>42</v>
      </c>
      <c r="H16" t="s">
        <v>43</v>
      </c>
      <c r="I16">
        <v>15</v>
      </c>
    </row>
    <row r="17" spans="1:9" x14ac:dyDescent="0.2">
      <c r="A17" t="s">
        <v>11</v>
      </c>
      <c r="B17" t="s">
        <v>12</v>
      </c>
      <c r="C17" t="s">
        <v>13</v>
      </c>
      <c r="D17" t="s">
        <v>14</v>
      </c>
      <c r="E17" t="s">
        <v>11</v>
      </c>
      <c r="F17" t="s">
        <v>15</v>
      </c>
      <c r="G17" t="s">
        <v>24</v>
      </c>
      <c r="H17" t="s">
        <v>85</v>
      </c>
      <c r="I17">
        <v>16</v>
      </c>
    </row>
    <row r="18" spans="1:9" x14ac:dyDescent="0.2">
      <c r="A18" t="s">
        <v>11</v>
      </c>
      <c r="B18" t="s">
        <v>12</v>
      </c>
      <c r="C18" t="s">
        <v>13</v>
      </c>
      <c r="D18" t="s">
        <v>14</v>
      </c>
      <c r="E18" t="s">
        <v>11</v>
      </c>
      <c r="F18" t="s">
        <v>15</v>
      </c>
      <c r="G18" t="s">
        <v>38</v>
      </c>
      <c r="H18" t="s">
        <v>81</v>
      </c>
      <c r="I18">
        <v>17</v>
      </c>
    </row>
    <row r="19" spans="1:9" x14ac:dyDescent="0.2">
      <c r="A19" t="s">
        <v>11</v>
      </c>
      <c r="B19" t="s">
        <v>12</v>
      </c>
      <c r="C19" t="s">
        <v>13</v>
      </c>
      <c r="D19" t="s">
        <v>14</v>
      </c>
      <c r="E19" t="s">
        <v>11</v>
      </c>
      <c r="F19" t="s">
        <v>15</v>
      </c>
      <c r="G19" t="s">
        <v>16</v>
      </c>
      <c r="H19" t="s">
        <v>17</v>
      </c>
      <c r="I19">
        <v>18</v>
      </c>
    </row>
    <row r="20" spans="1:9" x14ac:dyDescent="0.2">
      <c r="A20" t="s">
        <v>11</v>
      </c>
      <c r="B20" t="s">
        <v>12</v>
      </c>
      <c r="C20" t="s">
        <v>13</v>
      </c>
      <c r="D20" t="s">
        <v>14</v>
      </c>
      <c r="E20" t="s">
        <v>11</v>
      </c>
      <c r="F20" t="s">
        <v>15</v>
      </c>
      <c r="G20" t="s">
        <v>24</v>
      </c>
      <c r="H20" t="s">
        <v>54</v>
      </c>
      <c r="I20">
        <v>19</v>
      </c>
    </row>
    <row r="21" spans="1:9" x14ac:dyDescent="0.2">
      <c r="A21" t="s">
        <v>11</v>
      </c>
      <c r="B21" t="s">
        <v>12</v>
      </c>
      <c r="C21" t="s">
        <v>13</v>
      </c>
      <c r="D21" t="s">
        <v>14</v>
      </c>
      <c r="E21" t="s">
        <v>11</v>
      </c>
      <c r="F21" t="s">
        <v>15</v>
      </c>
      <c r="G21" t="s">
        <v>49</v>
      </c>
      <c r="H21" t="s">
        <v>50</v>
      </c>
      <c r="I21">
        <v>20</v>
      </c>
    </row>
    <row r="22" spans="1:9" x14ac:dyDescent="0.2">
      <c r="A22" t="s">
        <v>11</v>
      </c>
      <c r="B22" t="s">
        <v>12</v>
      </c>
      <c r="C22" t="s">
        <v>13</v>
      </c>
      <c r="D22" t="s">
        <v>14</v>
      </c>
      <c r="E22" t="s">
        <v>11</v>
      </c>
      <c r="F22" t="s">
        <v>15</v>
      </c>
      <c r="G22" t="s">
        <v>49</v>
      </c>
      <c r="H22" t="s">
        <v>88</v>
      </c>
      <c r="I22">
        <v>21</v>
      </c>
    </row>
    <row r="23" spans="1:9" x14ac:dyDescent="0.2">
      <c r="A23" t="s">
        <v>11</v>
      </c>
      <c r="B23" t="s">
        <v>12</v>
      </c>
      <c r="C23" t="s">
        <v>13</v>
      </c>
      <c r="D23" t="s">
        <v>14</v>
      </c>
      <c r="E23" t="s">
        <v>11</v>
      </c>
      <c r="F23" t="s">
        <v>15</v>
      </c>
      <c r="G23" t="s">
        <v>16</v>
      </c>
      <c r="H23" t="s">
        <v>80</v>
      </c>
      <c r="I23">
        <v>22</v>
      </c>
    </row>
    <row r="24" spans="1:9" x14ac:dyDescent="0.2">
      <c r="A24" t="s">
        <v>11</v>
      </c>
      <c r="B24" t="s">
        <v>12</v>
      </c>
      <c r="C24" t="s">
        <v>13</v>
      </c>
      <c r="D24" t="s">
        <v>14</v>
      </c>
      <c r="E24" t="s">
        <v>11</v>
      </c>
      <c r="F24" t="s">
        <v>22</v>
      </c>
      <c r="G24" t="s">
        <v>32</v>
      </c>
      <c r="I24">
        <v>23</v>
      </c>
    </row>
    <row r="25" spans="1:9" x14ac:dyDescent="0.2">
      <c r="A25" t="s">
        <v>11</v>
      </c>
      <c r="B25" t="s">
        <v>12</v>
      </c>
      <c r="C25" t="s">
        <v>13</v>
      </c>
      <c r="D25" t="s">
        <v>14</v>
      </c>
      <c r="E25" t="s">
        <v>11</v>
      </c>
      <c r="F25" t="s">
        <v>22</v>
      </c>
      <c r="G25" t="s">
        <v>23</v>
      </c>
      <c r="H25" t="s">
        <v>87</v>
      </c>
      <c r="I25">
        <v>24</v>
      </c>
    </row>
    <row r="26" spans="1:9" x14ac:dyDescent="0.2">
      <c r="A26" t="s">
        <v>11</v>
      </c>
      <c r="B26" t="s">
        <v>12</v>
      </c>
      <c r="C26" t="s">
        <v>13</v>
      </c>
      <c r="D26" t="s">
        <v>14</v>
      </c>
      <c r="E26" t="s">
        <v>11</v>
      </c>
      <c r="F26" t="s">
        <v>22</v>
      </c>
      <c r="G26" t="s">
        <v>23</v>
      </c>
      <c r="I26">
        <v>25</v>
      </c>
    </row>
    <row r="27" spans="1:9" x14ac:dyDescent="0.2">
      <c r="A27" t="s">
        <v>11</v>
      </c>
      <c r="B27" t="s">
        <v>12</v>
      </c>
      <c r="C27" t="s">
        <v>13</v>
      </c>
      <c r="D27" t="s">
        <v>14</v>
      </c>
      <c r="E27" t="s">
        <v>11</v>
      </c>
      <c r="F27" t="s">
        <v>22</v>
      </c>
      <c r="G27" t="s">
        <v>79</v>
      </c>
      <c r="I27">
        <v>26</v>
      </c>
    </row>
    <row r="28" spans="1:9" x14ac:dyDescent="0.2">
      <c r="A28" t="s">
        <v>11</v>
      </c>
      <c r="B28" t="s">
        <v>12</v>
      </c>
      <c r="C28" t="s">
        <v>13</v>
      </c>
      <c r="D28" t="s">
        <v>14</v>
      </c>
      <c r="E28" t="s">
        <v>11</v>
      </c>
      <c r="F28" t="s">
        <v>22</v>
      </c>
      <c r="G28" t="s">
        <v>23</v>
      </c>
      <c r="I28">
        <v>27</v>
      </c>
    </row>
    <row r="29" spans="1:9" x14ac:dyDescent="0.2">
      <c r="A29" t="s">
        <v>11</v>
      </c>
      <c r="B29" t="s">
        <v>12</v>
      </c>
      <c r="C29" t="s">
        <v>13</v>
      </c>
      <c r="D29" t="s">
        <v>14</v>
      </c>
      <c r="E29" t="s">
        <v>11</v>
      </c>
      <c r="F29" t="s">
        <v>22</v>
      </c>
      <c r="G29" t="s">
        <v>23</v>
      </c>
      <c r="I29">
        <v>28</v>
      </c>
    </row>
    <row r="30" spans="1:9" x14ac:dyDescent="0.2">
      <c r="A30" t="s">
        <v>11</v>
      </c>
      <c r="B30" t="s">
        <v>12</v>
      </c>
      <c r="C30" t="s">
        <v>13</v>
      </c>
      <c r="D30" t="s">
        <v>14</v>
      </c>
      <c r="E30" t="s">
        <v>11</v>
      </c>
      <c r="F30" t="s">
        <v>22</v>
      </c>
      <c r="G30" t="s">
        <v>67</v>
      </c>
      <c r="I30">
        <v>29</v>
      </c>
    </row>
    <row r="31" spans="1:9" x14ac:dyDescent="0.2">
      <c r="A31" t="s">
        <v>11</v>
      </c>
      <c r="B31" t="s">
        <v>12</v>
      </c>
      <c r="C31" t="s">
        <v>13</v>
      </c>
      <c r="D31" t="s">
        <v>14</v>
      </c>
      <c r="E31" t="s">
        <v>11</v>
      </c>
      <c r="F31" t="s">
        <v>22</v>
      </c>
      <c r="G31" t="s">
        <v>23</v>
      </c>
      <c r="I31">
        <v>30</v>
      </c>
    </row>
    <row r="32" spans="1:9" x14ac:dyDescent="0.2">
      <c r="A32" t="s">
        <v>11</v>
      </c>
      <c r="B32" t="s">
        <v>12</v>
      </c>
      <c r="C32" t="s">
        <v>13</v>
      </c>
      <c r="D32" t="s">
        <v>14</v>
      </c>
      <c r="E32" t="s">
        <v>11</v>
      </c>
      <c r="F32" t="s">
        <v>22</v>
      </c>
      <c r="G32" t="s">
        <v>67</v>
      </c>
      <c r="I32">
        <v>31</v>
      </c>
    </row>
    <row r="33" spans="1:9" x14ac:dyDescent="0.2">
      <c r="A33" t="s">
        <v>11</v>
      </c>
      <c r="B33" t="s">
        <v>12</v>
      </c>
      <c r="C33" t="s">
        <v>13</v>
      </c>
      <c r="D33" t="s">
        <v>14</v>
      </c>
      <c r="E33" t="s">
        <v>11</v>
      </c>
      <c r="F33" t="s">
        <v>22</v>
      </c>
      <c r="G33" t="s">
        <v>38</v>
      </c>
      <c r="I33">
        <v>32</v>
      </c>
    </row>
    <row r="34" spans="1:9" x14ac:dyDescent="0.2">
      <c r="A34" t="s">
        <v>11</v>
      </c>
      <c r="B34" t="s">
        <v>12</v>
      </c>
      <c r="C34" t="s">
        <v>13</v>
      </c>
      <c r="D34" t="s">
        <v>14</v>
      </c>
      <c r="E34" t="s">
        <v>11</v>
      </c>
      <c r="F34" t="s">
        <v>22</v>
      </c>
      <c r="G34" t="s">
        <v>38</v>
      </c>
      <c r="I34">
        <v>33</v>
      </c>
    </row>
    <row r="35" spans="1:9" x14ac:dyDescent="0.2">
      <c r="A35" t="s">
        <v>11</v>
      </c>
      <c r="B35" t="s">
        <v>12</v>
      </c>
      <c r="C35" t="s">
        <v>13</v>
      </c>
      <c r="D35" t="s">
        <v>14</v>
      </c>
      <c r="E35" t="s">
        <v>11</v>
      </c>
      <c r="F35" t="s">
        <v>22</v>
      </c>
      <c r="G35" t="s">
        <v>66</v>
      </c>
      <c r="I35">
        <v>34</v>
      </c>
    </row>
    <row r="36" spans="1:9" x14ac:dyDescent="0.2">
      <c r="A36" t="s">
        <v>11</v>
      </c>
      <c r="B36" t="s">
        <v>12</v>
      </c>
      <c r="C36" t="s">
        <v>13</v>
      </c>
      <c r="D36" t="s">
        <v>14</v>
      </c>
      <c r="E36" t="s">
        <v>11</v>
      </c>
      <c r="F36" t="s">
        <v>22</v>
      </c>
      <c r="G36" t="s">
        <v>66</v>
      </c>
      <c r="I36">
        <v>35</v>
      </c>
    </row>
    <row r="37" spans="1:9" x14ac:dyDescent="0.2">
      <c r="A37" t="s">
        <v>11</v>
      </c>
      <c r="B37" t="s">
        <v>12</v>
      </c>
      <c r="C37" t="s">
        <v>13</v>
      </c>
      <c r="D37" t="s">
        <v>14</v>
      </c>
      <c r="E37" t="s">
        <v>11</v>
      </c>
      <c r="F37" t="s">
        <v>22</v>
      </c>
      <c r="G37" t="s">
        <v>38</v>
      </c>
      <c r="I37">
        <v>36</v>
      </c>
    </row>
    <row r="38" spans="1:9" x14ac:dyDescent="0.2">
      <c r="A38" t="s">
        <v>11</v>
      </c>
      <c r="B38" t="s">
        <v>12</v>
      </c>
      <c r="C38" t="s">
        <v>13</v>
      </c>
      <c r="D38" t="s">
        <v>14</v>
      </c>
      <c r="E38" t="s">
        <v>11</v>
      </c>
      <c r="F38" t="s">
        <v>22</v>
      </c>
      <c r="G38" t="s">
        <v>26</v>
      </c>
      <c r="I38">
        <v>37</v>
      </c>
    </row>
    <row r="39" spans="1:9" x14ac:dyDescent="0.2">
      <c r="A39" t="s">
        <v>11</v>
      </c>
      <c r="B39" t="s">
        <v>12</v>
      </c>
      <c r="C39" t="s">
        <v>13</v>
      </c>
      <c r="D39" t="s">
        <v>14</v>
      </c>
      <c r="E39" t="s">
        <v>11</v>
      </c>
      <c r="F39" t="s">
        <v>22</v>
      </c>
      <c r="G39" t="s">
        <v>38</v>
      </c>
      <c r="I39">
        <v>38</v>
      </c>
    </row>
    <row r="40" spans="1:9" x14ac:dyDescent="0.2">
      <c r="A40" t="s">
        <v>11</v>
      </c>
      <c r="B40" t="s">
        <v>12</v>
      </c>
      <c r="C40" t="s">
        <v>13</v>
      </c>
      <c r="D40" t="s">
        <v>14</v>
      </c>
      <c r="E40" t="s">
        <v>11</v>
      </c>
      <c r="F40" t="s">
        <v>22</v>
      </c>
      <c r="G40" t="s">
        <v>38</v>
      </c>
      <c r="I40">
        <v>39</v>
      </c>
    </row>
    <row r="41" spans="1:9" x14ac:dyDescent="0.2">
      <c r="A41" t="s">
        <v>11</v>
      </c>
      <c r="B41" t="s">
        <v>12</v>
      </c>
      <c r="C41" t="s">
        <v>13</v>
      </c>
      <c r="D41" t="s">
        <v>14</v>
      </c>
      <c r="E41" t="s">
        <v>11</v>
      </c>
      <c r="F41" t="s">
        <v>22</v>
      </c>
      <c r="G41" t="s">
        <v>26</v>
      </c>
      <c r="I41">
        <v>40</v>
      </c>
    </row>
    <row r="42" spans="1:9" x14ac:dyDescent="0.2">
      <c r="A42" t="s">
        <v>11</v>
      </c>
      <c r="B42" t="s">
        <v>12</v>
      </c>
      <c r="C42" t="s">
        <v>13</v>
      </c>
      <c r="D42" t="s">
        <v>14</v>
      </c>
      <c r="E42" t="s">
        <v>11</v>
      </c>
      <c r="F42" t="s">
        <v>22</v>
      </c>
      <c r="G42" t="s">
        <v>38</v>
      </c>
      <c r="I42">
        <v>41</v>
      </c>
    </row>
    <row r="43" spans="1:9" x14ac:dyDescent="0.2">
      <c r="A43" t="s">
        <v>11</v>
      </c>
      <c r="B43" t="s">
        <v>12</v>
      </c>
      <c r="C43" t="s">
        <v>13</v>
      </c>
      <c r="D43" t="s">
        <v>14</v>
      </c>
      <c r="E43" t="s">
        <v>11</v>
      </c>
      <c r="F43" t="s">
        <v>22</v>
      </c>
      <c r="G43" t="s">
        <v>38</v>
      </c>
      <c r="I43">
        <v>42</v>
      </c>
    </row>
    <row r="44" spans="1:9" x14ac:dyDescent="0.2">
      <c r="A44" t="s">
        <v>11</v>
      </c>
      <c r="B44" t="s">
        <v>12</v>
      </c>
      <c r="C44" t="s">
        <v>13</v>
      </c>
      <c r="D44" t="s">
        <v>14</v>
      </c>
      <c r="E44" t="s">
        <v>11</v>
      </c>
      <c r="F44" t="s">
        <v>22</v>
      </c>
      <c r="G44" t="s">
        <v>38</v>
      </c>
      <c r="I44">
        <v>43</v>
      </c>
    </row>
    <row r="45" spans="1:9" x14ac:dyDescent="0.2">
      <c r="A45" t="s">
        <v>11</v>
      </c>
      <c r="B45" t="s">
        <v>12</v>
      </c>
      <c r="C45" t="s">
        <v>13</v>
      </c>
      <c r="D45" t="s">
        <v>14</v>
      </c>
      <c r="E45" t="s">
        <v>11</v>
      </c>
      <c r="F45" t="s">
        <v>22</v>
      </c>
      <c r="G45" t="s">
        <v>30</v>
      </c>
      <c r="I45">
        <v>44</v>
      </c>
    </row>
    <row r="46" spans="1:9" x14ac:dyDescent="0.2">
      <c r="A46" t="s">
        <v>11</v>
      </c>
      <c r="B46" t="s">
        <v>12</v>
      </c>
      <c r="C46" t="s">
        <v>13</v>
      </c>
      <c r="D46" t="s">
        <v>14</v>
      </c>
      <c r="E46" t="s">
        <v>11</v>
      </c>
      <c r="F46" t="s">
        <v>22</v>
      </c>
      <c r="G46" t="s">
        <v>24</v>
      </c>
      <c r="I46">
        <v>45</v>
      </c>
    </row>
    <row r="47" spans="1:9" x14ac:dyDescent="0.2">
      <c r="A47" t="s">
        <v>11</v>
      </c>
      <c r="B47" t="s">
        <v>12</v>
      </c>
      <c r="C47" t="s">
        <v>13</v>
      </c>
      <c r="D47" t="s">
        <v>14</v>
      </c>
      <c r="E47" t="s">
        <v>11</v>
      </c>
      <c r="F47" t="s">
        <v>22</v>
      </c>
      <c r="G47" t="s">
        <v>24</v>
      </c>
      <c r="I47">
        <v>46</v>
      </c>
    </row>
    <row r="48" spans="1:9" x14ac:dyDescent="0.2">
      <c r="A48" t="s">
        <v>11</v>
      </c>
      <c r="B48" t="s">
        <v>12</v>
      </c>
      <c r="C48" t="s">
        <v>13</v>
      </c>
      <c r="D48" t="s">
        <v>14</v>
      </c>
      <c r="E48" t="s">
        <v>11</v>
      </c>
      <c r="F48" t="s">
        <v>22</v>
      </c>
      <c r="G48" t="s">
        <v>24</v>
      </c>
    </row>
    <row r="49" spans="1:11" x14ac:dyDescent="0.2">
      <c r="A49" t="s">
        <v>11</v>
      </c>
      <c r="B49" t="s">
        <v>12</v>
      </c>
      <c r="C49" t="s">
        <v>13</v>
      </c>
      <c r="D49" t="s">
        <v>14</v>
      </c>
      <c r="E49" t="s">
        <v>11</v>
      </c>
      <c r="F49" t="s">
        <v>22</v>
      </c>
      <c r="G49" t="s">
        <v>24</v>
      </c>
      <c r="I49">
        <v>48</v>
      </c>
    </row>
    <row r="50" spans="1:11" x14ac:dyDescent="0.2">
      <c r="A50" t="s">
        <v>11</v>
      </c>
      <c r="B50" t="s">
        <v>12</v>
      </c>
      <c r="C50" t="s">
        <v>13</v>
      </c>
      <c r="D50" t="s">
        <v>14</v>
      </c>
      <c r="E50" t="s">
        <v>11</v>
      </c>
      <c r="F50" t="s">
        <v>22</v>
      </c>
      <c r="G50" t="s">
        <v>24</v>
      </c>
      <c r="I50">
        <v>49</v>
      </c>
    </row>
    <row r="51" spans="1:11" x14ac:dyDescent="0.2">
      <c r="A51" t="s">
        <v>11</v>
      </c>
      <c r="B51" t="s">
        <v>12</v>
      </c>
      <c r="C51" t="s">
        <v>13</v>
      </c>
      <c r="D51" t="s">
        <v>14</v>
      </c>
      <c r="E51" t="s">
        <v>11</v>
      </c>
      <c r="F51" t="s">
        <v>22</v>
      </c>
      <c r="G51" t="s">
        <v>24</v>
      </c>
      <c r="I51">
        <v>50</v>
      </c>
    </row>
    <row r="52" spans="1:11" x14ac:dyDescent="0.2">
      <c r="A52" t="s">
        <v>11</v>
      </c>
      <c r="B52" t="s">
        <v>12</v>
      </c>
      <c r="C52" t="s">
        <v>13</v>
      </c>
      <c r="D52" t="s">
        <v>14</v>
      </c>
      <c r="E52" t="s">
        <v>11</v>
      </c>
      <c r="F52" t="s">
        <v>22</v>
      </c>
      <c r="G52" t="s">
        <v>24</v>
      </c>
      <c r="I52">
        <v>51</v>
      </c>
    </row>
    <row r="53" spans="1:11" x14ac:dyDescent="0.2">
      <c r="A53" t="s">
        <v>11</v>
      </c>
      <c r="B53" t="s">
        <v>12</v>
      </c>
      <c r="C53" t="s">
        <v>13</v>
      </c>
      <c r="D53" t="s">
        <v>14</v>
      </c>
      <c r="E53" t="s">
        <v>11</v>
      </c>
      <c r="F53" t="s">
        <v>22</v>
      </c>
      <c r="G53" t="s">
        <v>24</v>
      </c>
      <c r="I53">
        <v>52</v>
      </c>
    </row>
    <row r="54" spans="1:11" x14ac:dyDescent="0.2">
      <c r="A54" t="s">
        <v>11</v>
      </c>
      <c r="B54" t="s">
        <v>12</v>
      </c>
      <c r="C54" t="s">
        <v>13</v>
      </c>
      <c r="D54" t="s">
        <v>14</v>
      </c>
      <c r="E54" t="s">
        <v>11</v>
      </c>
      <c r="F54" t="s">
        <v>22</v>
      </c>
      <c r="G54" t="s">
        <v>24</v>
      </c>
      <c r="I54">
        <v>53</v>
      </c>
    </row>
    <row r="55" spans="1:11" x14ac:dyDescent="0.2">
      <c r="A55" t="s">
        <v>11</v>
      </c>
      <c r="B55" t="s">
        <v>12</v>
      </c>
      <c r="C55" t="s">
        <v>13</v>
      </c>
      <c r="D55" t="s">
        <v>14</v>
      </c>
      <c r="E55" t="s">
        <v>11</v>
      </c>
      <c r="F55" t="s">
        <v>22</v>
      </c>
      <c r="G55" t="s">
        <v>93</v>
      </c>
      <c r="I55">
        <v>54</v>
      </c>
    </row>
    <row r="56" spans="1:11" x14ac:dyDescent="0.2">
      <c r="A56" t="s">
        <v>11</v>
      </c>
      <c r="B56" t="s">
        <v>12</v>
      </c>
      <c r="C56" t="s">
        <v>13</v>
      </c>
      <c r="D56" t="s">
        <v>14</v>
      </c>
      <c r="E56" t="s">
        <v>11</v>
      </c>
      <c r="F56" t="s">
        <v>22</v>
      </c>
      <c r="G56" t="s">
        <v>38</v>
      </c>
      <c r="I56">
        <v>55</v>
      </c>
    </row>
    <row r="57" spans="1:11" x14ac:dyDescent="0.2">
      <c r="A57" t="s">
        <v>11</v>
      </c>
      <c r="B57" t="s">
        <v>12</v>
      </c>
      <c r="C57" t="s">
        <v>13</v>
      </c>
      <c r="D57" t="s">
        <v>14</v>
      </c>
      <c r="E57" t="s">
        <v>11</v>
      </c>
      <c r="F57" t="s">
        <v>22</v>
      </c>
      <c r="G57" t="s">
        <v>30</v>
      </c>
      <c r="I57">
        <v>56</v>
      </c>
    </row>
    <row r="58" spans="1:11" x14ac:dyDescent="0.2">
      <c r="A58" t="s">
        <v>11</v>
      </c>
      <c r="B58" t="s">
        <v>12</v>
      </c>
      <c r="C58" t="s">
        <v>13</v>
      </c>
      <c r="D58" t="s">
        <v>14</v>
      </c>
      <c r="E58" t="s">
        <v>11</v>
      </c>
      <c r="F58" t="s">
        <v>22</v>
      </c>
      <c r="G58" t="s">
        <v>30</v>
      </c>
      <c r="I58">
        <v>57</v>
      </c>
    </row>
    <row r="59" spans="1:11" x14ac:dyDescent="0.2">
      <c r="A59" t="s">
        <v>11</v>
      </c>
      <c r="B59" t="s">
        <v>12</v>
      </c>
      <c r="C59" t="s">
        <v>13</v>
      </c>
      <c r="D59" t="s">
        <v>14</v>
      </c>
      <c r="E59" t="s">
        <v>11</v>
      </c>
      <c r="F59" t="s">
        <v>22</v>
      </c>
      <c r="G59" t="s">
        <v>23</v>
      </c>
      <c r="I59">
        <v>58</v>
      </c>
    </row>
    <row r="60" spans="1:11" x14ac:dyDescent="0.2">
      <c r="A60" t="s">
        <v>11</v>
      </c>
      <c r="B60" t="s">
        <v>12</v>
      </c>
      <c r="C60" t="s">
        <v>13</v>
      </c>
      <c r="D60" t="s">
        <v>14</v>
      </c>
      <c r="E60" t="s">
        <v>11</v>
      </c>
      <c r="F60" t="s">
        <v>15</v>
      </c>
      <c r="G60" t="s">
        <v>55</v>
      </c>
      <c r="H60" t="s">
        <v>56</v>
      </c>
      <c r="I60" t="s">
        <v>695</v>
      </c>
      <c r="J60" t="s">
        <v>703</v>
      </c>
      <c r="K60">
        <v>10</v>
      </c>
    </row>
    <row r="61" spans="1:11" x14ac:dyDescent="0.2">
      <c r="A61" t="s">
        <v>11</v>
      </c>
      <c r="B61" t="s">
        <v>12</v>
      </c>
      <c r="C61" t="s">
        <v>12</v>
      </c>
      <c r="D61" t="s">
        <v>14</v>
      </c>
      <c r="E61" t="s">
        <v>64</v>
      </c>
      <c r="F61" t="s">
        <v>15</v>
      </c>
      <c r="G61" t="s">
        <v>72</v>
      </c>
      <c r="H61" t="s">
        <v>73</v>
      </c>
      <c r="I61" t="s">
        <v>696</v>
      </c>
      <c r="J61" t="s">
        <v>64</v>
      </c>
      <c r="K61">
        <v>11</v>
      </c>
    </row>
    <row r="62" spans="1:11" x14ac:dyDescent="0.2">
      <c r="A62" t="s">
        <v>11</v>
      </c>
      <c r="B62" t="s">
        <v>12</v>
      </c>
      <c r="C62" t="s">
        <v>12</v>
      </c>
      <c r="D62" t="s">
        <v>14</v>
      </c>
      <c r="E62" t="s">
        <v>18</v>
      </c>
      <c r="F62" t="s">
        <v>15</v>
      </c>
      <c r="G62" t="s">
        <v>19</v>
      </c>
      <c r="H62" t="s">
        <v>20</v>
      </c>
      <c r="I62" t="s">
        <v>21</v>
      </c>
      <c r="J62" t="s">
        <v>18</v>
      </c>
      <c r="K62">
        <v>2</v>
      </c>
    </row>
    <row r="63" spans="1:11" x14ac:dyDescent="0.2">
      <c r="A63" t="s">
        <v>11</v>
      </c>
      <c r="B63" t="s">
        <v>12</v>
      </c>
      <c r="C63" t="s">
        <v>12</v>
      </c>
      <c r="D63" t="s">
        <v>14</v>
      </c>
      <c r="E63" t="s">
        <v>69</v>
      </c>
      <c r="F63" t="s">
        <v>15</v>
      </c>
      <c r="G63" t="s">
        <v>89</v>
      </c>
      <c r="H63" t="s">
        <v>90</v>
      </c>
      <c r="I63" t="s">
        <v>697</v>
      </c>
      <c r="J63" t="s">
        <v>69</v>
      </c>
      <c r="K63">
        <v>16</v>
      </c>
    </row>
    <row r="64" spans="1:11" x14ac:dyDescent="0.2">
      <c r="A64" t="s">
        <v>11</v>
      </c>
      <c r="B64" t="s">
        <v>12</v>
      </c>
      <c r="C64" t="s">
        <v>12</v>
      </c>
      <c r="D64" t="s">
        <v>14</v>
      </c>
      <c r="E64" t="s">
        <v>69</v>
      </c>
      <c r="F64" t="s">
        <v>15</v>
      </c>
      <c r="G64" t="s">
        <v>38</v>
      </c>
      <c r="H64" t="s">
        <v>70</v>
      </c>
      <c r="I64" t="s">
        <v>71</v>
      </c>
      <c r="J64" t="s">
        <v>69</v>
      </c>
      <c r="K64">
        <v>2</v>
      </c>
    </row>
    <row r="65" spans="1:12" x14ac:dyDescent="0.2">
      <c r="A65" t="s">
        <v>11</v>
      </c>
      <c r="B65" t="s">
        <v>12</v>
      </c>
      <c r="C65" t="s">
        <v>12</v>
      </c>
      <c r="D65" t="s">
        <v>14</v>
      </c>
      <c r="E65" t="s">
        <v>11</v>
      </c>
      <c r="F65" t="s">
        <v>15</v>
      </c>
      <c r="G65" t="s">
        <v>26</v>
      </c>
      <c r="H65" t="s">
        <v>35</v>
      </c>
      <c r="I65" t="s">
        <v>698</v>
      </c>
      <c r="J65" t="s">
        <v>11</v>
      </c>
      <c r="K65">
        <v>10</v>
      </c>
    </row>
    <row r="66" spans="1:12" x14ac:dyDescent="0.2">
      <c r="A66" t="s">
        <v>11</v>
      </c>
      <c r="B66" t="s">
        <v>12</v>
      </c>
      <c r="C66" t="s">
        <v>12</v>
      </c>
      <c r="D66" t="s">
        <v>14</v>
      </c>
      <c r="E66" t="s">
        <v>31</v>
      </c>
      <c r="F66" t="s">
        <v>15</v>
      </c>
      <c r="G66" t="s">
        <v>40</v>
      </c>
      <c r="H66" t="s">
        <v>41</v>
      </c>
      <c r="I66" t="s">
        <v>699</v>
      </c>
      <c r="J66" t="s">
        <v>31</v>
      </c>
      <c r="K66">
        <v>12</v>
      </c>
    </row>
    <row r="67" spans="1:12" x14ac:dyDescent="0.2">
      <c r="A67" t="s">
        <v>11</v>
      </c>
      <c r="B67" t="s">
        <v>12</v>
      </c>
      <c r="C67" t="s">
        <v>12</v>
      </c>
      <c r="D67" t="s">
        <v>14</v>
      </c>
      <c r="E67" t="s">
        <v>31</v>
      </c>
      <c r="F67" t="s">
        <v>15</v>
      </c>
      <c r="G67" t="s">
        <v>32</v>
      </c>
      <c r="H67" t="s">
        <v>33</v>
      </c>
      <c r="I67" t="s">
        <v>34</v>
      </c>
      <c r="J67" t="s">
        <v>31</v>
      </c>
      <c r="K67">
        <v>3</v>
      </c>
    </row>
    <row r="68" spans="1:12" x14ac:dyDescent="0.2">
      <c r="A68" t="s">
        <v>11</v>
      </c>
      <c r="B68" t="s">
        <v>12</v>
      </c>
      <c r="C68" t="s">
        <v>12</v>
      </c>
      <c r="D68" t="s">
        <v>63</v>
      </c>
      <c r="E68" t="s">
        <v>75</v>
      </c>
      <c r="F68" t="s">
        <v>15</v>
      </c>
      <c r="G68" t="s">
        <v>49</v>
      </c>
      <c r="H68" t="s">
        <v>86</v>
      </c>
      <c r="I68" t="s">
        <v>700</v>
      </c>
      <c r="J68" t="s">
        <v>75</v>
      </c>
      <c r="K68">
        <v>21</v>
      </c>
    </row>
    <row r="69" spans="1:12" x14ac:dyDescent="0.2">
      <c r="A69" t="s">
        <v>11</v>
      </c>
      <c r="B69" t="s">
        <v>12</v>
      </c>
      <c r="C69" t="s">
        <v>12</v>
      </c>
      <c r="D69" t="s">
        <v>63</v>
      </c>
      <c r="E69" t="s">
        <v>75</v>
      </c>
      <c r="F69" t="s">
        <v>15</v>
      </c>
      <c r="G69" t="s">
        <v>38</v>
      </c>
      <c r="H69" t="s">
        <v>76</v>
      </c>
      <c r="I69" t="s">
        <v>701</v>
      </c>
      <c r="J69" t="s">
        <v>75</v>
      </c>
      <c r="K69">
        <v>7</v>
      </c>
    </row>
    <row r="70" spans="1:12" x14ac:dyDescent="0.2">
      <c r="A70" t="s">
        <v>11</v>
      </c>
      <c r="B70" t="s">
        <v>12</v>
      </c>
      <c r="C70" t="s">
        <v>13</v>
      </c>
      <c r="D70" t="s">
        <v>14</v>
      </c>
      <c r="E70" t="s">
        <v>11</v>
      </c>
      <c r="F70" t="s">
        <v>25</v>
      </c>
      <c r="G70" t="s">
        <v>26</v>
      </c>
      <c r="H70" t="s">
        <v>27</v>
      </c>
      <c r="I70" t="s">
        <v>702</v>
      </c>
    </row>
    <row r="73" spans="1:12" x14ac:dyDescent="0.2">
      <c r="B73" s="1" t="s">
        <v>666</v>
      </c>
      <c r="C73" s="1" t="s">
        <v>679</v>
      </c>
      <c r="D73" s="1" t="s">
        <v>680</v>
      </c>
      <c r="E73" s="1" t="s">
        <v>681</v>
      </c>
      <c r="F73" s="1" t="s">
        <v>682</v>
      </c>
      <c r="G73" s="40" t="s">
        <v>683</v>
      </c>
      <c r="H73" s="40"/>
      <c r="J73" s="37" t="s">
        <v>684</v>
      </c>
      <c r="K73" s="38"/>
      <c r="L73" s="39"/>
    </row>
    <row r="74" spans="1:12" x14ac:dyDescent="0.2">
      <c r="B74" s="9">
        <v>1</v>
      </c>
      <c r="C74" s="10" t="s">
        <v>685</v>
      </c>
      <c r="D74" s="10" t="s">
        <v>46</v>
      </c>
      <c r="E74" s="9">
        <v>1</v>
      </c>
      <c r="F74" s="1">
        <f>COUNTIF($K$60:$K$69,B74)</f>
        <v>0</v>
      </c>
      <c r="G74" s="1"/>
      <c r="H74" s="1"/>
      <c r="J74" s="10" t="s">
        <v>686</v>
      </c>
      <c r="K74" s="13"/>
      <c r="L74" s="10" t="s">
        <v>687</v>
      </c>
    </row>
    <row r="75" spans="1:12" x14ac:dyDescent="0.2">
      <c r="B75" s="9">
        <f t="shared" ref="B75:B106" si="0">1+B74</f>
        <v>2</v>
      </c>
      <c r="C75" s="10" t="str">
        <f t="shared" ref="C75:C106" si="1">+IF(E75=1, "Reconectador", IF(E75=0,"Seccionador Cuchilla", IF(E75=2, "Fusible", "")))</f>
        <v>Seccionador Cuchilla</v>
      </c>
      <c r="D75" s="10" t="str">
        <f t="shared" ref="D75:D106" si="2">+IF(E75=1, "RC", IF(E75=0,"SC", IF(E75=2, "SF", "")))</f>
        <v>SC</v>
      </c>
      <c r="E75" s="9">
        <f>+IF(F3="RC", 1, IF(F3="SC", 0, IF(F3="SF", 2, "")))</f>
        <v>0</v>
      </c>
      <c r="F75" s="1">
        <f t="shared" ref="F75:F131" si="3">COUNTIF($K$60:$K$69,B75)</f>
        <v>2</v>
      </c>
      <c r="G75" s="1" t="s">
        <v>739</v>
      </c>
      <c r="H75" s="1" t="s">
        <v>69</v>
      </c>
      <c r="J75" s="10" t="s">
        <v>688</v>
      </c>
      <c r="K75" s="13"/>
      <c r="L75" s="1">
        <f>+COUNTIF($F$2:$F$73,"INT")</f>
        <v>1</v>
      </c>
    </row>
    <row r="76" spans="1:12" x14ac:dyDescent="0.2">
      <c r="B76" s="9">
        <f t="shared" si="0"/>
        <v>3</v>
      </c>
      <c r="C76" s="10" t="str">
        <f t="shared" si="1"/>
        <v>Seccionador Cuchilla</v>
      </c>
      <c r="D76" s="10" t="str">
        <f t="shared" si="2"/>
        <v>SC</v>
      </c>
      <c r="E76" s="9">
        <f t="shared" ref="E76:E131" si="4">+IF(F4="RC", 1, IF(F4="SC", 0, IF(F4="SF", 2, "")))</f>
        <v>0</v>
      </c>
      <c r="F76" s="1">
        <f t="shared" si="3"/>
        <v>1</v>
      </c>
      <c r="G76" s="1" t="s">
        <v>742</v>
      </c>
      <c r="H76" s="1"/>
      <c r="J76" s="10" t="s">
        <v>689</v>
      </c>
      <c r="K76" s="11"/>
      <c r="L76" s="1">
        <f>+COUNTIFS($F$2:$F$73,"RC",$C$2:$C$73,"C")</f>
        <v>0</v>
      </c>
    </row>
    <row r="77" spans="1:12" x14ac:dyDescent="0.2">
      <c r="B77" s="9">
        <f t="shared" si="0"/>
        <v>4</v>
      </c>
      <c r="C77" s="10" t="str">
        <f t="shared" si="1"/>
        <v>Seccionador Cuchilla</v>
      </c>
      <c r="D77" s="10" t="str">
        <f t="shared" si="2"/>
        <v>SC</v>
      </c>
      <c r="E77" s="9">
        <f t="shared" si="4"/>
        <v>0</v>
      </c>
      <c r="F77" s="1">
        <f t="shared" si="3"/>
        <v>0</v>
      </c>
      <c r="G77" s="1"/>
      <c r="H77" s="1"/>
      <c r="J77" s="10" t="s">
        <v>690</v>
      </c>
      <c r="K77" s="11"/>
      <c r="L77" s="1">
        <f>+COUNTIFS($F$2:$F$73,"RC",$C$2:$C$73,"A")</f>
        <v>0</v>
      </c>
    </row>
    <row r="78" spans="1:12" x14ac:dyDescent="0.2">
      <c r="B78" s="9">
        <f t="shared" si="0"/>
        <v>5</v>
      </c>
      <c r="C78" s="10" t="str">
        <f t="shared" si="1"/>
        <v>Seccionador Cuchilla</v>
      </c>
      <c r="D78" s="10" t="str">
        <f t="shared" si="2"/>
        <v>SC</v>
      </c>
      <c r="E78" s="9">
        <f t="shared" si="4"/>
        <v>0</v>
      </c>
      <c r="F78" s="1">
        <f t="shared" si="3"/>
        <v>0</v>
      </c>
      <c r="G78" s="1"/>
      <c r="H78" s="1"/>
      <c r="J78" s="10" t="s">
        <v>691</v>
      </c>
      <c r="K78" s="11"/>
      <c r="L78" s="1">
        <f>+COUNTIFS($F$2:$F$73,"SC",$C$2:$C$73,"C")</f>
        <v>21</v>
      </c>
    </row>
    <row r="79" spans="1:12" x14ac:dyDescent="0.2">
      <c r="B79" s="9">
        <f t="shared" si="0"/>
        <v>6</v>
      </c>
      <c r="C79" s="10" t="str">
        <f t="shared" si="1"/>
        <v>Seccionador Cuchilla</v>
      </c>
      <c r="D79" s="10" t="str">
        <f t="shared" si="2"/>
        <v>SC</v>
      </c>
      <c r="E79" s="9">
        <f t="shared" si="4"/>
        <v>0</v>
      </c>
      <c r="F79" s="1">
        <f t="shared" si="3"/>
        <v>0</v>
      </c>
      <c r="G79" s="1"/>
      <c r="H79" s="1"/>
      <c r="J79" s="10" t="s">
        <v>692</v>
      </c>
      <c r="K79" s="11"/>
      <c r="L79" s="1">
        <f>+COUNTIFS($F$2:$F$73,"SC",$C$2:$C$73,"A")</f>
        <v>10</v>
      </c>
    </row>
    <row r="80" spans="1:12" x14ac:dyDescent="0.2">
      <c r="B80" s="9">
        <f t="shared" si="0"/>
        <v>7</v>
      </c>
      <c r="C80" s="10" t="str">
        <f t="shared" si="1"/>
        <v>Seccionador Cuchilla</v>
      </c>
      <c r="D80" s="10" t="str">
        <f t="shared" si="2"/>
        <v>SC</v>
      </c>
      <c r="E80" s="9">
        <f t="shared" si="4"/>
        <v>0</v>
      </c>
      <c r="F80" s="1">
        <f t="shared" si="3"/>
        <v>1</v>
      </c>
      <c r="G80" s="1" t="s">
        <v>740</v>
      </c>
      <c r="H80" s="1"/>
      <c r="J80" s="10" t="s">
        <v>693</v>
      </c>
      <c r="K80" s="11"/>
      <c r="L80" s="1">
        <f>+COUNTIFS($F$2:$F$73,"SF")</f>
        <v>36</v>
      </c>
    </row>
    <row r="81" spans="2:12" x14ac:dyDescent="0.2">
      <c r="B81" s="9">
        <f t="shared" si="0"/>
        <v>8</v>
      </c>
      <c r="C81" s="10" t="str">
        <f t="shared" si="1"/>
        <v>Seccionador Cuchilla</v>
      </c>
      <c r="D81" s="10" t="str">
        <f t="shared" si="2"/>
        <v>SC</v>
      </c>
      <c r="E81" s="9">
        <f t="shared" si="4"/>
        <v>0</v>
      </c>
      <c r="F81" s="1">
        <f t="shared" si="3"/>
        <v>0</v>
      </c>
      <c r="G81" s="1"/>
      <c r="H81" s="1"/>
      <c r="J81" s="10" t="s">
        <v>694</v>
      </c>
      <c r="K81" s="10"/>
      <c r="L81" s="1">
        <f>+COUNTIFS($F$2:$F$73,"RT")</f>
        <v>0</v>
      </c>
    </row>
    <row r="82" spans="2:12" x14ac:dyDescent="0.2">
      <c r="B82" s="9">
        <f t="shared" si="0"/>
        <v>9</v>
      </c>
      <c r="C82" s="10" t="str">
        <f t="shared" si="1"/>
        <v>Seccionador Cuchilla</v>
      </c>
      <c r="D82" s="10" t="str">
        <f t="shared" si="2"/>
        <v>SC</v>
      </c>
      <c r="E82" s="9">
        <f t="shared" si="4"/>
        <v>0</v>
      </c>
      <c r="F82" s="1">
        <f t="shared" si="3"/>
        <v>0</v>
      </c>
      <c r="G82" s="1"/>
      <c r="H82" s="1"/>
    </row>
    <row r="83" spans="2:12" x14ac:dyDescent="0.2">
      <c r="B83" s="9">
        <f t="shared" si="0"/>
        <v>10</v>
      </c>
      <c r="C83" s="10" t="str">
        <f t="shared" si="1"/>
        <v>Seccionador Cuchilla</v>
      </c>
      <c r="D83" s="10" t="str">
        <f t="shared" si="2"/>
        <v>SC</v>
      </c>
      <c r="E83" s="9">
        <f t="shared" si="4"/>
        <v>0</v>
      </c>
      <c r="F83" s="1">
        <f t="shared" si="3"/>
        <v>2</v>
      </c>
      <c r="G83" s="1"/>
      <c r="H83" s="1"/>
      <c r="K83" t="s">
        <v>669</v>
      </c>
      <c r="L83">
        <f>+SUM(L75:L81)</f>
        <v>68</v>
      </c>
    </row>
    <row r="84" spans="2:12" x14ac:dyDescent="0.2">
      <c r="B84" s="9">
        <f t="shared" si="0"/>
        <v>11</v>
      </c>
      <c r="C84" s="10" t="str">
        <f t="shared" si="1"/>
        <v>Seccionador Cuchilla</v>
      </c>
      <c r="D84" s="10" t="str">
        <f t="shared" si="2"/>
        <v>SC</v>
      </c>
      <c r="E84" s="9">
        <f t="shared" si="4"/>
        <v>0</v>
      </c>
      <c r="F84" s="1">
        <f t="shared" si="3"/>
        <v>1</v>
      </c>
      <c r="G84" s="1" t="s">
        <v>741</v>
      </c>
      <c r="H84" s="1"/>
    </row>
    <row r="85" spans="2:12" x14ac:dyDescent="0.2">
      <c r="B85" s="9">
        <f t="shared" si="0"/>
        <v>12</v>
      </c>
      <c r="C85" s="10" t="str">
        <f t="shared" si="1"/>
        <v>Seccionador Cuchilla</v>
      </c>
      <c r="D85" s="10" t="str">
        <f t="shared" si="2"/>
        <v>SC</v>
      </c>
      <c r="E85" s="9">
        <f t="shared" si="4"/>
        <v>0</v>
      </c>
      <c r="F85" s="1">
        <f t="shared" si="3"/>
        <v>1</v>
      </c>
      <c r="G85" s="1" t="s">
        <v>742</v>
      </c>
      <c r="H85" s="1"/>
    </row>
    <row r="86" spans="2:12" x14ac:dyDescent="0.2">
      <c r="B86" s="9">
        <f t="shared" si="0"/>
        <v>13</v>
      </c>
      <c r="C86" s="10" t="str">
        <f t="shared" si="1"/>
        <v>Seccionador Cuchilla</v>
      </c>
      <c r="D86" s="10" t="str">
        <f t="shared" si="2"/>
        <v>SC</v>
      </c>
      <c r="E86" s="9">
        <f t="shared" si="4"/>
        <v>0</v>
      </c>
      <c r="F86" s="1">
        <f t="shared" si="3"/>
        <v>0</v>
      </c>
      <c r="G86" s="1"/>
      <c r="H86" s="1"/>
    </row>
    <row r="87" spans="2:12" x14ac:dyDescent="0.2">
      <c r="B87" s="9">
        <f t="shared" si="0"/>
        <v>14</v>
      </c>
      <c r="C87" s="10" t="str">
        <f t="shared" si="1"/>
        <v>Seccionador Cuchilla</v>
      </c>
      <c r="D87" s="10" t="str">
        <f t="shared" si="2"/>
        <v>SC</v>
      </c>
      <c r="E87" s="9">
        <f t="shared" si="4"/>
        <v>0</v>
      </c>
      <c r="F87" s="1">
        <f t="shared" si="3"/>
        <v>0</v>
      </c>
      <c r="G87" s="1"/>
      <c r="H87" s="1"/>
    </row>
    <row r="88" spans="2:12" x14ac:dyDescent="0.2">
      <c r="B88" s="9">
        <f t="shared" si="0"/>
        <v>15</v>
      </c>
      <c r="C88" s="10" t="str">
        <f t="shared" si="1"/>
        <v>Seccionador Cuchilla</v>
      </c>
      <c r="D88" s="10" t="str">
        <f t="shared" si="2"/>
        <v>SC</v>
      </c>
      <c r="E88" s="9">
        <f t="shared" si="4"/>
        <v>0</v>
      </c>
      <c r="F88" s="1">
        <f t="shared" si="3"/>
        <v>0</v>
      </c>
      <c r="G88" s="1"/>
      <c r="H88" s="1"/>
    </row>
    <row r="89" spans="2:12" x14ac:dyDescent="0.2">
      <c r="B89" s="9">
        <f t="shared" si="0"/>
        <v>16</v>
      </c>
      <c r="C89" s="10" t="str">
        <f t="shared" si="1"/>
        <v>Seccionador Cuchilla</v>
      </c>
      <c r="D89" s="10" t="str">
        <f t="shared" si="2"/>
        <v>SC</v>
      </c>
      <c r="E89" s="9">
        <f t="shared" si="4"/>
        <v>0</v>
      </c>
      <c r="F89" s="1">
        <f t="shared" si="3"/>
        <v>1</v>
      </c>
      <c r="G89" s="1" t="s">
        <v>69</v>
      </c>
      <c r="H89" s="1"/>
    </row>
    <row r="90" spans="2:12" x14ac:dyDescent="0.2">
      <c r="B90" s="9">
        <f t="shared" si="0"/>
        <v>17</v>
      </c>
      <c r="C90" s="10" t="str">
        <f t="shared" si="1"/>
        <v>Seccionador Cuchilla</v>
      </c>
      <c r="D90" s="10" t="str">
        <f t="shared" si="2"/>
        <v>SC</v>
      </c>
      <c r="E90" s="9">
        <f t="shared" si="4"/>
        <v>0</v>
      </c>
      <c r="F90" s="1">
        <f t="shared" si="3"/>
        <v>0</v>
      </c>
      <c r="G90" s="1"/>
      <c r="H90" s="1"/>
    </row>
    <row r="91" spans="2:12" x14ac:dyDescent="0.2">
      <c r="B91" s="9">
        <f t="shared" si="0"/>
        <v>18</v>
      </c>
      <c r="C91" s="10" t="str">
        <f t="shared" si="1"/>
        <v>Seccionador Cuchilla</v>
      </c>
      <c r="D91" s="10" t="str">
        <f t="shared" si="2"/>
        <v>SC</v>
      </c>
      <c r="E91" s="9">
        <f t="shared" si="4"/>
        <v>0</v>
      </c>
      <c r="F91" s="1">
        <f t="shared" si="3"/>
        <v>0</v>
      </c>
      <c r="G91" s="1"/>
      <c r="H91" s="1"/>
    </row>
    <row r="92" spans="2:12" x14ac:dyDescent="0.2">
      <c r="B92" s="9">
        <f t="shared" si="0"/>
        <v>19</v>
      </c>
      <c r="C92" s="10" t="str">
        <f t="shared" si="1"/>
        <v>Seccionador Cuchilla</v>
      </c>
      <c r="D92" s="10" t="str">
        <f t="shared" si="2"/>
        <v>SC</v>
      </c>
      <c r="E92" s="9">
        <f t="shared" si="4"/>
        <v>0</v>
      </c>
      <c r="F92" s="1">
        <f t="shared" si="3"/>
        <v>0</v>
      </c>
      <c r="G92" s="1"/>
      <c r="H92" s="1"/>
    </row>
    <row r="93" spans="2:12" x14ac:dyDescent="0.2">
      <c r="B93" s="9">
        <f t="shared" si="0"/>
        <v>20</v>
      </c>
      <c r="C93" s="10" t="str">
        <f t="shared" si="1"/>
        <v>Seccionador Cuchilla</v>
      </c>
      <c r="D93" s="10" t="str">
        <f t="shared" si="2"/>
        <v>SC</v>
      </c>
      <c r="E93" s="9">
        <f t="shared" si="4"/>
        <v>0</v>
      </c>
      <c r="F93" s="1">
        <f t="shared" si="3"/>
        <v>0</v>
      </c>
      <c r="G93" s="1"/>
      <c r="H93" s="1"/>
    </row>
    <row r="94" spans="2:12" x14ac:dyDescent="0.2">
      <c r="B94" s="9">
        <f t="shared" si="0"/>
        <v>21</v>
      </c>
      <c r="C94" s="10" t="str">
        <f t="shared" si="1"/>
        <v>Seccionador Cuchilla</v>
      </c>
      <c r="D94" s="10" t="str">
        <f t="shared" si="2"/>
        <v>SC</v>
      </c>
      <c r="E94" s="9">
        <f t="shared" si="4"/>
        <v>0</v>
      </c>
      <c r="F94" s="1">
        <f t="shared" si="3"/>
        <v>1</v>
      </c>
      <c r="G94" s="1" t="s">
        <v>740</v>
      </c>
      <c r="H94" s="1"/>
    </row>
    <row r="95" spans="2:12" x14ac:dyDescent="0.2">
      <c r="B95" s="9">
        <f t="shared" si="0"/>
        <v>22</v>
      </c>
      <c r="C95" s="10" t="str">
        <f t="shared" si="1"/>
        <v>Seccionador Cuchilla</v>
      </c>
      <c r="D95" s="10" t="str">
        <f t="shared" si="2"/>
        <v>SC</v>
      </c>
      <c r="E95" s="9">
        <f t="shared" si="4"/>
        <v>0</v>
      </c>
      <c r="F95" s="1">
        <f t="shared" si="3"/>
        <v>0</v>
      </c>
      <c r="G95" s="1"/>
      <c r="H95" s="1"/>
    </row>
    <row r="96" spans="2:12" x14ac:dyDescent="0.2">
      <c r="B96" s="9">
        <f t="shared" si="0"/>
        <v>23</v>
      </c>
      <c r="C96" s="10" t="str">
        <f t="shared" si="1"/>
        <v>Fusible</v>
      </c>
      <c r="D96" s="10" t="str">
        <f t="shared" si="2"/>
        <v>SF</v>
      </c>
      <c r="E96" s="9">
        <f t="shared" si="4"/>
        <v>2</v>
      </c>
      <c r="F96" s="1">
        <f t="shared" si="3"/>
        <v>0</v>
      </c>
      <c r="G96" s="1"/>
      <c r="H96" s="1"/>
    </row>
    <row r="97" spans="2:8" x14ac:dyDescent="0.2">
      <c r="B97" s="9">
        <f t="shared" si="0"/>
        <v>24</v>
      </c>
      <c r="C97" s="10" t="str">
        <f t="shared" si="1"/>
        <v>Fusible</v>
      </c>
      <c r="D97" s="10" t="str">
        <f t="shared" si="2"/>
        <v>SF</v>
      </c>
      <c r="E97" s="9">
        <f t="shared" si="4"/>
        <v>2</v>
      </c>
      <c r="F97" s="1">
        <f t="shared" si="3"/>
        <v>0</v>
      </c>
      <c r="G97" s="1"/>
      <c r="H97" s="1"/>
    </row>
    <row r="98" spans="2:8" x14ac:dyDescent="0.2">
      <c r="B98" s="9">
        <f t="shared" si="0"/>
        <v>25</v>
      </c>
      <c r="C98" s="10" t="str">
        <f t="shared" si="1"/>
        <v>Fusible</v>
      </c>
      <c r="D98" s="10" t="str">
        <f t="shared" si="2"/>
        <v>SF</v>
      </c>
      <c r="E98" s="9">
        <f t="shared" si="4"/>
        <v>2</v>
      </c>
      <c r="F98" s="1">
        <f t="shared" si="3"/>
        <v>0</v>
      </c>
      <c r="G98" s="1"/>
      <c r="H98" s="1"/>
    </row>
    <row r="99" spans="2:8" x14ac:dyDescent="0.2">
      <c r="B99" s="9">
        <f t="shared" si="0"/>
        <v>26</v>
      </c>
      <c r="C99" s="10" t="str">
        <f t="shared" si="1"/>
        <v>Fusible</v>
      </c>
      <c r="D99" s="10" t="str">
        <f t="shared" si="2"/>
        <v>SF</v>
      </c>
      <c r="E99" s="9">
        <f t="shared" si="4"/>
        <v>2</v>
      </c>
      <c r="F99" s="1">
        <f t="shared" si="3"/>
        <v>0</v>
      </c>
      <c r="G99" s="1"/>
      <c r="H99" s="1"/>
    </row>
    <row r="100" spans="2:8" x14ac:dyDescent="0.2">
      <c r="B100" s="9">
        <f t="shared" si="0"/>
        <v>27</v>
      </c>
      <c r="C100" s="10" t="str">
        <f t="shared" si="1"/>
        <v>Fusible</v>
      </c>
      <c r="D100" s="10" t="str">
        <f t="shared" si="2"/>
        <v>SF</v>
      </c>
      <c r="E100" s="9">
        <f t="shared" si="4"/>
        <v>2</v>
      </c>
      <c r="F100" s="1">
        <f t="shared" si="3"/>
        <v>0</v>
      </c>
      <c r="G100" s="1"/>
      <c r="H100" s="1"/>
    </row>
    <row r="101" spans="2:8" x14ac:dyDescent="0.2">
      <c r="B101" s="9">
        <f t="shared" si="0"/>
        <v>28</v>
      </c>
      <c r="C101" s="10" t="str">
        <f t="shared" si="1"/>
        <v>Fusible</v>
      </c>
      <c r="D101" s="10" t="str">
        <f t="shared" si="2"/>
        <v>SF</v>
      </c>
      <c r="E101" s="9">
        <f t="shared" si="4"/>
        <v>2</v>
      </c>
      <c r="F101" s="1">
        <f t="shared" si="3"/>
        <v>0</v>
      </c>
      <c r="G101" s="1"/>
      <c r="H101" s="1"/>
    </row>
    <row r="102" spans="2:8" x14ac:dyDescent="0.2">
      <c r="B102" s="9">
        <f t="shared" si="0"/>
        <v>29</v>
      </c>
      <c r="C102" s="10" t="str">
        <f t="shared" si="1"/>
        <v>Fusible</v>
      </c>
      <c r="D102" s="10" t="str">
        <f t="shared" si="2"/>
        <v>SF</v>
      </c>
      <c r="E102" s="9">
        <f t="shared" si="4"/>
        <v>2</v>
      </c>
      <c r="F102" s="1">
        <f t="shared" si="3"/>
        <v>0</v>
      </c>
      <c r="G102" s="1"/>
      <c r="H102" s="1"/>
    </row>
    <row r="103" spans="2:8" x14ac:dyDescent="0.2">
      <c r="B103" s="9">
        <f t="shared" si="0"/>
        <v>30</v>
      </c>
      <c r="C103" s="10" t="str">
        <f t="shared" si="1"/>
        <v>Fusible</v>
      </c>
      <c r="D103" s="10" t="str">
        <f t="shared" si="2"/>
        <v>SF</v>
      </c>
      <c r="E103" s="9">
        <f t="shared" si="4"/>
        <v>2</v>
      </c>
      <c r="F103" s="1">
        <f t="shared" si="3"/>
        <v>0</v>
      </c>
      <c r="G103" s="1"/>
      <c r="H103" s="1"/>
    </row>
    <row r="104" spans="2:8" x14ac:dyDescent="0.2">
      <c r="B104" s="9">
        <f t="shared" si="0"/>
        <v>31</v>
      </c>
      <c r="C104" s="10" t="str">
        <f t="shared" si="1"/>
        <v>Fusible</v>
      </c>
      <c r="D104" s="10" t="str">
        <f t="shared" si="2"/>
        <v>SF</v>
      </c>
      <c r="E104" s="9">
        <f t="shared" si="4"/>
        <v>2</v>
      </c>
      <c r="F104" s="1">
        <f t="shared" si="3"/>
        <v>0</v>
      </c>
      <c r="G104" s="1"/>
      <c r="H104" s="1"/>
    </row>
    <row r="105" spans="2:8" x14ac:dyDescent="0.2">
      <c r="B105" s="9">
        <f t="shared" si="0"/>
        <v>32</v>
      </c>
      <c r="C105" s="10" t="str">
        <f t="shared" si="1"/>
        <v>Fusible</v>
      </c>
      <c r="D105" s="10" t="str">
        <f t="shared" si="2"/>
        <v>SF</v>
      </c>
      <c r="E105" s="9">
        <f t="shared" si="4"/>
        <v>2</v>
      </c>
      <c r="F105" s="1">
        <f t="shared" si="3"/>
        <v>0</v>
      </c>
      <c r="G105" s="1"/>
      <c r="H105" s="1"/>
    </row>
    <row r="106" spans="2:8" x14ac:dyDescent="0.2">
      <c r="B106" s="9">
        <f t="shared" si="0"/>
        <v>33</v>
      </c>
      <c r="C106" s="10" t="str">
        <f t="shared" si="1"/>
        <v>Fusible</v>
      </c>
      <c r="D106" s="10" t="str">
        <f t="shared" si="2"/>
        <v>SF</v>
      </c>
      <c r="E106" s="9">
        <f t="shared" si="4"/>
        <v>2</v>
      </c>
      <c r="F106" s="1">
        <f t="shared" si="3"/>
        <v>0</v>
      </c>
      <c r="G106" s="1"/>
      <c r="H106" s="1"/>
    </row>
    <row r="107" spans="2:8" x14ac:dyDescent="0.2">
      <c r="B107" s="9">
        <f t="shared" ref="B107:B125" si="5">1+B106</f>
        <v>34</v>
      </c>
      <c r="C107" s="10" t="str">
        <f t="shared" ref="C107:C125" si="6">+IF(E107=1, "Reconectador", IF(E107=0,"Seccionador Cuchilla", IF(E107=2, "Fusible", "")))</f>
        <v>Fusible</v>
      </c>
      <c r="D107" s="10" t="str">
        <f t="shared" ref="D107:D125" si="7">+IF(E107=1, "RC", IF(E107=0,"SC", IF(E107=2, "SF", "")))</f>
        <v>SF</v>
      </c>
      <c r="E107" s="9">
        <f t="shared" si="4"/>
        <v>2</v>
      </c>
      <c r="F107" s="1">
        <f t="shared" si="3"/>
        <v>0</v>
      </c>
      <c r="G107" s="1"/>
      <c r="H107" s="1"/>
    </row>
    <row r="108" spans="2:8" x14ac:dyDescent="0.2">
      <c r="B108" s="9">
        <f t="shared" si="5"/>
        <v>35</v>
      </c>
      <c r="C108" s="10" t="str">
        <f t="shared" si="6"/>
        <v>Fusible</v>
      </c>
      <c r="D108" s="10" t="str">
        <f t="shared" si="7"/>
        <v>SF</v>
      </c>
      <c r="E108" s="9">
        <f t="shared" si="4"/>
        <v>2</v>
      </c>
      <c r="F108" s="1">
        <f t="shared" si="3"/>
        <v>0</v>
      </c>
      <c r="G108" s="1"/>
      <c r="H108" s="1"/>
    </row>
    <row r="109" spans="2:8" x14ac:dyDescent="0.2">
      <c r="B109" s="9">
        <f t="shared" si="5"/>
        <v>36</v>
      </c>
      <c r="C109" s="10" t="str">
        <f t="shared" si="6"/>
        <v>Fusible</v>
      </c>
      <c r="D109" s="10" t="str">
        <f t="shared" si="7"/>
        <v>SF</v>
      </c>
      <c r="E109" s="9">
        <f t="shared" si="4"/>
        <v>2</v>
      </c>
      <c r="F109" s="1">
        <f t="shared" si="3"/>
        <v>0</v>
      </c>
      <c r="G109" s="1"/>
      <c r="H109" s="1"/>
    </row>
    <row r="110" spans="2:8" x14ac:dyDescent="0.2">
      <c r="B110" s="9">
        <f t="shared" si="5"/>
        <v>37</v>
      </c>
      <c r="C110" s="10" t="str">
        <f t="shared" si="6"/>
        <v>Fusible</v>
      </c>
      <c r="D110" s="10" t="str">
        <f t="shared" si="7"/>
        <v>SF</v>
      </c>
      <c r="E110" s="9">
        <f t="shared" si="4"/>
        <v>2</v>
      </c>
      <c r="F110" s="1">
        <f t="shared" si="3"/>
        <v>0</v>
      </c>
      <c r="G110" s="1"/>
      <c r="H110" s="1"/>
    </row>
    <row r="111" spans="2:8" x14ac:dyDescent="0.2">
      <c r="B111" s="9">
        <f t="shared" si="5"/>
        <v>38</v>
      </c>
      <c r="C111" s="10" t="str">
        <f t="shared" si="6"/>
        <v>Fusible</v>
      </c>
      <c r="D111" s="10" t="str">
        <f t="shared" si="7"/>
        <v>SF</v>
      </c>
      <c r="E111" s="9">
        <f t="shared" si="4"/>
        <v>2</v>
      </c>
      <c r="F111" s="1">
        <f t="shared" si="3"/>
        <v>0</v>
      </c>
      <c r="G111" s="1"/>
      <c r="H111" s="1"/>
    </row>
    <row r="112" spans="2:8" x14ac:dyDescent="0.2">
      <c r="B112" s="9">
        <f t="shared" si="5"/>
        <v>39</v>
      </c>
      <c r="C112" s="10" t="str">
        <f t="shared" si="6"/>
        <v>Fusible</v>
      </c>
      <c r="D112" s="10" t="str">
        <f t="shared" si="7"/>
        <v>SF</v>
      </c>
      <c r="E112" s="9">
        <f t="shared" si="4"/>
        <v>2</v>
      </c>
      <c r="F112" s="1">
        <f t="shared" si="3"/>
        <v>0</v>
      </c>
      <c r="G112" s="1"/>
      <c r="H112" s="1"/>
    </row>
    <row r="113" spans="2:8" x14ac:dyDescent="0.2">
      <c r="B113" s="9">
        <f t="shared" si="5"/>
        <v>40</v>
      </c>
      <c r="C113" s="10" t="str">
        <f t="shared" si="6"/>
        <v>Fusible</v>
      </c>
      <c r="D113" s="10" t="str">
        <f t="shared" si="7"/>
        <v>SF</v>
      </c>
      <c r="E113" s="9">
        <f t="shared" si="4"/>
        <v>2</v>
      </c>
      <c r="F113" s="1">
        <f t="shared" si="3"/>
        <v>0</v>
      </c>
      <c r="G113" s="1"/>
      <c r="H113" s="1"/>
    </row>
    <row r="114" spans="2:8" x14ac:dyDescent="0.2">
      <c r="B114" s="9">
        <f t="shared" si="5"/>
        <v>41</v>
      </c>
      <c r="C114" s="10" t="str">
        <f t="shared" si="6"/>
        <v>Fusible</v>
      </c>
      <c r="D114" s="10" t="str">
        <f t="shared" si="7"/>
        <v>SF</v>
      </c>
      <c r="E114" s="9">
        <f t="shared" si="4"/>
        <v>2</v>
      </c>
      <c r="F114" s="1">
        <f t="shared" si="3"/>
        <v>0</v>
      </c>
      <c r="G114" s="1"/>
      <c r="H114" s="1"/>
    </row>
    <row r="115" spans="2:8" x14ac:dyDescent="0.2">
      <c r="B115" s="9">
        <f t="shared" si="5"/>
        <v>42</v>
      </c>
      <c r="C115" s="10" t="str">
        <f t="shared" si="6"/>
        <v>Fusible</v>
      </c>
      <c r="D115" s="10" t="str">
        <f t="shared" si="7"/>
        <v>SF</v>
      </c>
      <c r="E115" s="9">
        <f t="shared" si="4"/>
        <v>2</v>
      </c>
      <c r="F115" s="1">
        <f t="shared" si="3"/>
        <v>0</v>
      </c>
      <c r="G115" s="1"/>
      <c r="H115" s="1"/>
    </row>
    <row r="116" spans="2:8" x14ac:dyDescent="0.2">
      <c r="B116" s="9">
        <f t="shared" si="5"/>
        <v>43</v>
      </c>
      <c r="C116" s="10" t="str">
        <f t="shared" si="6"/>
        <v>Fusible</v>
      </c>
      <c r="D116" s="10" t="str">
        <f t="shared" si="7"/>
        <v>SF</v>
      </c>
      <c r="E116" s="9">
        <f t="shared" si="4"/>
        <v>2</v>
      </c>
      <c r="F116" s="1">
        <f t="shared" si="3"/>
        <v>0</v>
      </c>
      <c r="G116" s="1"/>
      <c r="H116" s="1"/>
    </row>
    <row r="117" spans="2:8" x14ac:dyDescent="0.2">
      <c r="B117" s="9">
        <f t="shared" si="5"/>
        <v>44</v>
      </c>
      <c r="C117" s="10" t="str">
        <f t="shared" si="6"/>
        <v>Fusible</v>
      </c>
      <c r="D117" s="10" t="str">
        <f t="shared" si="7"/>
        <v>SF</v>
      </c>
      <c r="E117" s="9">
        <f t="shared" si="4"/>
        <v>2</v>
      </c>
      <c r="F117" s="1">
        <f t="shared" si="3"/>
        <v>0</v>
      </c>
      <c r="G117" s="1"/>
      <c r="H117" s="1"/>
    </row>
    <row r="118" spans="2:8" x14ac:dyDescent="0.2">
      <c r="B118" s="9">
        <f t="shared" si="5"/>
        <v>45</v>
      </c>
      <c r="C118" s="10" t="str">
        <f t="shared" si="6"/>
        <v>Fusible</v>
      </c>
      <c r="D118" s="10" t="str">
        <f t="shared" si="7"/>
        <v>SF</v>
      </c>
      <c r="E118" s="9">
        <f t="shared" si="4"/>
        <v>2</v>
      </c>
      <c r="F118" s="1">
        <f t="shared" si="3"/>
        <v>0</v>
      </c>
      <c r="G118" s="1"/>
      <c r="H118" s="1"/>
    </row>
    <row r="119" spans="2:8" x14ac:dyDescent="0.2">
      <c r="B119" s="9">
        <f t="shared" si="5"/>
        <v>46</v>
      </c>
      <c r="C119" s="10" t="str">
        <f t="shared" si="6"/>
        <v>Fusible</v>
      </c>
      <c r="D119" s="10" t="str">
        <f t="shared" si="7"/>
        <v>SF</v>
      </c>
      <c r="E119" s="9">
        <f t="shared" si="4"/>
        <v>2</v>
      </c>
      <c r="F119" s="1">
        <f t="shared" si="3"/>
        <v>0</v>
      </c>
      <c r="G119" s="1"/>
      <c r="H119" s="1"/>
    </row>
    <row r="120" spans="2:8" x14ac:dyDescent="0.2">
      <c r="B120" s="9">
        <f t="shared" si="5"/>
        <v>47</v>
      </c>
      <c r="C120" s="10" t="str">
        <f t="shared" si="6"/>
        <v>Fusible</v>
      </c>
      <c r="D120" s="10" t="str">
        <f t="shared" si="7"/>
        <v>SF</v>
      </c>
      <c r="E120" s="9">
        <f t="shared" si="4"/>
        <v>2</v>
      </c>
      <c r="F120" s="1">
        <f t="shared" si="3"/>
        <v>0</v>
      </c>
      <c r="G120" s="1"/>
      <c r="H120" s="1"/>
    </row>
    <row r="121" spans="2:8" x14ac:dyDescent="0.2">
      <c r="B121" s="9">
        <f t="shared" si="5"/>
        <v>48</v>
      </c>
      <c r="C121" s="10" t="str">
        <f t="shared" si="6"/>
        <v>Fusible</v>
      </c>
      <c r="D121" s="10" t="str">
        <f t="shared" si="7"/>
        <v>SF</v>
      </c>
      <c r="E121" s="9">
        <f t="shared" si="4"/>
        <v>2</v>
      </c>
      <c r="F121" s="1">
        <f t="shared" si="3"/>
        <v>0</v>
      </c>
      <c r="G121" s="1"/>
      <c r="H121" s="1"/>
    </row>
    <row r="122" spans="2:8" x14ac:dyDescent="0.2">
      <c r="B122" s="9">
        <f t="shared" si="5"/>
        <v>49</v>
      </c>
      <c r="C122" s="10" t="str">
        <f t="shared" si="6"/>
        <v>Fusible</v>
      </c>
      <c r="D122" s="10" t="str">
        <f t="shared" si="7"/>
        <v>SF</v>
      </c>
      <c r="E122" s="9">
        <f t="shared" si="4"/>
        <v>2</v>
      </c>
      <c r="F122" s="1">
        <f t="shared" si="3"/>
        <v>0</v>
      </c>
      <c r="G122" s="1"/>
      <c r="H122" s="1"/>
    </row>
    <row r="123" spans="2:8" x14ac:dyDescent="0.2">
      <c r="B123" s="9">
        <f t="shared" si="5"/>
        <v>50</v>
      </c>
      <c r="C123" s="10" t="str">
        <f t="shared" si="6"/>
        <v>Fusible</v>
      </c>
      <c r="D123" s="10" t="str">
        <f t="shared" si="7"/>
        <v>SF</v>
      </c>
      <c r="E123" s="9">
        <f t="shared" si="4"/>
        <v>2</v>
      </c>
      <c r="F123" s="1">
        <f t="shared" si="3"/>
        <v>0</v>
      </c>
      <c r="G123" s="1"/>
      <c r="H123" s="1"/>
    </row>
    <row r="124" spans="2:8" x14ac:dyDescent="0.2">
      <c r="B124" s="9">
        <f t="shared" si="5"/>
        <v>51</v>
      </c>
      <c r="C124" s="10" t="str">
        <f t="shared" si="6"/>
        <v>Fusible</v>
      </c>
      <c r="D124" s="10" t="str">
        <f t="shared" si="7"/>
        <v>SF</v>
      </c>
      <c r="E124" s="9">
        <f t="shared" si="4"/>
        <v>2</v>
      </c>
      <c r="F124" s="1">
        <f t="shared" si="3"/>
        <v>0</v>
      </c>
      <c r="G124" s="1"/>
      <c r="H124" s="1"/>
    </row>
    <row r="125" spans="2:8" x14ac:dyDescent="0.2">
      <c r="B125" s="9">
        <f t="shared" si="5"/>
        <v>52</v>
      </c>
      <c r="C125" s="10" t="str">
        <f t="shared" si="6"/>
        <v>Fusible</v>
      </c>
      <c r="D125" s="10" t="str">
        <f t="shared" si="7"/>
        <v>SF</v>
      </c>
      <c r="E125" s="9">
        <f t="shared" si="4"/>
        <v>2</v>
      </c>
      <c r="F125" s="1">
        <f t="shared" si="3"/>
        <v>0</v>
      </c>
      <c r="G125" s="1"/>
      <c r="H125" s="1"/>
    </row>
    <row r="126" spans="2:8" x14ac:dyDescent="0.2">
      <c r="B126" s="9">
        <f t="shared" ref="B126:B131" si="8">1+B125</f>
        <v>53</v>
      </c>
      <c r="C126" s="10" t="str">
        <f t="shared" ref="C126:C131" si="9">+IF(E126=1, "Reconectador", IF(E126=0,"Seccionador Cuchilla", IF(E126=2, "Fusible", "")))</f>
        <v>Fusible</v>
      </c>
      <c r="D126" s="10" t="str">
        <f t="shared" ref="D126:D131" si="10">+IF(E126=1, "RC", IF(E126=0,"SC", IF(E126=2, "SF", "")))</f>
        <v>SF</v>
      </c>
      <c r="E126" s="9">
        <f t="shared" si="4"/>
        <v>2</v>
      </c>
      <c r="F126" s="1">
        <f t="shared" si="3"/>
        <v>0</v>
      </c>
      <c r="G126" s="1"/>
      <c r="H126" s="1"/>
    </row>
    <row r="127" spans="2:8" x14ac:dyDescent="0.2">
      <c r="B127" s="9">
        <f t="shared" si="8"/>
        <v>54</v>
      </c>
      <c r="C127" s="10" t="str">
        <f t="shared" si="9"/>
        <v>Fusible</v>
      </c>
      <c r="D127" s="10" t="str">
        <f t="shared" si="10"/>
        <v>SF</v>
      </c>
      <c r="E127" s="9">
        <f t="shared" si="4"/>
        <v>2</v>
      </c>
      <c r="F127" s="1">
        <f t="shared" si="3"/>
        <v>0</v>
      </c>
      <c r="G127" s="1"/>
      <c r="H127" s="1"/>
    </row>
    <row r="128" spans="2:8" x14ac:dyDescent="0.2">
      <c r="B128" s="9">
        <f t="shared" si="8"/>
        <v>55</v>
      </c>
      <c r="C128" s="10" t="str">
        <f t="shared" si="9"/>
        <v>Fusible</v>
      </c>
      <c r="D128" s="10" t="str">
        <f t="shared" si="10"/>
        <v>SF</v>
      </c>
      <c r="E128" s="9">
        <f t="shared" si="4"/>
        <v>2</v>
      </c>
      <c r="F128" s="1">
        <f t="shared" si="3"/>
        <v>0</v>
      </c>
      <c r="G128" s="1"/>
      <c r="H128" s="1"/>
    </row>
    <row r="129" spans="2:8" x14ac:dyDescent="0.2">
      <c r="B129" s="9">
        <f t="shared" si="8"/>
        <v>56</v>
      </c>
      <c r="C129" s="10" t="str">
        <f t="shared" si="9"/>
        <v>Fusible</v>
      </c>
      <c r="D129" s="10" t="str">
        <f t="shared" si="10"/>
        <v>SF</v>
      </c>
      <c r="E129" s="9">
        <f t="shared" si="4"/>
        <v>2</v>
      </c>
      <c r="F129" s="1">
        <f t="shared" si="3"/>
        <v>0</v>
      </c>
      <c r="G129" s="1"/>
      <c r="H129" s="1"/>
    </row>
    <row r="130" spans="2:8" x14ac:dyDescent="0.2">
      <c r="B130" s="9">
        <f t="shared" si="8"/>
        <v>57</v>
      </c>
      <c r="C130" s="10" t="str">
        <f t="shared" si="9"/>
        <v>Fusible</v>
      </c>
      <c r="D130" s="10" t="str">
        <f t="shared" si="10"/>
        <v>SF</v>
      </c>
      <c r="E130" s="9">
        <f t="shared" si="4"/>
        <v>2</v>
      </c>
      <c r="F130" s="1">
        <f t="shared" si="3"/>
        <v>0</v>
      </c>
      <c r="G130" s="1"/>
      <c r="H130" s="1"/>
    </row>
    <row r="131" spans="2:8" x14ac:dyDescent="0.2">
      <c r="B131" s="9">
        <f t="shared" si="8"/>
        <v>58</v>
      </c>
      <c r="C131" s="10" t="str">
        <f t="shared" si="9"/>
        <v>Fusible</v>
      </c>
      <c r="D131" s="10" t="str">
        <f t="shared" si="10"/>
        <v>SF</v>
      </c>
      <c r="E131" s="9">
        <f t="shared" si="4"/>
        <v>2</v>
      </c>
      <c r="F131" s="1">
        <f t="shared" si="3"/>
        <v>0</v>
      </c>
      <c r="G131" s="1"/>
      <c r="H131" s="1"/>
    </row>
    <row r="132" spans="2:8" x14ac:dyDescent="0.2">
      <c r="E132" s="12"/>
    </row>
  </sheetData>
  <sortState ref="A3:I71">
    <sortCondition ref="I3"/>
  </sortState>
  <mergeCells count="2">
    <mergeCell ref="J73:L73"/>
    <mergeCell ref="G73:H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tabSelected="1" topLeftCell="D9" zoomScale="85" zoomScaleNormal="85" workbookViewId="0">
      <selection activeCell="Q20" sqref="Q20"/>
    </sheetView>
  </sheetViews>
  <sheetFormatPr baseColWidth="10" defaultRowHeight="12.75" x14ac:dyDescent="0.2"/>
  <cols>
    <col min="2" max="2" width="28.85546875" customWidth="1"/>
    <col min="3" max="3" width="27.85546875" bestFit="1" customWidth="1"/>
    <col min="4" max="4" width="23.28515625" customWidth="1"/>
    <col min="5" max="5" width="22.28515625" bestFit="1" customWidth="1"/>
    <col min="6" max="6" width="13.42578125" bestFit="1" customWidth="1"/>
    <col min="7" max="7" width="17.42578125" bestFit="1" customWidth="1"/>
    <col min="8" max="8" width="13.140625" bestFit="1" customWidth="1"/>
    <col min="9" max="9" width="12.28515625" customWidth="1"/>
    <col min="10" max="10" width="13.42578125" customWidth="1"/>
    <col min="11" max="11" width="14.5703125" customWidth="1"/>
    <col min="12" max="12" width="22.42578125" bestFit="1" customWidth="1"/>
    <col min="13" max="13" width="14.42578125" customWidth="1"/>
    <col min="14" max="14" width="19.5703125" customWidth="1"/>
  </cols>
  <sheetData>
    <row r="1" spans="2:16" x14ac:dyDescent="0.2">
      <c r="B1" s="14" t="s">
        <v>704</v>
      </c>
      <c r="C1" s="15" t="s">
        <v>705</v>
      </c>
      <c r="D1" s="16" t="s">
        <v>706</v>
      </c>
    </row>
    <row r="4" spans="2:16" ht="20.25" thickBot="1" x14ac:dyDescent="0.3">
      <c r="B4" s="57" t="s">
        <v>707</v>
      </c>
      <c r="C4" s="57"/>
      <c r="D4" s="57"/>
      <c r="E4" s="57"/>
      <c r="F4" s="17"/>
      <c r="G4" s="17"/>
      <c r="H4" s="17"/>
      <c r="I4" s="17"/>
    </row>
    <row r="5" spans="2:16" ht="18.75" customHeight="1" x14ac:dyDescent="0.2">
      <c r="B5" s="56" t="s">
        <v>666</v>
      </c>
      <c r="C5" s="55" t="s">
        <v>708</v>
      </c>
      <c r="D5" s="55" t="s">
        <v>709</v>
      </c>
      <c r="E5" s="55" t="s">
        <v>710</v>
      </c>
      <c r="F5" s="55" t="s">
        <v>711</v>
      </c>
      <c r="G5" s="55" t="s">
        <v>712</v>
      </c>
      <c r="H5" s="55" t="s">
        <v>713</v>
      </c>
      <c r="I5" s="55" t="s">
        <v>714</v>
      </c>
      <c r="J5" s="46" t="s">
        <v>731</v>
      </c>
      <c r="K5" s="47" t="s">
        <v>732</v>
      </c>
      <c r="L5" s="53" t="s">
        <v>733</v>
      </c>
      <c r="M5" s="49" t="s">
        <v>730</v>
      </c>
      <c r="N5" s="51" t="s">
        <v>715</v>
      </c>
      <c r="O5" s="41" t="s">
        <v>735</v>
      </c>
      <c r="P5" s="42"/>
    </row>
    <row r="6" spans="2:16" ht="32.25" customHeight="1" thickBot="1" x14ac:dyDescent="0.25">
      <c r="B6" s="56"/>
      <c r="C6" s="56"/>
      <c r="D6" s="56"/>
      <c r="E6" s="56"/>
      <c r="F6" s="56"/>
      <c r="G6" s="56"/>
      <c r="H6" s="56"/>
      <c r="I6" s="56"/>
      <c r="J6" s="46"/>
      <c r="K6" s="48"/>
      <c r="L6" s="54"/>
      <c r="M6" s="50"/>
      <c r="N6" s="52"/>
      <c r="O6" s="43"/>
      <c r="P6" s="44"/>
    </row>
    <row r="7" spans="2:16" x14ac:dyDescent="0.2">
      <c r="B7" s="1">
        <v>1</v>
      </c>
      <c r="C7" s="18">
        <f>itg12_lineas!D397</f>
        <v>2.3599999999999999E-2</v>
      </c>
      <c r="D7" s="18">
        <v>26</v>
      </c>
      <c r="E7" s="29">
        <f>+D7/(SUM($C$7:$C$58)*1)</f>
        <v>0.35109694840036176</v>
      </c>
      <c r="F7" s="29">
        <f>+E7*C7</f>
        <v>8.2858879822485382E-3</v>
      </c>
      <c r="G7" s="19">
        <v>0.1</v>
      </c>
      <c r="H7" s="19">
        <v>3.15</v>
      </c>
      <c r="I7" s="18">
        <f>itg12_carga!G201</f>
        <v>0</v>
      </c>
      <c r="J7" s="30">
        <f>I7*$D$70*$E$70</f>
        <v>0</v>
      </c>
      <c r="K7" s="33">
        <v>0</v>
      </c>
      <c r="L7" s="33"/>
      <c r="M7" s="31">
        <f>itg12_seccionadores!E74</f>
        <v>1</v>
      </c>
      <c r="N7" s="33">
        <f>itg12_seccionadores!F74</f>
        <v>0</v>
      </c>
      <c r="O7" s="34">
        <f>IF(N7=itg12_seccionadores!F74,itg12_seccionadores!G74,"")</f>
        <v>0</v>
      </c>
      <c r="P7" s="34">
        <f>IF(O7=itg12_seccionadores!G74,itg12_seccionadores!H74,"")</f>
        <v>0</v>
      </c>
    </row>
    <row r="8" spans="2:16" x14ac:dyDescent="0.2">
      <c r="B8" s="1">
        <f>1+B7</f>
        <v>2</v>
      </c>
      <c r="C8" s="18">
        <f>itg12_lineas!D398</f>
        <v>0.70111000000000001</v>
      </c>
      <c r="D8" s="18">
        <v>26</v>
      </c>
      <c r="E8" s="29">
        <f t="shared" ref="E8:E64" si="0">+D8/(SUM($C$7:$C$58)*1)</f>
        <v>0.35109694840036176</v>
      </c>
      <c r="F8" s="29">
        <f t="shared" ref="F8:F64" si="1">+E8*C8</f>
        <v>0.24615758149297765</v>
      </c>
      <c r="G8" s="19">
        <v>0.1</v>
      </c>
      <c r="H8" s="19">
        <v>3.15</v>
      </c>
      <c r="I8" s="18">
        <f>itg12_carga!G202</f>
        <v>0</v>
      </c>
      <c r="J8" s="30">
        <f t="shared" ref="J8:J64" si="2">I8*$D$70*$E$70</f>
        <v>0</v>
      </c>
      <c r="K8" s="18">
        <v>0</v>
      </c>
      <c r="L8" s="18"/>
      <c r="M8" s="31">
        <f>itg12_seccionadores!E75</f>
        <v>0</v>
      </c>
      <c r="N8" s="18">
        <f>itg12_seccionadores!F75</f>
        <v>2</v>
      </c>
      <c r="O8" s="32" t="str">
        <f>IF(N8=itg12_seccionadores!F75,itg12_seccionadores!G75,"")</f>
        <v>ITG 1</v>
      </c>
      <c r="P8" s="32" t="str">
        <f>IF(O8=itg12_seccionadores!G75,itg12_seccionadores!H75,"")</f>
        <v>ITG11</v>
      </c>
    </row>
    <row r="9" spans="2:16" x14ac:dyDescent="0.2">
      <c r="B9" s="1">
        <f t="shared" ref="B9:B64" si="3">1+B8</f>
        <v>3</v>
      </c>
      <c r="C9" s="18">
        <f>itg12_lineas!D399</f>
        <v>0.76988000000000012</v>
      </c>
      <c r="D9" s="18">
        <v>26</v>
      </c>
      <c r="E9" s="29">
        <f t="shared" si="0"/>
        <v>0.35109694840036176</v>
      </c>
      <c r="F9" s="29">
        <f t="shared" si="1"/>
        <v>0.27030251863447058</v>
      </c>
      <c r="G9" s="19">
        <v>0.1</v>
      </c>
      <c r="H9" s="19">
        <v>3.15</v>
      </c>
      <c r="I9" s="18">
        <f>itg12_carga!G203</f>
        <v>0</v>
      </c>
      <c r="J9" s="30">
        <f t="shared" si="2"/>
        <v>0</v>
      </c>
      <c r="K9" s="18">
        <v>0</v>
      </c>
      <c r="L9" s="18"/>
      <c r="M9" s="31">
        <f>itg12_seccionadores!E76</f>
        <v>0</v>
      </c>
      <c r="N9" s="18">
        <f>itg12_seccionadores!F76</f>
        <v>1</v>
      </c>
      <c r="O9" s="32" t="str">
        <f>IF(N9=itg12_seccionadores!F76,itg12_seccionadores!G76,"")</f>
        <v>ITG 4</v>
      </c>
      <c r="P9" s="32">
        <f>IF(O9=itg12_seccionadores!G76,itg12_seccionadores!H76,"")</f>
        <v>0</v>
      </c>
    </row>
    <row r="10" spans="2:16" x14ac:dyDescent="0.2">
      <c r="B10" s="1">
        <f t="shared" si="3"/>
        <v>4</v>
      </c>
      <c r="C10" s="18">
        <f>itg12_lineas!D400</f>
        <v>1.0274000000000001</v>
      </c>
      <c r="D10" s="18">
        <v>26</v>
      </c>
      <c r="E10" s="29">
        <f t="shared" si="0"/>
        <v>0.35109694840036176</v>
      </c>
      <c r="F10" s="29">
        <f t="shared" si="1"/>
        <v>0.36071700478653168</v>
      </c>
      <c r="G10" s="19">
        <v>0.1</v>
      </c>
      <c r="H10" s="19">
        <v>3.15</v>
      </c>
      <c r="I10" s="18">
        <f>itg12_carga!G204</f>
        <v>100</v>
      </c>
      <c r="J10" s="30">
        <f t="shared" si="2"/>
        <v>58.24133225426413</v>
      </c>
      <c r="K10" s="18">
        <v>0</v>
      </c>
      <c r="L10" s="18"/>
      <c r="M10" s="31">
        <f>itg12_seccionadores!E77</f>
        <v>0</v>
      </c>
      <c r="N10" s="18">
        <f>itg12_seccionadores!F77</f>
        <v>0</v>
      </c>
      <c r="O10" s="32">
        <f>IF(N10=itg12_seccionadores!F77,itg12_seccionadores!G77,"")</f>
        <v>0</v>
      </c>
      <c r="P10" s="32">
        <f>IF(O10=itg12_seccionadores!G77,itg12_seccionadores!H77,"")</f>
        <v>0</v>
      </c>
    </row>
    <row r="11" spans="2:16" x14ac:dyDescent="0.2">
      <c r="B11" s="1">
        <f t="shared" si="3"/>
        <v>5</v>
      </c>
      <c r="C11" s="18">
        <f>itg12_lineas!D401</f>
        <v>2.6657500000000001</v>
      </c>
      <c r="D11" s="18">
        <v>26</v>
      </c>
      <c r="E11" s="29">
        <f t="shared" si="0"/>
        <v>0.35109694840036176</v>
      </c>
      <c r="F11" s="29">
        <f t="shared" si="1"/>
        <v>0.93593669019826442</v>
      </c>
      <c r="G11" s="19">
        <v>0.1</v>
      </c>
      <c r="H11" s="19">
        <v>3.15</v>
      </c>
      <c r="I11" s="18">
        <f>itg12_carga!G205</f>
        <v>789.5</v>
      </c>
      <c r="J11" s="30">
        <f t="shared" si="2"/>
        <v>459.81531814741533</v>
      </c>
      <c r="K11" s="18">
        <v>0</v>
      </c>
      <c r="L11" s="18"/>
      <c r="M11" s="31">
        <f>itg12_seccionadores!E78</f>
        <v>0</v>
      </c>
      <c r="N11" s="18">
        <f>itg12_seccionadores!F78</f>
        <v>0</v>
      </c>
      <c r="O11" s="32">
        <f>IF(N11=itg12_seccionadores!F78,itg12_seccionadores!G78,"")</f>
        <v>0</v>
      </c>
      <c r="P11" s="32">
        <f>IF(O11=itg12_seccionadores!G78,itg12_seccionadores!H78,"")</f>
        <v>0</v>
      </c>
    </row>
    <row r="12" spans="2:16" x14ac:dyDescent="0.2">
      <c r="B12" s="1">
        <f t="shared" si="3"/>
        <v>6</v>
      </c>
      <c r="C12" s="18">
        <f>itg12_lineas!D402</f>
        <v>3.5747900000000001</v>
      </c>
      <c r="D12" s="18">
        <v>26</v>
      </c>
      <c r="E12" s="29">
        <f t="shared" si="0"/>
        <v>0.35109694840036176</v>
      </c>
      <c r="F12" s="29">
        <f t="shared" si="1"/>
        <v>1.2550978601721292</v>
      </c>
      <c r="G12" s="19">
        <v>0.1</v>
      </c>
      <c r="H12" s="19">
        <v>3.15</v>
      </c>
      <c r="I12" s="18">
        <f>itg12_carga!G206</f>
        <v>863</v>
      </c>
      <c r="J12" s="30">
        <f t="shared" si="2"/>
        <v>502.62269735429942</v>
      </c>
      <c r="K12" s="18">
        <v>0</v>
      </c>
      <c r="L12" s="18"/>
      <c r="M12" s="31">
        <f>itg12_seccionadores!E79</f>
        <v>0</v>
      </c>
      <c r="N12" s="18">
        <f>itg12_seccionadores!F79</f>
        <v>0</v>
      </c>
      <c r="O12" s="32">
        <f>IF(N12=itg12_seccionadores!F79,itg12_seccionadores!G79,"")</f>
        <v>0</v>
      </c>
      <c r="P12" s="32">
        <f>IF(O12=itg12_seccionadores!G79,itg12_seccionadores!H79,"")</f>
        <v>0</v>
      </c>
    </row>
    <row r="13" spans="2:16" x14ac:dyDescent="0.2">
      <c r="B13" s="1">
        <f t="shared" si="3"/>
        <v>7</v>
      </c>
      <c r="C13" s="18">
        <f>itg12_lineas!D403</f>
        <v>0.69052000000000002</v>
      </c>
      <c r="D13" s="18">
        <v>26</v>
      </c>
      <c r="E13" s="29">
        <f t="shared" si="0"/>
        <v>0.35109694840036176</v>
      </c>
      <c r="F13" s="29">
        <f t="shared" si="1"/>
        <v>0.2424394648094178</v>
      </c>
      <c r="G13" s="19">
        <v>0.1</v>
      </c>
      <c r="H13" s="19">
        <v>3.15</v>
      </c>
      <c r="I13" s="18">
        <f>itg12_carga!G207</f>
        <v>0</v>
      </c>
      <c r="J13" s="30">
        <f t="shared" si="2"/>
        <v>0</v>
      </c>
      <c r="K13" s="18">
        <v>0</v>
      </c>
      <c r="L13" s="18"/>
      <c r="M13" s="31">
        <f>itg12_seccionadores!E80</f>
        <v>0</v>
      </c>
      <c r="N13" s="18">
        <f>itg12_seccionadores!F80</f>
        <v>1</v>
      </c>
      <c r="O13" s="32" t="str">
        <f>IF(N13=itg12_seccionadores!F80,itg12_seccionadores!G80,"")</f>
        <v>PIR 1</v>
      </c>
      <c r="P13" s="32">
        <f>IF(O13=itg12_seccionadores!G80,itg12_seccionadores!H80,"")</f>
        <v>0</v>
      </c>
    </row>
    <row r="14" spans="2:16" x14ac:dyDescent="0.2">
      <c r="B14" s="1">
        <f t="shared" si="3"/>
        <v>8</v>
      </c>
      <c r="C14" s="18">
        <f>itg12_lineas!D404</f>
        <v>2.65001</v>
      </c>
      <c r="D14" s="18">
        <v>26</v>
      </c>
      <c r="E14" s="29">
        <f t="shared" si="0"/>
        <v>0.35109694840036176</v>
      </c>
      <c r="F14" s="29">
        <f t="shared" si="1"/>
        <v>0.93041042423044262</v>
      </c>
      <c r="G14" s="19">
        <v>0.1</v>
      </c>
      <c r="H14" s="19">
        <v>3.15</v>
      </c>
      <c r="I14" s="18">
        <f>itg12_carga!G208</f>
        <v>163</v>
      </c>
      <c r="J14" s="30">
        <f t="shared" si="2"/>
        <v>94.933371574450533</v>
      </c>
      <c r="K14" s="18">
        <v>0</v>
      </c>
      <c r="L14" s="18"/>
      <c r="M14" s="31">
        <f>itg12_seccionadores!E81</f>
        <v>0</v>
      </c>
      <c r="N14" s="18">
        <f>itg12_seccionadores!F81</f>
        <v>0</v>
      </c>
      <c r="O14" s="32">
        <f>IF(N14=itg12_seccionadores!F81,itg12_seccionadores!G81,"")</f>
        <v>0</v>
      </c>
      <c r="P14" s="32">
        <f>IF(O14=itg12_seccionadores!G81,itg12_seccionadores!H81,"")</f>
        <v>0</v>
      </c>
    </row>
    <row r="15" spans="2:16" x14ac:dyDescent="0.2">
      <c r="B15" s="1">
        <f t="shared" si="3"/>
        <v>9</v>
      </c>
      <c r="C15" s="18">
        <f>itg12_lineas!D405</f>
        <v>9.2560800000000025</v>
      </c>
      <c r="D15" s="18">
        <v>26</v>
      </c>
      <c r="E15" s="29">
        <f t="shared" si="0"/>
        <v>0.35109694840036176</v>
      </c>
      <c r="F15" s="29">
        <f t="shared" si="1"/>
        <v>3.2497814421496214</v>
      </c>
      <c r="G15" s="19">
        <v>0.1</v>
      </c>
      <c r="H15" s="19">
        <v>3.15</v>
      </c>
      <c r="I15" s="18">
        <f>itg12_carga!G209</f>
        <v>769</v>
      </c>
      <c r="J15" s="30">
        <f t="shared" si="2"/>
        <v>447.87584503529115</v>
      </c>
      <c r="K15" s="18">
        <v>0</v>
      </c>
      <c r="L15" s="18"/>
      <c r="M15" s="31">
        <f>itg12_seccionadores!E82</f>
        <v>0</v>
      </c>
      <c r="N15" s="18">
        <f>itg12_seccionadores!F82</f>
        <v>0</v>
      </c>
      <c r="O15" s="32">
        <f>IF(N15=itg12_seccionadores!F82,itg12_seccionadores!G82,"")</f>
        <v>0</v>
      </c>
      <c r="P15" s="32">
        <f>IF(O15=itg12_seccionadores!G82,itg12_seccionadores!H82,"")</f>
        <v>0</v>
      </c>
    </row>
    <row r="16" spans="2:16" x14ac:dyDescent="0.2">
      <c r="B16" s="1">
        <f t="shared" si="3"/>
        <v>10</v>
      </c>
      <c r="C16" s="18">
        <f>itg12_lineas!D406</f>
        <v>3.7320300000000008</v>
      </c>
      <c r="D16" s="18">
        <v>26</v>
      </c>
      <c r="E16" s="29">
        <f t="shared" si="0"/>
        <v>0.35109694840036176</v>
      </c>
      <c r="F16" s="29">
        <f t="shared" si="1"/>
        <v>1.3103043443386024</v>
      </c>
      <c r="G16" s="19">
        <v>0.1</v>
      </c>
      <c r="H16" s="19">
        <v>3.15</v>
      </c>
      <c r="I16" s="18">
        <f>itg12_carga!G210</f>
        <v>1438</v>
      </c>
      <c r="J16" s="30">
        <f t="shared" si="2"/>
        <v>837.51035781631822</v>
      </c>
      <c r="K16" s="18">
        <v>0</v>
      </c>
      <c r="L16" s="18"/>
      <c r="M16" s="31">
        <f>itg12_seccionadores!E83</f>
        <v>0</v>
      </c>
      <c r="N16" s="18">
        <f>itg12_seccionadores!F83</f>
        <v>2</v>
      </c>
      <c r="O16" s="32">
        <f>IF(N16=itg12_seccionadores!F83,itg12_seccionadores!G83,"")</f>
        <v>0</v>
      </c>
      <c r="P16" s="32">
        <f>IF(O16=itg12_seccionadores!G83,itg12_seccionadores!H83,"")</f>
        <v>0</v>
      </c>
    </row>
    <row r="17" spans="2:16" x14ac:dyDescent="0.2">
      <c r="B17" s="1">
        <f t="shared" si="3"/>
        <v>11</v>
      </c>
      <c r="C17" s="18">
        <f>itg12_lineas!D407</f>
        <v>1.87592</v>
      </c>
      <c r="D17" s="18">
        <v>26</v>
      </c>
      <c r="E17" s="29">
        <f t="shared" si="0"/>
        <v>0.35109694840036176</v>
      </c>
      <c r="F17" s="29">
        <f t="shared" si="1"/>
        <v>0.65862978744320666</v>
      </c>
      <c r="G17" s="19">
        <v>0.1</v>
      </c>
      <c r="H17" s="19">
        <v>3.15</v>
      </c>
      <c r="I17" s="18">
        <f>itg12_carga!G211</f>
        <v>188</v>
      </c>
      <c r="J17" s="30">
        <f t="shared" si="2"/>
        <v>109.49370463801657</v>
      </c>
      <c r="K17" s="18">
        <v>0</v>
      </c>
      <c r="L17" s="18"/>
      <c r="M17" s="31">
        <f>itg12_seccionadores!E84</f>
        <v>0</v>
      </c>
      <c r="N17" s="18">
        <f>itg12_seccionadores!F84</f>
        <v>1</v>
      </c>
      <c r="O17" s="32" t="str">
        <f>IF(N17=itg12_seccionadores!F84,itg12_seccionadores!G84,"")</f>
        <v>GHN 4</v>
      </c>
      <c r="P17" s="32">
        <f>IF(O17=itg12_seccionadores!G84,itg12_seccionadores!H84,"")</f>
        <v>0</v>
      </c>
    </row>
    <row r="18" spans="2:16" x14ac:dyDescent="0.2">
      <c r="B18" s="1">
        <f t="shared" si="3"/>
        <v>12</v>
      </c>
      <c r="C18" s="18">
        <f>itg12_lineas!D408</f>
        <v>5.1418800000000005</v>
      </c>
      <c r="D18" s="18">
        <v>26</v>
      </c>
      <c r="E18" s="29">
        <f t="shared" si="0"/>
        <v>0.35109694840036176</v>
      </c>
      <c r="F18" s="29">
        <f t="shared" si="1"/>
        <v>1.8052983770408524</v>
      </c>
      <c r="G18" s="19">
        <v>0.1</v>
      </c>
      <c r="H18" s="19">
        <v>3.15</v>
      </c>
      <c r="I18" s="18">
        <f>itg12_carga!G212</f>
        <v>1164.5</v>
      </c>
      <c r="J18" s="30">
        <f t="shared" si="2"/>
        <v>678.22031410090585</v>
      </c>
      <c r="K18" s="18">
        <v>0</v>
      </c>
      <c r="L18" s="18"/>
      <c r="M18" s="31">
        <f>itg12_seccionadores!E85</f>
        <v>0</v>
      </c>
      <c r="N18" s="18">
        <f>itg12_seccionadores!F85</f>
        <v>1</v>
      </c>
      <c r="O18" s="32" t="str">
        <f>IF(N18=itg12_seccionadores!F85,itg12_seccionadores!G85,"")</f>
        <v>ITG 4</v>
      </c>
      <c r="P18" s="32">
        <f>IF(O18=itg12_seccionadores!G85,itg12_seccionadores!H85,"")</f>
        <v>0</v>
      </c>
    </row>
    <row r="19" spans="2:16" x14ac:dyDescent="0.2">
      <c r="B19" s="1">
        <f t="shared" si="3"/>
        <v>13</v>
      </c>
      <c r="C19" s="18">
        <f>itg12_lineas!D409</f>
        <v>0.71375999999999995</v>
      </c>
      <c r="D19" s="18">
        <v>26</v>
      </c>
      <c r="E19" s="29">
        <f t="shared" si="0"/>
        <v>0.35109694840036176</v>
      </c>
      <c r="F19" s="29">
        <f t="shared" si="1"/>
        <v>0.25059895789024217</v>
      </c>
      <c r="G19" s="19">
        <v>0.1</v>
      </c>
      <c r="H19" s="19">
        <v>3.15</v>
      </c>
      <c r="I19" s="18">
        <f>itg12_carga!G213</f>
        <v>125</v>
      </c>
      <c r="J19" s="30">
        <f t="shared" si="2"/>
        <v>72.801665317830171</v>
      </c>
      <c r="K19" s="18">
        <v>0</v>
      </c>
      <c r="L19" s="18"/>
      <c r="M19" s="31">
        <f>itg12_seccionadores!E86</f>
        <v>0</v>
      </c>
      <c r="N19" s="18">
        <f>itg12_seccionadores!F86</f>
        <v>0</v>
      </c>
      <c r="O19" s="32">
        <f>IF(N19=itg12_seccionadores!F86,itg12_seccionadores!G86,"")</f>
        <v>0</v>
      </c>
      <c r="P19" s="32">
        <f>IF(O19=itg12_seccionadores!G86,itg12_seccionadores!H86,"")</f>
        <v>0</v>
      </c>
    </row>
    <row r="20" spans="2:16" x14ac:dyDescent="0.2">
      <c r="B20" s="1">
        <f t="shared" si="3"/>
        <v>14</v>
      </c>
      <c r="C20" s="18">
        <f>itg12_lineas!D410</f>
        <v>3.25562</v>
      </c>
      <c r="D20" s="18">
        <v>26</v>
      </c>
      <c r="E20" s="29">
        <f t="shared" si="0"/>
        <v>0.35109694840036176</v>
      </c>
      <c r="F20" s="29">
        <f t="shared" si="1"/>
        <v>1.1430382471511857</v>
      </c>
      <c r="G20" s="19">
        <v>0.1</v>
      </c>
      <c r="H20" s="19">
        <v>3.15</v>
      </c>
      <c r="I20" s="18">
        <f>itg12_carga!G214</f>
        <v>475</v>
      </c>
      <c r="J20" s="30">
        <f t="shared" si="2"/>
        <v>276.64632820775466</v>
      </c>
      <c r="K20" s="18">
        <v>1</v>
      </c>
      <c r="L20" s="18" t="s">
        <v>734</v>
      </c>
      <c r="M20" s="31">
        <f>itg12_seccionadores!E87</f>
        <v>0</v>
      </c>
      <c r="N20" s="18">
        <f>itg12_seccionadores!F87</f>
        <v>0</v>
      </c>
      <c r="O20" s="32">
        <f>IF(N20=itg12_seccionadores!F87,itg12_seccionadores!G87,"")</f>
        <v>0</v>
      </c>
      <c r="P20" s="32">
        <f>IF(O20=itg12_seccionadores!G87,itg12_seccionadores!H87,"")</f>
        <v>0</v>
      </c>
    </row>
    <row r="21" spans="2:16" x14ac:dyDescent="0.2">
      <c r="B21" s="1">
        <f t="shared" si="3"/>
        <v>15</v>
      </c>
      <c r="C21" s="18">
        <f>itg12_lineas!D411</f>
        <v>0.97382000000000002</v>
      </c>
      <c r="D21" s="18">
        <v>26</v>
      </c>
      <c r="E21" s="29">
        <f t="shared" si="0"/>
        <v>0.35109694840036176</v>
      </c>
      <c r="F21" s="29">
        <f t="shared" si="1"/>
        <v>0.34190523029124031</v>
      </c>
      <c r="G21" s="19">
        <v>0.1</v>
      </c>
      <c r="H21" s="19">
        <v>3.15</v>
      </c>
      <c r="I21" s="18">
        <f>itg12_carga!G215</f>
        <v>350</v>
      </c>
      <c r="J21" s="30">
        <f t="shared" si="2"/>
        <v>203.84466288992445</v>
      </c>
      <c r="K21" s="18">
        <v>0</v>
      </c>
      <c r="L21" s="18"/>
      <c r="M21" s="31">
        <f>itg12_seccionadores!E88</f>
        <v>0</v>
      </c>
      <c r="N21" s="18">
        <f>itg12_seccionadores!F88</f>
        <v>0</v>
      </c>
      <c r="O21" s="32">
        <f>IF(N21=itg12_seccionadores!F88,itg12_seccionadores!G88,"")</f>
        <v>0</v>
      </c>
      <c r="P21" s="32">
        <f>IF(O21=itg12_seccionadores!G88,itg12_seccionadores!H88,"")</f>
        <v>0</v>
      </c>
    </row>
    <row r="22" spans="2:16" x14ac:dyDescent="0.2">
      <c r="B22" s="1">
        <f t="shared" si="3"/>
        <v>16</v>
      </c>
      <c r="C22" s="18">
        <f>itg12_lineas!D412</f>
        <v>1.9117899999999997</v>
      </c>
      <c r="D22" s="18">
        <v>26</v>
      </c>
      <c r="E22" s="29">
        <f t="shared" si="0"/>
        <v>0.35109694840036176</v>
      </c>
      <c r="F22" s="29">
        <f t="shared" si="1"/>
        <v>0.67122363498232751</v>
      </c>
      <c r="G22" s="19">
        <v>0.1</v>
      </c>
      <c r="H22" s="19">
        <v>3.15</v>
      </c>
      <c r="I22" s="18">
        <f>itg12_carga!G216</f>
        <v>551</v>
      </c>
      <c r="J22" s="30">
        <f t="shared" si="2"/>
        <v>320.90974072099533</v>
      </c>
      <c r="K22" s="18">
        <v>0</v>
      </c>
      <c r="L22" s="18"/>
      <c r="M22" s="31">
        <f>itg12_seccionadores!E89</f>
        <v>0</v>
      </c>
      <c r="N22" s="18">
        <f>itg12_seccionadores!F89</f>
        <v>1</v>
      </c>
      <c r="O22" s="32" t="str">
        <f>IF(N22=itg12_seccionadores!F89,itg12_seccionadores!G89,"")</f>
        <v>ITG11</v>
      </c>
      <c r="P22" s="32">
        <f>IF(O22=itg12_seccionadores!G89,itg12_seccionadores!H89,"")</f>
        <v>0</v>
      </c>
    </row>
    <row r="23" spans="2:16" x14ac:dyDescent="0.2">
      <c r="B23" s="1">
        <f t="shared" si="3"/>
        <v>17</v>
      </c>
      <c r="C23" s="18">
        <f>itg12_lineas!D413</f>
        <v>1.2683900000000001</v>
      </c>
      <c r="D23" s="18">
        <v>26</v>
      </c>
      <c r="E23" s="29">
        <f t="shared" si="0"/>
        <v>0.35109694840036176</v>
      </c>
      <c r="F23" s="29">
        <f t="shared" si="1"/>
        <v>0.44532785838153488</v>
      </c>
      <c r="G23" s="19">
        <v>0.1</v>
      </c>
      <c r="H23" s="19">
        <v>3.15</v>
      </c>
      <c r="I23" s="18">
        <f>itg12_carga!G217</f>
        <v>100</v>
      </c>
      <c r="J23" s="30">
        <f t="shared" si="2"/>
        <v>58.24133225426413</v>
      </c>
      <c r="K23" s="18">
        <v>0</v>
      </c>
      <c r="L23" s="18"/>
      <c r="M23" s="31">
        <f>itg12_seccionadores!E90</f>
        <v>0</v>
      </c>
      <c r="N23" s="18">
        <f>itg12_seccionadores!F90</f>
        <v>0</v>
      </c>
      <c r="O23" s="32">
        <f>IF(N23=itg12_seccionadores!F90,itg12_seccionadores!G90,"")</f>
        <v>0</v>
      </c>
      <c r="P23" s="32">
        <f>IF(O23=itg12_seccionadores!G90,itg12_seccionadores!H90,"")</f>
        <v>0</v>
      </c>
    </row>
    <row r="24" spans="2:16" x14ac:dyDescent="0.2">
      <c r="B24" s="1">
        <f t="shared" si="3"/>
        <v>18</v>
      </c>
      <c r="C24" s="18">
        <f>itg12_lineas!D414</f>
        <v>0.26765999999999995</v>
      </c>
      <c r="D24" s="18">
        <v>26</v>
      </c>
      <c r="E24" s="29">
        <f t="shared" si="0"/>
        <v>0.35109694840036176</v>
      </c>
      <c r="F24" s="29">
        <f t="shared" si="1"/>
        <v>9.397460920884082E-2</v>
      </c>
      <c r="G24" s="19">
        <v>0.1</v>
      </c>
      <c r="H24" s="19">
        <v>3.15</v>
      </c>
      <c r="I24" s="18">
        <f>itg12_carga!G218</f>
        <v>0</v>
      </c>
      <c r="J24" s="30">
        <f t="shared" si="2"/>
        <v>0</v>
      </c>
      <c r="K24" s="18">
        <v>0</v>
      </c>
      <c r="L24" s="18"/>
      <c r="M24" s="31">
        <f>itg12_seccionadores!E91</f>
        <v>0</v>
      </c>
      <c r="N24" s="18">
        <f>itg12_seccionadores!F91</f>
        <v>0</v>
      </c>
      <c r="O24" s="32">
        <f>IF(N24=itg12_seccionadores!F91,itg12_seccionadores!G91,"")</f>
        <v>0</v>
      </c>
      <c r="P24" s="32">
        <f>IF(O24=itg12_seccionadores!G91,itg12_seccionadores!H91,"")</f>
        <v>0</v>
      </c>
    </row>
    <row r="25" spans="2:16" x14ac:dyDescent="0.2">
      <c r="B25" s="1">
        <f t="shared" si="3"/>
        <v>19</v>
      </c>
      <c r="C25" s="18">
        <f>itg12_lineas!D415</f>
        <v>3.0667800000000001</v>
      </c>
      <c r="D25" s="18">
        <v>26</v>
      </c>
      <c r="E25" s="29">
        <f t="shared" si="0"/>
        <v>0.35109694840036176</v>
      </c>
      <c r="F25" s="29">
        <f t="shared" si="1"/>
        <v>1.0767370994152614</v>
      </c>
      <c r="G25" s="19">
        <v>0.1</v>
      </c>
      <c r="H25" s="19">
        <v>3.15</v>
      </c>
      <c r="I25" s="18">
        <f>itg12_carga!G219</f>
        <v>85</v>
      </c>
      <c r="J25" s="30">
        <f t="shared" si="2"/>
        <v>49.505132416124511</v>
      </c>
      <c r="K25" s="18">
        <v>0</v>
      </c>
      <c r="L25" s="18"/>
      <c r="M25" s="31">
        <f>itg12_seccionadores!E92</f>
        <v>0</v>
      </c>
      <c r="N25" s="18">
        <f>itg12_seccionadores!F92</f>
        <v>0</v>
      </c>
      <c r="O25" s="32">
        <f>IF(N25=itg12_seccionadores!F92,itg12_seccionadores!G92,"")</f>
        <v>0</v>
      </c>
      <c r="P25" s="32">
        <f>IF(O25=itg12_seccionadores!G92,itg12_seccionadores!H92,"")</f>
        <v>0</v>
      </c>
    </row>
    <row r="26" spans="2:16" x14ac:dyDescent="0.2">
      <c r="B26" s="1">
        <f t="shared" si="3"/>
        <v>20</v>
      </c>
      <c r="C26" s="18">
        <f>itg12_lineas!D416</f>
        <v>4.5479500000000002</v>
      </c>
      <c r="D26" s="18">
        <v>26</v>
      </c>
      <c r="E26" s="29">
        <f t="shared" si="0"/>
        <v>0.35109694840036176</v>
      </c>
      <c r="F26" s="29">
        <f t="shared" si="1"/>
        <v>1.5967713664774252</v>
      </c>
      <c r="G26" s="19">
        <v>0.1</v>
      </c>
      <c r="H26" s="19">
        <v>3.15</v>
      </c>
      <c r="I26" s="18">
        <f>itg12_carga!G220</f>
        <v>667.5</v>
      </c>
      <c r="J26" s="30">
        <f t="shared" si="2"/>
        <v>388.76089279721305</v>
      </c>
      <c r="K26" s="18">
        <v>0</v>
      </c>
      <c r="L26" s="18"/>
      <c r="M26" s="31">
        <f>itg12_seccionadores!E93</f>
        <v>0</v>
      </c>
      <c r="N26" s="18">
        <f>itg12_seccionadores!F93</f>
        <v>0</v>
      </c>
      <c r="O26" s="32">
        <f>IF(N26=itg12_seccionadores!F93,itg12_seccionadores!G93,"")</f>
        <v>0</v>
      </c>
      <c r="P26" s="32">
        <f>IF(O26=itg12_seccionadores!G93,itg12_seccionadores!H93,"")</f>
        <v>0</v>
      </c>
    </row>
    <row r="27" spans="2:16" x14ac:dyDescent="0.2">
      <c r="B27" s="1">
        <f t="shared" si="3"/>
        <v>21</v>
      </c>
      <c r="C27" s="18">
        <f>itg12_lineas!D417</f>
        <v>0.42244000000000004</v>
      </c>
      <c r="D27" s="18">
        <v>26</v>
      </c>
      <c r="E27" s="29">
        <f t="shared" si="0"/>
        <v>0.35109694840036176</v>
      </c>
      <c r="F27" s="29">
        <f t="shared" si="1"/>
        <v>0.14831739488224885</v>
      </c>
      <c r="G27" s="19">
        <v>0.1</v>
      </c>
      <c r="H27" s="19">
        <v>3.15</v>
      </c>
      <c r="I27" s="18">
        <f>itg12_carga!G221</f>
        <v>0</v>
      </c>
      <c r="J27" s="30">
        <f t="shared" si="2"/>
        <v>0</v>
      </c>
      <c r="K27" s="18">
        <v>0</v>
      </c>
      <c r="L27" s="18"/>
      <c r="M27" s="31">
        <f>itg12_seccionadores!E94</f>
        <v>0</v>
      </c>
      <c r="N27" s="18">
        <f>itg12_seccionadores!F94</f>
        <v>1</v>
      </c>
      <c r="O27" s="32" t="str">
        <f>IF(N27=itg12_seccionadores!F94,itg12_seccionadores!G94,"")</f>
        <v>PIR 1</v>
      </c>
      <c r="P27" s="32">
        <f>IF(O27=itg12_seccionadores!G94,itg12_seccionadores!H94,"")</f>
        <v>0</v>
      </c>
    </row>
    <row r="28" spans="2:16" x14ac:dyDescent="0.2">
      <c r="B28" s="1">
        <f t="shared" si="3"/>
        <v>22</v>
      </c>
      <c r="C28" s="18">
        <f>itg12_lineas!D418</f>
        <v>5.0541100000000005</v>
      </c>
      <c r="D28" s="18">
        <v>26</v>
      </c>
      <c r="E28" s="29">
        <f t="shared" si="0"/>
        <v>0.35109694840036176</v>
      </c>
      <c r="F28" s="29">
        <f t="shared" si="1"/>
        <v>1.7744825978797525</v>
      </c>
      <c r="G28" s="19">
        <v>0.1</v>
      </c>
      <c r="H28" s="19">
        <v>3.15</v>
      </c>
      <c r="I28" s="18">
        <f>itg12_carga!G222</f>
        <v>1320</v>
      </c>
      <c r="J28" s="30">
        <f t="shared" si="2"/>
        <v>768.78558575628654</v>
      </c>
      <c r="K28" s="18">
        <v>0</v>
      </c>
      <c r="L28" s="18"/>
      <c r="M28" s="31">
        <f>itg12_seccionadores!E95</f>
        <v>0</v>
      </c>
      <c r="N28" s="18">
        <f>itg12_seccionadores!F95</f>
        <v>0</v>
      </c>
      <c r="O28" s="32">
        <f>IF(N28=itg12_seccionadores!F95,itg12_seccionadores!G95,"")</f>
        <v>0</v>
      </c>
      <c r="P28" s="32">
        <f>IF(O28=itg12_seccionadores!G95,itg12_seccionadores!H95,"")</f>
        <v>0</v>
      </c>
    </row>
    <row r="29" spans="2:16" x14ac:dyDescent="0.2">
      <c r="B29" s="1">
        <f t="shared" si="3"/>
        <v>23</v>
      </c>
      <c r="C29" s="18">
        <f>itg12_lineas!D419</f>
        <v>0.46376999999999996</v>
      </c>
      <c r="D29" s="18">
        <v>26</v>
      </c>
      <c r="E29" s="29">
        <f t="shared" si="0"/>
        <v>0.35109694840036176</v>
      </c>
      <c r="F29" s="29">
        <f t="shared" si="1"/>
        <v>0.16282823175963576</v>
      </c>
      <c r="G29" s="19">
        <v>0.1</v>
      </c>
      <c r="H29" s="19">
        <v>3.15</v>
      </c>
      <c r="I29" s="18">
        <f>itg12_carga!G223</f>
        <v>625</v>
      </c>
      <c r="J29" s="30">
        <f t="shared" si="2"/>
        <v>364.00832658915078</v>
      </c>
      <c r="K29" s="18">
        <v>0</v>
      </c>
      <c r="L29" s="18"/>
      <c r="M29" s="31">
        <f>itg12_seccionadores!E96</f>
        <v>2</v>
      </c>
      <c r="N29" s="18">
        <f>itg12_seccionadores!F96</f>
        <v>0</v>
      </c>
      <c r="O29" s="32">
        <f>IF(N29=itg12_seccionadores!F96,itg12_seccionadores!G96,"")</f>
        <v>0</v>
      </c>
      <c r="P29" s="32">
        <f>IF(O29=itg12_seccionadores!G96,itg12_seccionadores!H96,"")</f>
        <v>0</v>
      </c>
    </row>
    <row r="30" spans="2:16" x14ac:dyDescent="0.2">
      <c r="B30" s="1">
        <f t="shared" si="3"/>
        <v>24</v>
      </c>
      <c r="C30" s="18">
        <f>itg12_lineas!D420</f>
        <v>0.24395</v>
      </c>
      <c r="D30" s="18">
        <v>26</v>
      </c>
      <c r="E30" s="29">
        <f t="shared" si="0"/>
        <v>0.35109694840036176</v>
      </c>
      <c r="F30" s="29">
        <f t="shared" si="1"/>
        <v>8.5650100562268253E-2</v>
      </c>
      <c r="G30" s="19">
        <v>0.1</v>
      </c>
      <c r="H30" s="19">
        <v>3.15</v>
      </c>
      <c r="I30" s="18">
        <f>itg12_carga!G224</f>
        <v>100</v>
      </c>
      <c r="J30" s="30">
        <f t="shared" si="2"/>
        <v>58.24133225426413</v>
      </c>
      <c r="K30" s="18">
        <v>0</v>
      </c>
      <c r="L30" s="18"/>
      <c r="M30" s="31">
        <f>itg12_seccionadores!E97</f>
        <v>2</v>
      </c>
      <c r="N30" s="18">
        <f>itg12_seccionadores!F97</f>
        <v>0</v>
      </c>
      <c r="O30" s="32">
        <f>IF(N30=itg12_seccionadores!F97,itg12_seccionadores!G97,"")</f>
        <v>0</v>
      </c>
      <c r="P30" s="32">
        <f>IF(O30=itg12_seccionadores!G97,itg12_seccionadores!H97,"")</f>
        <v>0</v>
      </c>
    </row>
    <row r="31" spans="2:16" x14ac:dyDescent="0.2">
      <c r="B31" s="1">
        <f t="shared" si="3"/>
        <v>25</v>
      </c>
      <c r="C31" s="18">
        <f>itg12_lineas!D421</f>
        <v>0.62067000000000005</v>
      </c>
      <c r="D31" s="18">
        <v>26</v>
      </c>
      <c r="E31" s="29">
        <f t="shared" si="0"/>
        <v>0.35109694840036176</v>
      </c>
      <c r="F31" s="29">
        <f t="shared" si="1"/>
        <v>0.21791534296365256</v>
      </c>
      <c r="G31" s="19">
        <v>0.1</v>
      </c>
      <c r="H31" s="19">
        <v>3.15</v>
      </c>
      <c r="I31" s="18">
        <f>itg12_carga!G225</f>
        <v>126</v>
      </c>
      <c r="J31" s="30">
        <f t="shared" si="2"/>
        <v>73.384078640372792</v>
      </c>
      <c r="K31" s="18">
        <v>0</v>
      </c>
      <c r="L31" s="18"/>
      <c r="M31" s="31">
        <f>itg12_seccionadores!E98</f>
        <v>2</v>
      </c>
      <c r="N31" s="18">
        <f>itg12_seccionadores!F98</f>
        <v>0</v>
      </c>
      <c r="O31" s="32">
        <f>IF(N31=itg12_seccionadores!F98,itg12_seccionadores!G98,"")</f>
        <v>0</v>
      </c>
      <c r="P31" s="32">
        <f>IF(O31=itg12_seccionadores!G98,itg12_seccionadores!H98,"")</f>
        <v>0</v>
      </c>
    </row>
    <row r="32" spans="2:16" x14ac:dyDescent="0.2">
      <c r="B32" s="1">
        <f t="shared" si="3"/>
        <v>26</v>
      </c>
      <c r="C32" s="18">
        <f>itg12_lineas!D422</f>
        <v>2.4780499999999996</v>
      </c>
      <c r="D32" s="18">
        <v>26</v>
      </c>
      <c r="E32" s="29">
        <f t="shared" si="0"/>
        <v>0.35109694840036176</v>
      </c>
      <c r="F32" s="29">
        <f t="shared" si="1"/>
        <v>0.8700357929835163</v>
      </c>
      <c r="G32" s="19">
        <v>0.1</v>
      </c>
      <c r="H32" s="19">
        <v>3.15</v>
      </c>
      <c r="I32" s="18">
        <f>itg12_carga!G226</f>
        <v>160</v>
      </c>
      <c r="J32" s="30">
        <f t="shared" si="2"/>
        <v>93.186131606822599</v>
      </c>
      <c r="K32" s="18">
        <v>0</v>
      </c>
      <c r="L32" s="18"/>
      <c r="M32" s="31">
        <f>itg12_seccionadores!E99</f>
        <v>2</v>
      </c>
      <c r="N32" s="18">
        <f>itg12_seccionadores!F99</f>
        <v>0</v>
      </c>
      <c r="O32" s="32">
        <f>IF(N32=itg12_seccionadores!F99,itg12_seccionadores!G99,"")</f>
        <v>0</v>
      </c>
      <c r="P32" s="32">
        <f>IF(O32=itg12_seccionadores!G99,itg12_seccionadores!H99,"")</f>
        <v>0</v>
      </c>
    </row>
    <row r="33" spans="2:16" x14ac:dyDescent="0.2">
      <c r="B33" s="1">
        <f t="shared" si="3"/>
        <v>27</v>
      </c>
      <c r="C33" s="18">
        <f>itg12_lineas!D423</f>
        <v>6.6269999999999996E-2</v>
      </c>
      <c r="D33" s="18">
        <v>26</v>
      </c>
      <c r="E33" s="29">
        <f t="shared" si="0"/>
        <v>0.35109694840036176</v>
      </c>
      <c r="F33" s="29">
        <f t="shared" si="1"/>
        <v>2.3267194770491974E-2</v>
      </c>
      <c r="G33" s="19">
        <v>0.1</v>
      </c>
      <c r="H33" s="19">
        <v>3.15</v>
      </c>
      <c r="I33" s="18">
        <f>itg12_carga!G227</f>
        <v>25</v>
      </c>
      <c r="J33" s="30">
        <f t="shared" si="2"/>
        <v>14.560333063566032</v>
      </c>
      <c r="K33" s="18">
        <v>0</v>
      </c>
      <c r="L33" s="18"/>
      <c r="M33" s="31">
        <f>itg12_seccionadores!E100</f>
        <v>2</v>
      </c>
      <c r="N33" s="18">
        <f>itg12_seccionadores!F100</f>
        <v>0</v>
      </c>
      <c r="O33" s="32">
        <f>IF(N33=itg12_seccionadores!F100,itg12_seccionadores!G100,"")</f>
        <v>0</v>
      </c>
      <c r="P33" s="32">
        <f>IF(O33=itg12_seccionadores!G100,itg12_seccionadores!H100,"")</f>
        <v>0</v>
      </c>
    </row>
    <row r="34" spans="2:16" x14ac:dyDescent="0.2">
      <c r="B34" s="1">
        <f t="shared" si="3"/>
        <v>28</v>
      </c>
      <c r="C34" s="18">
        <f>itg12_lineas!D424</f>
        <v>0.21837000000000001</v>
      </c>
      <c r="D34" s="18">
        <v>26</v>
      </c>
      <c r="E34" s="29">
        <f t="shared" si="0"/>
        <v>0.35109694840036176</v>
      </c>
      <c r="F34" s="29">
        <f t="shared" si="1"/>
        <v>7.6669040622187004E-2</v>
      </c>
      <c r="G34" s="19">
        <v>0.1</v>
      </c>
      <c r="H34" s="19">
        <v>3.15</v>
      </c>
      <c r="I34" s="18">
        <f>itg12_carga!G228</f>
        <v>100</v>
      </c>
      <c r="J34" s="30">
        <f t="shared" si="2"/>
        <v>58.24133225426413</v>
      </c>
      <c r="K34" s="18">
        <v>0</v>
      </c>
      <c r="L34" s="18"/>
      <c r="M34" s="31">
        <f>itg12_seccionadores!E101</f>
        <v>2</v>
      </c>
      <c r="N34" s="18">
        <f>itg12_seccionadores!F101</f>
        <v>0</v>
      </c>
      <c r="O34" s="32">
        <f>IF(N34=itg12_seccionadores!F101,itg12_seccionadores!G101,"")</f>
        <v>0</v>
      </c>
      <c r="P34" s="32">
        <f>IF(O34=itg12_seccionadores!G101,itg12_seccionadores!H101,"")</f>
        <v>0</v>
      </c>
    </row>
    <row r="35" spans="2:16" x14ac:dyDescent="0.2">
      <c r="B35" s="1">
        <f t="shared" si="3"/>
        <v>29</v>
      </c>
      <c r="C35" s="18">
        <f>itg12_lineas!D425</f>
        <v>0.27</v>
      </c>
      <c r="D35" s="18">
        <v>26</v>
      </c>
      <c r="E35" s="29">
        <f t="shared" si="0"/>
        <v>0.35109694840036176</v>
      </c>
      <c r="F35" s="29">
        <f t="shared" si="1"/>
        <v>9.4796176068097676E-2</v>
      </c>
      <c r="G35" s="19">
        <v>0.1</v>
      </c>
      <c r="H35" s="19">
        <v>3.15</v>
      </c>
      <c r="I35" s="18">
        <f>itg12_carga!G229</f>
        <v>50</v>
      </c>
      <c r="J35" s="30">
        <f t="shared" si="2"/>
        <v>29.120666127132065</v>
      </c>
      <c r="K35" s="18">
        <v>0</v>
      </c>
      <c r="L35" s="18"/>
      <c r="M35" s="31">
        <f>itg12_seccionadores!E102</f>
        <v>2</v>
      </c>
      <c r="N35" s="18">
        <f>itg12_seccionadores!F102</f>
        <v>0</v>
      </c>
      <c r="O35" s="32">
        <f>IF(N35=itg12_seccionadores!F102,itg12_seccionadores!G102,"")</f>
        <v>0</v>
      </c>
      <c r="P35" s="32">
        <f>IF(O35=itg12_seccionadores!G102,itg12_seccionadores!H102,"")</f>
        <v>0</v>
      </c>
    </row>
    <row r="36" spans="2:16" x14ac:dyDescent="0.2">
      <c r="B36" s="1">
        <f t="shared" si="3"/>
        <v>30</v>
      </c>
      <c r="C36" s="18">
        <f>itg12_lineas!D426</f>
        <v>2.5939399999999999</v>
      </c>
      <c r="D36" s="18">
        <v>26</v>
      </c>
      <c r="E36" s="29">
        <f t="shared" si="0"/>
        <v>0.35109694840036176</v>
      </c>
      <c r="F36" s="29">
        <f t="shared" si="1"/>
        <v>0.91072441833363438</v>
      </c>
      <c r="G36" s="19">
        <v>0.1</v>
      </c>
      <c r="H36" s="19">
        <v>3.15</v>
      </c>
      <c r="I36" s="18">
        <f>itg12_carga!G230</f>
        <v>372.5</v>
      </c>
      <c r="J36" s="30">
        <f t="shared" si="2"/>
        <v>216.94896264713387</v>
      </c>
      <c r="K36" s="18">
        <v>0</v>
      </c>
      <c r="L36" s="18"/>
      <c r="M36" s="31">
        <f>itg12_seccionadores!E103</f>
        <v>2</v>
      </c>
      <c r="N36" s="18">
        <f>itg12_seccionadores!F103</f>
        <v>0</v>
      </c>
      <c r="O36" s="32">
        <f>IF(N36=itg12_seccionadores!F103,itg12_seccionadores!G103,"")</f>
        <v>0</v>
      </c>
      <c r="P36" s="32">
        <f>IF(O36=itg12_seccionadores!G103,itg12_seccionadores!H103,"")</f>
        <v>0</v>
      </c>
    </row>
    <row r="37" spans="2:16" x14ac:dyDescent="0.2">
      <c r="B37" s="1">
        <f t="shared" si="3"/>
        <v>31</v>
      </c>
      <c r="C37" s="18">
        <f>itg12_lineas!D427</f>
        <v>7.6999999999999999E-2</v>
      </c>
      <c r="D37" s="18">
        <v>26</v>
      </c>
      <c r="E37" s="29">
        <f t="shared" si="0"/>
        <v>0.35109694840036176</v>
      </c>
      <c r="F37" s="29">
        <f t="shared" si="1"/>
        <v>2.7034465026827856E-2</v>
      </c>
      <c r="G37" s="19">
        <v>0.1</v>
      </c>
      <c r="H37" s="19">
        <v>3.15</v>
      </c>
      <c r="I37" s="18">
        <f>itg12_carga!G231</f>
        <v>100</v>
      </c>
      <c r="J37" s="30">
        <f t="shared" si="2"/>
        <v>58.24133225426413</v>
      </c>
      <c r="K37" s="18">
        <v>0</v>
      </c>
      <c r="L37" s="18"/>
      <c r="M37" s="31">
        <f>itg12_seccionadores!E104</f>
        <v>2</v>
      </c>
      <c r="N37" s="18">
        <f>itg12_seccionadores!F104</f>
        <v>0</v>
      </c>
      <c r="O37" s="32">
        <f>IF(N37=itg12_seccionadores!F104,itg12_seccionadores!G104,"")</f>
        <v>0</v>
      </c>
      <c r="P37" s="32">
        <f>IF(O37=itg12_seccionadores!G104,itg12_seccionadores!H104,"")</f>
        <v>0</v>
      </c>
    </row>
    <row r="38" spans="2:16" x14ac:dyDescent="0.2">
      <c r="B38" s="1">
        <f t="shared" si="3"/>
        <v>32</v>
      </c>
      <c r="C38" s="18">
        <f>itg12_lineas!D428</f>
        <v>0.73481000000000007</v>
      </c>
      <c r="D38" s="18">
        <v>26</v>
      </c>
      <c r="E38" s="29">
        <f t="shared" si="0"/>
        <v>0.35109694840036176</v>
      </c>
      <c r="F38" s="29">
        <f t="shared" si="1"/>
        <v>0.25798954865406987</v>
      </c>
      <c r="G38" s="19">
        <v>0.1</v>
      </c>
      <c r="H38" s="19">
        <v>3.15</v>
      </c>
      <c r="I38" s="18">
        <f>itg12_carga!G232</f>
        <v>108</v>
      </c>
      <c r="J38" s="30">
        <f t="shared" si="2"/>
        <v>62.900638834605253</v>
      </c>
      <c r="K38" s="18">
        <v>0</v>
      </c>
      <c r="L38" s="18"/>
      <c r="M38" s="31">
        <f>itg12_seccionadores!E105</f>
        <v>2</v>
      </c>
      <c r="N38" s="18">
        <f>itg12_seccionadores!F105</f>
        <v>0</v>
      </c>
      <c r="O38" s="32">
        <f>IF(N38=itg12_seccionadores!F105,itg12_seccionadores!G105,"")</f>
        <v>0</v>
      </c>
      <c r="P38" s="32">
        <f>IF(O38=itg12_seccionadores!G105,itg12_seccionadores!H105,"")</f>
        <v>0</v>
      </c>
    </row>
    <row r="39" spans="2:16" x14ac:dyDescent="0.2">
      <c r="B39" s="1">
        <f t="shared" si="3"/>
        <v>33</v>
      </c>
      <c r="C39" s="18">
        <f>itg12_lineas!D429</f>
        <v>1.6925300000000001</v>
      </c>
      <c r="D39" s="18">
        <v>26</v>
      </c>
      <c r="E39" s="29">
        <f t="shared" si="0"/>
        <v>0.35109694840036176</v>
      </c>
      <c r="F39" s="29">
        <f t="shared" si="1"/>
        <v>0.59424211807606431</v>
      </c>
      <c r="G39" s="19">
        <v>0.1</v>
      </c>
      <c r="H39" s="19">
        <v>3.15</v>
      </c>
      <c r="I39" s="18">
        <f>itg12_carga!G233</f>
        <v>75</v>
      </c>
      <c r="J39" s="30">
        <f t="shared" si="2"/>
        <v>43.680999190698095</v>
      </c>
      <c r="K39" s="18">
        <v>0</v>
      </c>
      <c r="L39" s="18"/>
      <c r="M39" s="31">
        <f>itg12_seccionadores!E106</f>
        <v>2</v>
      </c>
      <c r="N39" s="18">
        <f>itg12_seccionadores!F106</f>
        <v>0</v>
      </c>
      <c r="O39" s="32">
        <f>IF(N39=itg12_seccionadores!F106,itg12_seccionadores!G106,"")</f>
        <v>0</v>
      </c>
      <c r="P39" s="32">
        <f>IF(O39=itg12_seccionadores!G106,itg12_seccionadores!H106,"")</f>
        <v>0</v>
      </c>
    </row>
    <row r="40" spans="2:16" x14ac:dyDescent="0.2">
      <c r="B40" s="1">
        <f t="shared" si="3"/>
        <v>34</v>
      </c>
      <c r="C40" s="18">
        <f>itg12_lineas!D430</f>
        <v>1.4491399999999999</v>
      </c>
      <c r="D40" s="18">
        <v>26</v>
      </c>
      <c r="E40" s="29">
        <f t="shared" si="0"/>
        <v>0.35109694840036176</v>
      </c>
      <c r="F40" s="29">
        <f t="shared" si="1"/>
        <v>0.50878863180490019</v>
      </c>
      <c r="G40" s="19">
        <v>0.1</v>
      </c>
      <c r="H40" s="19">
        <v>3.15</v>
      </c>
      <c r="I40" s="18">
        <f>itg12_carga!G234</f>
        <v>325</v>
      </c>
      <c r="J40" s="30">
        <f t="shared" si="2"/>
        <v>189.28432982635843</v>
      </c>
      <c r="K40" s="18">
        <v>0</v>
      </c>
      <c r="L40" s="18"/>
      <c r="M40" s="31">
        <f>itg12_seccionadores!E107</f>
        <v>2</v>
      </c>
      <c r="N40" s="18">
        <f>itg12_seccionadores!F107</f>
        <v>0</v>
      </c>
      <c r="O40" s="32">
        <f>IF(N40=itg12_seccionadores!F107,itg12_seccionadores!G107,"")</f>
        <v>0</v>
      </c>
      <c r="P40" s="32">
        <f>IF(O40=itg12_seccionadores!G107,itg12_seccionadores!H107,"")</f>
        <v>0</v>
      </c>
    </row>
    <row r="41" spans="2:16" x14ac:dyDescent="0.2">
      <c r="B41" s="1">
        <f t="shared" si="3"/>
        <v>35</v>
      </c>
      <c r="C41" s="18">
        <f>itg12_lineas!D431</f>
        <v>0.3861</v>
      </c>
      <c r="D41" s="18">
        <v>26</v>
      </c>
      <c r="E41" s="29">
        <f t="shared" si="0"/>
        <v>0.35109694840036176</v>
      </c>
      <c r="F41" s="29">
        <f t="shared" si="1"/>
        <v>0.13555853177737967</v>
      </c>
      <c r="G41" s="19">
        <v>0.1</v>
      </c>
      <c r="H41" s="19">
        <v>3.15</v>
      </c>
      <c r="I41" s="18">
        <f>itg12_carga!G235</f>
        <v>63</v>
      </c>
      <c r="J41" s="30">
        <f t="shared" si="2"/>
        <v>36.692039320186396</v>
      </c>
      <c r="K41" s="18">
        <v>0</v>
      </c>
      <c r="L41" s="18"/>
      <c r="M41" s="31">
        <f>itg12_seccionadores!E108</f>
        <v>2</v>
      </c>
      <c r="N41" s="18">
        <f>itg12_seccionadores!F108</f>
        <v>0</v>
      </c>
      <c r="O41" s="32">
        <f>IF(N41=itg12_seccionadores!F108,itg12_seccionadores!G108,"")</f>
        <v>0</v>
      </c>
      <c r="P41" s="32">
        <f>IF(O41=itg12_seccionadores!G108,itg12_seccionadores!H108,"")</f>
        <v>0</v>
      </c>
    </row>
    <row r="42" spans="2:16" x14ac:dyDescent="0.2">
      <c r="B42" s="1">
        <f t="shared" si="3"/>
        <v>36</v>
      </c>
      <c r="C42" s="18">
        <f>itg12_lineas!D432</f>
        <v>0.92996000000000001</v>
      </c>
      <c r="D42" s="18">
        <v>26</v>
      </c>
      <c r="E42" s="29">
        <f t="shared" si="0"/>
        <v>0.35109694840036176</v>
      </c>
      <c r="F42" s="29">
        <f t="shared" si="1"/>
        <v>0.32650611813440045</v>
      </c>
      <c r="G42" s="19">
        <v>0.1</v>
      </c>
      <c r="H42" s="19">
        <v>3.15</v>
      </c>
      <c r="I42" s="18">
        <f>itg12_carga!G236</f>
        <v>626</v>
      </c>
      <c r="J42" s="30">
        <f t="shared" si="2"/>
        <v>364.59073991169345</v>
      </c>
      <c r="K42" s="18">
        <v>0</v>
      </c>
      <c r="L42" s="18"/>
      <c r="M42" s="31">
        <f>itg12_seccionadores!E109</f>
        <v>2</v>
      </c>
      <c r="N42" s="18">
        <f>itg12_seccionadores!F109</f>
        <v>0</v>
      </c>
      <c r="O42" s="32">
        <f>IF(N42=itg12_seccionadores!F109,itg12_seccionadores!G109,"")</f>
        <v>0</v>
      </c>
      <c r="P42" s="32">
        <f>IF(O42=itg12_seccionadores!G109,itg12_seccionadores!H109,"")</f>
        <v>0</v>
      </c>
    </row>
    <row r="43" spans="2:16" x14ac:dyDescent="0.2">
      <c r="B43" s="1">
        <f t="shared" si="3"/>
        <v>37</v>
      </c>
      <c r="C43" s="18">
        <f>itg12_lineas!D433</f>
        <v>0.23188999999999999</v>
      </c>
      <c r="D43" s="18">
        <v>26</v>
      </c>
      <c r="E43" s="29">
        <f t="shared" si="0"/>
        <v>0.35109694840036176</v>
      </c>
      <c r="F43" s="29">
        <f t="shared" si="1"/>
        <v>8.1415871364559883E-2</v>
      </c>
      <c r="G43" s="19">
        <v>0.1</v>
      </c>
      <c r="H43" s="19">
        <v>3.15</v>
      </c>
      <c r="I43" s="18">
        <f>itg12_carga!G237</f>
        <v>25</v>
      </c>
      <c r="J43" s="30">
        <f t="shared" si="2"/>
        <v>14.560333063566032</v>
      </c>
      <c r="K43" s="18">
        <v>0</v>
      </c>
      <c r="L43" s="18"/>
      <c r="M43" s="31">
        <f>itg12_seccionadores!E110</f>
        <v>2</v>
      </c>
      <c r="N43" s="18">
        <f>itg12_seccionadores!F110</f>
        <v>0</v>
      </c>
      <c r="O43" s="32">
        <f>IF(N43=itg12_seccionadores!F110,itg12_seccionadores!G110,"")</f>
        <v>0</v>
      </c>
      <c r="P43" s="32">
        <f>IF(O43=itg12_seccionadores!G110,itg12_seccionadores!H110,"")</f>
        <v>0</v>
      </c>
    </row>
    <row r="44" spans="2:16" x14ac:dyDescent="0.2">
      <c r="B44" s="1">
        <f t="shared" si="3"/>
        <v>38</v>
      </c>
      <c r="C44" s="18">
        <f>itg12_lineas!D434</f>
        <v>2.9572699999999998</v>
      </c>
      <c r="D44" s="18">
        <v>26</v>
      </c>
      <c r="E44" s="29">
        <f t="shared" si="0"/>
        <v>0.35109694840036176</v>
      </c>
      <c r="F44" s="29">
        <f t="shared" si="1"/>
        <v>1.0382884725959378</v>
      </c>
      <c r="G44" s="19">
        <v>0.1</v>
      </c>
      <c r="H44" s="19">
        <v>3.15</v>
      </c>
      <c r="I44" s="18">
        <f>itg12_carga!G238</f>
        <v>250</v>
      </c>
      <c r="J44" s="30">
        <f t="shared" si="2"/>
        <v>145.60333063566034</v>
      </c>
      <c r="K44" s="18">
        <v>0</v>
      </c>
      <c r="L44" s="18"/>
      <c r="M44" s="31">
        <f>itg12_seccionadores!E111</f>
        <v>2</v>
      </c>
      <c r="N44" s="18">
        <f>itg12_seccionadores!F111</f>
        <v>0</v>
      </c>
      <c r="O44" s="32">
        <f>IF(N44=itg12_seccionadores!F111,itg12_seccionadores!G111,"")</f>
        <v>0</v>
      </c>
      <c r="P44" s="32">
        <f>IF(O44=itg12_seccionadores!G111,itg12_seccionadores!H111,"")</f>
        <v>0</v>
      </c>
    </row>
    <row r="45" spans="2:16" x14ac:dyDescent="0.2">
      <c r="B45" s="1">
        <f t="shared" si="3"/>
        <v>39</v>
      </c>
      <c r="C45" s="18">
        <f>itg12_lineas!D435</f>
        <v>0.31494</v>
      </c>
      <c r="D45" s="18">
        <v>26</v>
      </c>
      <c r="E45" s="29">
        <f t="shared" si="0"/>
        <v>0.35109694840036176</v>
      </c>
      <c r="F45" s="29">
        <f t="shared" si="1"/>
        <v>0.11057447292920994</v>
      </c>
      <c r="G45" s="19">
        <v>0.1</v>
      </c>
      <c r="H45" s="19">
        <v>3.15</v>
      </c>
      <c r="I45" s="18">
        <f>itg12_carga!G239</f>
        <v>100</v>
      </c>
      <c r="J45" s="30">
        <f t="shared" si="2"/>
        <v>58.24133225426413</v>
      </c>
      <c r="K45" s="18">
        <v>0</v>
      </c>
      <c r="L45" s="18"/>
      <c r="M45" s="31">
        <f>itg12_seccionadores!E112</f>
        <v>2</v>
      </c>
      <c r="N45" s="18">
        <f>itg12_seccionadores!F112</f>
        <v>0</v>
      </c>
      <c r="O45" s="32">
        <f>IF(N45=itg12_seccionadores!F112,itg12_seccionadores!G112,"")</f>
        <v>0</v>
      </c>
      <c r="P45" s="32">
        <f>IF(O45=itg12_seccionadores!G112,itg12_seccionadores!H112,"")</f>
        <v>0</v>
      </c>
    </row>
    <row r="46" spans="2:16" x14ac:dyDescent="0.2">
      <c r="B46" s="1">
        <f t="shared" si="3"/>
        <v>40</v>
      </c>
      <c r="C46" s="18">
        <f>itg12_lineas!D436</f>
        <v>0.50897000000000003</v>
      </c>
      <c r="D46" s="18">
        <v>26</v>
      </c>
      <c r="E46" s="29">
        <f t="shared" si="0"/>
        <v>0.35109694840036176</v>
      </c>
      <c r="F46" s="29">
        <f t="shared" si="1"/>
        <v>0.17869781382733213</v>
      </c>
      <c r="G46" s="19">
        <v>0.1</v>
      </c>
      <c r="H46" s="19">
        <v>3.15</v>
      </c>
      <c r="I46" s="18">
        <f>itg12_carga!G240</f>
        <v>50</v>
      </c>
      <c r="J46" s="30">
        <f t="shared" si="2"/>
        <v>29.120666127132065</v>
      </c>
      <c r="K46" s="18">
        <v>0</v>
      </c>
      <c r="L46" s="18"/>
      <c r="M46" s="31">
        <f>itg12_seccionadores!E113</f>
        <v>2</v>
      </c>
      <c r="N46" s="18">
        <f>itg12_seccionadores!F113</f>
        <v>0</v>
      </c>
      <c r="O46" s="32">
        <f>IF(N46=itg12_seccionadores!F113,itg12_seccionadores!G113,"")</f>
        <v>0</v>
      </c>
      <c r="P46" s="32">
        <f>IF(O46=itg12_seccionadores!G113,itg12_seccionadores!H113,"")</f>
        <v>0</v>
      </c>
    </row>
    <row r="47" spans="2:16" x14ac:dyDescent="0.2">
      <c r="B47" s="1">
        <f t="shared" si="3"/>
        <v>41</v>
      </c>
      <c r="C47" s="18">
        <f>itg12_lineas!D437</f>
        <v>0.65886999999999996</v>
      </c>
      <c r="D47" s="18">
        <v>26</v>
      </c>
      <c r="E47" s="29">
        <f t="shared" si="0"/>
        <v>0.35109694840036176</v>
      </c>
      <c r="F47" s="29">
        <f t="shared" si="1"/>
        <v>0.23132724639254634</v>
      </c>
      <c r="G47" s="19">
        <v>0.1</v>
      </c>
      <c r="H47" s="19">
        <v>3.15</v>
      </c>
      <c r="I47" s="18">
        <f>itg12_carga!G241</f>
        <v>75</v>
      </c>
      <c r="J47" s="30">
        <f t="shared" si="2"/>
        <v>43.680999190698095</v>
      </c>
      <c r="K47" s="18">
        <v>0</v>
      </c>
      <c r="L47" s="18"/>
      <c r="M47" s="31">
        <f>itg12_seccionadores!E114</f>
        <v>2</v>
      </c>
      <c r="N47" s="18">
        <f>itg12_seccionadores!F114</f>
        <v>0</v>
      </c>
      <c r="O47" s="32">
        <f>IF(N47=itg12_seccionadores!F114,itg12_seccionadores!G114,"")</f>
        <v>0</v>
      </c>
      <c r="P47" s="32">
        <f>IF(O47=itg12_seccionadores!G114,itg12_seccionadores!H114,"")</f>
        <v>0</v>
      </c>
    </row>
    <row r="48" spans="2:16" x14ac:dyDescent="0.2">
      <c r="B48" s="1">
        <f t="shared" si="3"/>
        <v>42</v>
      </c>
      <c r="C48" s="18">
        <f>itg12_lineas!D438</f>
        <v>0.82806999999999997</v>
      </c>
      <c r="D48" s="18">
        <v>26</v>
      </c>
      <c r="E48" s="29">
        <f t="shared" si="0"/>
        <v>0.35109694840036176</v>
      </c>
      <c r="F48" s="29">
        <f t="shared" si="1"/>
        <v>0.29073285006188754</v>
      </c>
      <c r="G48" s="19">
        <v>0.1</v>
      </c>
      <c r="H48" s="19">
        <v>3.15</v>
      </c>
      <c r="I48" s="18">
        <f>itg12_carga!G242</f>
        <v>50</v>
      </c>
      <c r="J48" s="30">
        <f t="shared" si="2"/>
        <v>29.120666127132065</v>
      </c>
      <c r="K48" s="18">
        <v>0</v>
      </c>
      <c r="L48" s="18"/>
      <c r="M48" s="31">
        <f>itg12_seccionadores!E115</f>
        <v>2</v>
      </c>
      <c r="N48" s="18">
        <f>itg12_seccionadores!F115</f>
        <v>0</v>
      </c>
      <c r="O48" s="32">
        <f>IF(N48=itg12_seccionadores!F115,itg12_seccionadores!G115,"")</f>
        <v>0</v>
      </c>
      <c r="P48" s="32">
        <f>IF(O48=itg12_seccionadores!G115,itg12_seccionadores!H115,"")</f>
        <v>0</v>
      </c>
    </row>
    <row r="49" spans="2:16" x14ac:dyDescent="0.2">
      <c r="B49" s="1">
        <f t="shared" si="3"/>
        <v>43</v>
      </c>
      <c r="C49" s="18">
        <f>itg12_lineas!D439</f>
        <v>0.32791000000000003</v>
      </c>
      <c r="D49" s="18">
        <v>26</v>
      </c>
      <c r="E49" s="29">
        <f t="shared" si="0"/>
        <v>0.35109694840036176</v>
      </c>
      <c r="F49" s="29">
        <f t="shared" si="1"/>
        <v>0.11512820034996264</v>
      </c>
      <c r="G49" s="19">
        <v>0.1</v>
      </c>
      <c r="H49" s="19">
        <v>3.15</v>
      </c>
      <c r="I49" s="18">
        <f>itg12_carga!G243</f>
        <v>10</v>
      </c>
      <c r="J49" s="30">
        <f t="shared" si="2"/>
        <v>5.8241332254264124</v>
      </c>
      <c r="K49" s="18">
        <v>0</v>
      </c>
      <c r="L49" s="18"/>
      <c r="M49" s="31">
        <f>itg12_seccionadores!E116</f>
        <v>2</v>
      </c>
      <c r="N49" s="18">
        <f>itg12_seccionadores!F116</f>
        <v>0</v>
      </c>
      <c r="O49" s="32">
        <f>IF(N49=itg12_seccionadores!F116,itg12_seccionadores!G116,"")</f>
        <v>0</v>
      </c>
      <c r="P49" s="32">
        <f>IF(O49=itg12_seccionadores!G116,itg12_seccionadores!H116,"")</f>
        <v>0</v>
      </c>
    </row>
    <row r="50" spans="2:16" x14ac:dyDescent="0.2">
      <c r="B50" s="1">
        <f t="shared" si="3"/>
        <v>44</v>
      </c>
      <c r="C50" s="18">
        <f>itg12_lineas!D440</f>
        <v>0.29457</v>
      </c>
      <c r="D50" s="18">
        <v>26</v>
      </c>
      <c r="E50" s="29">
        <f t="shared" si="0"/>
        <v>0.35109694840036176</v>
      </c>
      <c r="F50" s="29">
        <f t="shared" si="1"/>
        <v>0.10342262809029457</v>
      </c>
      <c r="G50" s="19">
        <v>0.1</v>
      </c>
      <c r="H50" s="19">
        <v>3.15</v>
      </c>
      <c r="I50" s="18">
        <f>itg12_carga!G244</f>
        <v>10</v>
      </c>
      <c r="J50" s="30">
        <f t="shared" si="2"/>
        <v>5.8241332254264124</v>
      </c>
      <c r="K50" s="18">
        <v>0</v>
      </c>
      <c r="L50" s="18"/>
      <c r="M50" s="31">
        <f>itg12_seccionadores!E117</f>
        <v>2</v>
      </c>
      <c r="N50" s="18">
        <f>itg12_seccionadores!F117</f>
        <v>0</v>
      </c>
      <c r="O50" s="32">
        <f>IF(N50=itg12_seccionadores!F117,itg12_seccionadores!G117,"")</f>
        <v>0</v>
      </c>
      <c r="P50" s="32">
        <f>IF(O50=itg12_seccionadores!G117,itg12_seccionadores!H117,"")</f>
        <v>0</v>
      </c>
    </row>
    <row r="51" spans="2:16" x14ac:dyDescent="0.2">
      <c r="B51" s="1">
        <f t="shared" si="3"/>
        <v>45</v>
      </c>
      <c r="C51" s="18">
        <f>itg12_lineas!D441</f>
        <v>3.6770000000000004E-2</v>
      </c>
      <c r="D51" s="18">
        <v>26</v>
      </c>
      <c r="E51" s="29">
        <f t="shared" si="0"/>
        <v>0.35109694840036176</v>
      </c>
      <c r="F51" s="29">
        <f t="shared" si="1"/>
        <v>1.2909834792681303E-2</v>
      </c>
      <c r="G51" s="19">
        <v>0.1</v>
      </c>
      <c r="H51" s="19">
        <v>3.15</v>
      </c>
      <c r="I51" s="18">
        <f>itg12_carga!G245</f>
        <v>100</v>
      </c>
      <c r="J51" s="30">
        <f t="shared" si="2"/>
        <v>58.24133225426413</v>
      </c>
      <c r="K51" s="18">
        <v>0</v>
      </c>
      <c r="L51" s="18"/>
      <c r="M51" s="31">
        <f>itg12_seccionadores!E118</f>
        <v>2</v>
      </c>
      <c r="N51" s="18">
        <f>itg12_seccionadores!F118</f>
        <v>0</v>
      </c>
      <c r="O51" s="32">
        <f>IF(N51=itg12_seccionadores!F118,itg12_seccionadores!G118,"")</f>
        <v>0</v>
      </c>
      <c r="P51" s="32">
        <f>IF(O51=itg12_seccionadores!G118,itg12_seccionadores!H118,"")</f>
        <v>0</v>
      </c>
    </row>
    <row r="52" spans="2:16" x14ac:dyDescent="0.2">
      <c r="B52" s="1">
        <f t="shared" si="3"/>
        <v>46</v>
      </c>
      <c r="C52" s="18">
        <f>itg12_lineas!D442</f>
        <v>1.0721500000000002</v>
      </c>
      <c r="D52" s="18">
        <v>26</v>
      </c>
      <c r="E52" s="29">
        <f t="shared" si="0"/>
        <v>0.35109694840036176</v>
      </c>
      <c r="F52" s="29">
        <f t="shared" si="1"/>
        <v>0.37642859322744793</v>
      </c>
      <c r="G52" s="19">
        <v>0.1</v>
      </c>
      <c r="H52" s="19">
        <v>3.15</v>
      </c>
      <c r="I52" s="18">
        <f>itg12_carga!G246</f>
        <v>300</v>
      </c>
      <c r="J52" s="30">
        <f t="shared" si="2"/>
        <v>174.72399676279238</v>
      </c>
      <c r="K52" s="18">
        <v>0</v>
      </c>
      <c r="L52" s="18"/>
      <c r="M52" s="31">
        <f>itg12_seccionadores!E119</f>
        <v>2</v>
      </c>
      <c r="N52" s="18">
        <f>itg12_seccionadores!F119</f>
        <v>0</v>
      </c>
      <c r="O52" s="32">
        <f>IF(N52=itg12_seccionadores!F119,itg12_seccionadores!G119,"")</f>
        <v>0</v>
      </c>
      <c r="P52" s="32">
        <f>IF(O52=itg12_seccionadores!G119,itg12_seccionadores!H119,"")</f>
        <v>0</v>
      </c>
    </row>
    <row r="53" spans="2:16" x14ac:dyDescent="0.2">
      <c r="B53" s="1">
        <f t="shared" si="3"/>
        <v>47</v>
      </c>
      <c r="C53" s="18">
        <f>itg12_lineas!D443</f>
        <v>3.4889999999999997E-2</v>
      </c>
      <c r="D53" s="18">
        <v>26</v>
      </c>
      <c r="E53" s="29">
        <f t="shared" si="0"/>
        <v>0.35109694840036176</v>
      </c>
      <c r="F53" s="29">
        <f t="shared" si="1"/>
        <v>1.2249772529688622E-2</v>
      </c>
      <c r="G53" s="19">
        <v>0.1</v>
      </c>
      <c r="H53" s="19">
        <v>3.15</v>
      </c>
      <c r="I53" s="18">
        <f>itg12_carga!G247</f>
        <v>500</v>
      </c>
      <c r="J53" s="30">
        <f t="shared" si="2"/>
        <v>291.20666127132068</v>
      </c>
      <c r="K53" s="18">
        <v>0</v>
      </c>
      <c r="L53" s="18"/>
      <c r="M53" s="31">
        <f>itg12_seccionadores!E120</f>
        <v>2</v>
      </c>
      <c r="N53" s="18">
        <f>itg12_seccionadores!F120</f>
        <v>0</v>
      </c>
      <c r="O53" s="32">
        <f>IF(N53=itg12_seccionadores!F120,itg12_seccionadores!G120,"")</f>
        <v>0</v>
      </c>
      <c r="P53" s="32">
        <f>IF(O53=itg12_seccionadores!G120,itg12_seccionadores!H120,"")</f>
        <v>0</v>
      </c>
    </row>
    <row r="54" spans="2:16" x14ac:dyDescent="0.2">
      <c r="B54" s="1">
        <f t="shared" si="3"/>
        <v>48</v>
      </c>
      <c r="C54" s="18">
        <f>itg12_lineas!D444</f>
        <v>2.9579999999999999E-2</v>
      </c>
      <c r="D54" s="18">
        <v>26</v>
      </c>
      <c r="E54" s="29">
        <f t="shared" si="0"/>
        <v>0.35109694840036176</v>
      </c>
      <c r="F54" s="29">
        <f t="shared" si="1"/>
        <v>1.03854477336827E-2</v>
      </c>
      <c r="G54" s="19">
        <v>0.1</v>
      </c>
      <c r="H54" s="19">
        <v>3.15</v>
      </c>
      <c r="I54" s="18">
        <f>itg12_carga!G248</f>
        <v>1250</v>
      </c>
      <c r="J54" s="30">
        <f t="shared" si="2"/>
        <v>728.01665317830157</v>
      </c>
      <c r="K54" s="18">
        <v>0</v>
      </c>
      <c r="L54" s="18"/>
      <c r="M54" s="31">
        <f>itg12_seccionadores!E121</f>
        <v>2</v>
      </c>
      <c r="N54" s="18">
        <f>itg12_seccionadores!F121</f>
        <v>0</v>
      </c>
      <c r="O54" s="32">
        <f>IF(N54=itg12_seccionadores!F121,itg12_seccionadores!G121,"")</f>
        <v>0</v>
      </c>
      <c r="P54" s="32">
        <f>IF(O54=itg12_seccionadores!G121,itg12_seccionadores!H121,"")</f>
        <v>0</v>
      </c>
    </row>
    <row r="55" spans="2:16" x14ac:dyDescent="0.2">
      <c r="B55" s="1">
        <f t="shared" si="3"/>
        <v>49</v>
      </c>
      <c r="C55" s="18">
        <f>itg12_lineas!D445</f>
        <v>0.11347</v>
      </c>
      <c r="D55" s="18">
        <v>26</v>
      </c>
      <c r="E55" s="29">
        <f t="shared" si="0"/>
        <v>0.35109694840036176</v>
      </c>
      <c r="F55" s="29">
        <f t="shared" si="1"/>
        <v>3.983897073498905E-2</v>
      </c>
      <c r="G55" s="19">
        <v>0.1</v>
      </c>
      <c r="H55" s="19">
        <v>3.15</v>
      </c>
      <c r="I55" s="18">
        <f>itg12_carga!G249</f>
        <v>175</v>
      </c>
      <c r="J55" s="30">
        <f t="shared" si="2"/>
        <v>101.92233144496223</v>
      </c>
      <c r="K55" s="18">
        <v>0</v>
      </c>
      <c r="L55" s="18"/>
      <c r="M55" s="31">
        <f>itg12_seccionadores!E122</f>
        <v>2</v>
      </c>
      <c r="N55" s="18">
        <f>itg12_seccionadores!F122</f>
        <v>0</v>
      </c>
      <c r="O55" s="32">
        <f>IF(N55=itg12_seccionadores!F122,itg12_seccionadores!G122,"")</f>
        <v>0</v>
      </c>
      <c r="P55" s="32">
        <f>IF(O55=itg12_seccionadores!G122,itg12_seccionadores!H122,"")</f>
        <v>0</v>
      </c>
    </row>
    <row r="56" spans="2:16" x14ac:dyDescent="0.2">
      <c r="B56" s="1">
        <f t="shared" si="3"/>
        <v>50</v>
      </c>
      <c r="C56" s="18">
        <f>itg12_lineas!D446</f>
        <v>0.51981000000000011</v>
      </c>
      <c r="D56" s="18">
        <v>26</v>
      </c>
      <c r="E56" s="29">
        <f t="shared" si="0"/>
        <v>0.35109694840036176</v>
      </c>
      <c r="F56" s="29">
        <f t="shared" si="1"/>
        <v>0.18250370474799207</v>
      </c>
      <c r="G56" s="19">
        <v>0.1</v>
      </c>
      <c r="H56" s="19">
        <v>3.15</v>
      </c>
      <c r="I56" s="18">
        <f>itg12_carga!G250</f>
        <v>125</v>
      </c>
      <c r="J56" s="30">
        <f t="shared" si="2"/>
        <v>72.801665317830171</v>
      </c>
      <c r="K56" s="18">
        <v>0</v>
      </c>
      <c r="L56" s="18"/>
      <c r="M56" s="31">
        <f>itg12_seccionadores!E123</f>
        <v>2</v>
      </c>
      <c r="N56" s="18">
        <f>itg12_seccionadores!F123</f>
        <v>0</v>
      </c>
      <c r="O56" s="32">
        <f>IF(N56=itg12_seccionadores!F123,itg12_seccionadores!G123,"")</f>
        <v>0</v>
      </c>
      <c r="P56" s="32">
        <f>IF(O56=itg12_seccionadores!G123,itg12_seccionadores!H123,"")</f>
        <v>0</v>
      </c>
    </row>
    <row r="57" spans="2:16" x14ac:dyDescent="0.2">
      <c r="B57" s="1">
        <f t="shared" si="3"/>
        <v>51</v>
      </c>
      <c r="C57" s="18">
        <f>itg12_lineas!D447</f>
        <v>7.490999999999999E-2</v>
      </c>
      <c r="D57" s="18">
        <v>26</v>
      </c>
      <c r="E57" s="29">
        <f t="shared" si="0"/>
        <v>0.35109694840036176</v>
      </c>
      <c r="F57" s="29">
        <f t="shared" si="1"/>
        <v>2.6300672404671096E-2</v>
      </c>
      <c r="G57" s="19">
        <v>0.1</v>
      </c>
      <c r="H57" s="19">
        <v>3.15</v>
      </c>
      <c r="I57" s="18">
        <f>itg12_carga!G251</f>
        <v>75</v>
      </c>
      <c r="J57" s="30">
        <f t="shared" si="2"/>
        <v>43.680999190698095</v>
      </c>
      <c r="K57" s="18">
        <v>0</v>
      </c>
      <c r="L57" s="18"/>
      <c r="M57" s="31">
        <f>itg12_seccionadores!E124</f>
        <v>2</v>
      </c>
      <c r="N57" s="18">
        <f>itg12_seccionadores!F124</f>
        <v>0</v>
      </c>
      <c r="O57" s="32">
        <f>IF(N57=itg12_seccionadores!F124,itg12_seccionadores!G124,"")</f>
        <v>0</v>
      </c>
      <c r="P57" s="32">
        <f>IF(O57=itg12_seccionadores!G124,itg12_seccionadores!H124,"")</f>
        <v>0</v>
      </c>
    </row>
    <row r="58" spans="2:16" x14ac:dyDescent="0.2">
      <c r="B58" s="1">
        <f t="shared" si="3"/>
        <v>52</v>
      </c>
      <c r="C58" s="18">
        <f>itg12_lineas!D448</f>
        <v>0.23369999999999999</v>
      </c>
      <c r="D58" s="18">
        <v>26</v>
      </c>
      <c r="E58" s="29">
        <f t="shared" si="0"/>
        <v>0.35109694840036176</v>
      </c>
      <c r="F58" s="29">
        <f t="shared" si="1"/>
        <v>8.2051356841164547E-2</v>
      </c>
      <c r="G58" s="19">
        <v>0.1</v>
      </c>
      <c r="H58" s="19">
        <v>3.15</v>
      </c>
      <c r="I58" s="18">
        <f>itg12_carga!G252</f>
        <v>500</v>
      </c>
      <c r="J58" s="30">
        <f t="shared" si="2"/>
        <v>291.20666127132068</v>
      </c>
      <c r="K58" s="18">
        <v>0</v>
      </c>
      <c r="L58" s="18"/>
      <c r="M58" s="31">
        <f>itg12_seccionadores!E125</f>
        <v>2</v>
      </c>
      <c r="N58" s="18">
        <f>itg12_seccionadores!F125</f>
        <v>0</v>
      </c>
      <c r="O58" s="32">
        <f>IF(N58=itg12_seccionadores!F125,itg12_seccionadores!G125,"")</f>
        <v>0</v>
      </c>
      <c r="P58" s="32">
        <f>IF(O58=itg12_seccionadores!G125,itg12_seccionadores!H125,"")</f>
        <v>0</v>
      </c>
    </row>
    <row r="59" spans="2:16" x14ac:dyDescent="0.2">
      <c r="B59" s="1">
        <f t="shared" si="3"/>
        <v>53</v>
      </c>
      <c r="C59" s="18">
        <f>itg12_lineas!D449</f>
        <v>2.777E-2</v>
      </c>
      <c r="D59" s="18">
        <v>26</v>
      </c>
      <c r="E59" s="29">
        <f t="shared" si="0"/>
        <v>0.35109694840036176</v>
      </c>
      <c r="F59" s="29">
        <f t="shared" si="1"/>
        <v>9.7499622570780455E-3</v>
      </c>
      <c r="G59" s="19">
        <v>0.1</v>
      </c>
      <c r="H59" s="19">
        <v>3.15</v>
      </c>
      <c r="I59" s="18">
        <f>itg12_carga!G253</f>
        <v>150</v>
      </c>
      <c r="J59" s="30">
        <f t="shared" si="2"/>
        <v>87.361998381396191</v>
      </c>
      <c r="K59" s="18">
        <v>0</v>
      </c>
      <c r="L59" s="18"/>
      <c r="M59" s="31">
        <f>itg12_seccionadores!E126</f>
        <v>2</v>
      </c>
      <c r="N59" s="18">
        <f>itg12_seccionadores!F126</f>
        <v>0</v>
      </c>
      <c r="O59" s="32">
        <f>IF(N59=itg12_seccionadores!F126,itg12_seccionadores!G126,"")</f>
        <v>0</v>
      </c>
      <c r="P59" s="32">
        <f>IF(O59=itg12_seccionadores!G126,itg12_seccionadores!H126,"")</f>
        <v>0</v>
      </c>
    </row>
    <row r="60" spans="2:16" x14ac:dyDescent="0.2">
      <c r="B60" s="1">
        <f t="shared" si="3"/>
        <v>54</v>
      </c>
      <c r="C60" s="18">
        <f>itg12_lineas!D450</f>
        <v>0.66759999999999986</v>
      </c>
      <c r="D60" s="18">
        <v>26</v>
      </c>
      <c r="E60" s="29">
        <f t="shared" si="0"/>
        <v>0.35109694840036176</v>
      </c>
      <c r="F60" s="29">
        <f t="shared" si="1"/>
        <v>0.23439232275208147</v>
      </c>
      <c r="G60" s="19">
        <v>0.1</v>
      </c>
      <c r="H60" s="19">
        <v>3.15</v>
      </c>
      <c r="I60" s="18">
        <f>itg12_carga!G254</f>
        <v>225</v>
      </c>
      <c r="J60" s="30">
        <f t="shared" si="2"/>
        <v>131.04299757209429</v>
      </c>
      <c r="K60" s="18">
        <v>0</v>
      </c>
      <c r="L60" s="18"/>
      <c r="M60" s="31">
        <f>itg12_seccionadores!E127</f>
        <v>2</v>
      </c>
      <c r="N60" s="18">
        <f>itg12_seccionadores!F127</f>
        <v>0</v>
      </c>
      <c r="O60" s="32">
        <f>IF(N60=itg12_seccionadores!F127,itg12_seccionadores!G127,"")</f>
        <v>0</v>
      </c>
      <c r="P60" s="32">
        <f>IF(O60=itg12_seccionadores!G127,itg12_seccionadores!H127,"")</f>
        <v>0</v>
      </c>
    </row>
    <row r="61" spans="2:16" x14ac:dyDescent="0.2">
      <c r="B61" s="1">
        <f t="shared" si="3"/>
        <v>55</v>
      </c>
      <c r="C61" s="18">
        <f>itg12_lineas!D451</f>
        <v>3.5200399999999998</v>
      </c>
      <c r="D61" s="18">
        <v>26</v>
      </c>
      <c r="E61" s="29">
        <f t="shared" si="0"/>
        <v>0.35109694840036176</v>
      </c>
      <c r="F61" s="29">
        <f t="shared" si="1"/>
        <v>1.2358753022472093</v>
      </c>
      <c r="G61" s="19">
        <v>0.1</v>
      </c>
      <c r="H61" s="19">
        <v>3.15</v>
      </c>
      <c r="I61" s="18">
        <f>itg12_carga!G255</f>
        <v>251</v>
      </c>
      <c r="J61" s="30">
        <f t="shared" si="2"/>
        <v>146.18574395820295</v>
      </c>
      <c r="K61" s="18">
        <v>0</v>
      </c>
      <c r="L61" s="18"/>
      <c r="M61" s="31">
        <f>itg12_seccionadores!E128</f>
        <v>2</v>
      </c>
      <c r="N61" s="18">
        <f>itg12_seccionadores!F128</f>
        <v>0</v>
      </c>
      <c r="O61" s="32">
        <f>IF(N61=itg12_seccionadores!F128,itg12_seccionadores!G128,"")</f>
        <v>0</v>
      </c>
      <c r="P61" s="32">
        <f>IF(O61=itg12_seccionadores!G128,itg12_seccionadores!H128,"")</f>
        <v>0</v>
      </c>
    </row>
    <row r="62" spans="2:16" x14ac:dyDescent="0.2">
      <c r="B62" s="1">
        <f t="shared" si="3"/>
        <v>56</v>
      </c>
      <c r="C62" s="18">
        <f>itg12_lineas!D452</f>
        <v>1.2707299999999999</v>
      </c>
      <c r="D62" s="18">
        <v>26</v>
      </c>
      <c r="E62" s="29">
        <f t="shared" si="0"/>
        <v>0.35109694840036176</v>
      </c>
      <c r="F62" s="29">
        <f t="shared" si="1"/>
        <v>0.44614942524079165</v>
      </c>
      <c r="G62" s="19">
        <v>0.1</v>
      </c>
      <c r="H62" s="19">
        <v>3.15</v>
      </c>
      <c r="I62" s="18">
        <f>itg12_carga!G256</f>
        <v>25</v>
      </c>
      <c r="J62" s="30">
        <f t="shared" si="2"/>
        <v>14.560333063566032</v>
      </c>
      <c r="K62" s="18">
        <v>0</v>
      </c>
      <c r="L62" s="18"/>
      <c r="M62" s="31">
        <f>itg12_seccionadores!E129</f>
        <v>2</v>
      </c>
      <c r="N62" s="18">
        <f>itg12_seccionadores!F129</f>
        <v>0</v>
      </c>
      <c r="O62" s="32">
        <f>IF(N62=itg12_seccionadores!F129,itg12_seccionadores!G129,"")</f>
        <v>0</v>
      </c>
      <c r="P62" s="32">
        <f>IF(O62=itg12_seccionadores!G129,itg12_seccionadores!H129,"")</f>
        <v>0</v>
      </c>
    </row>
    <row r="63" spans="2:16" x14ac:dyDescent="0.2">
      <c r="B63" s="1">
        <f t="shared" si="3"/>
        <v>57</v>
      </c>
      <c r="C63" s="18">
        <f>itg12_lineas!D453</f>
        <v>0.20136000000000001</v>
      </c>
      <c r="D63" s="18">
        <v>26</v>
      </c>
      <c r="E63" s="29">
        <f t="shared" si="0"/>
        <v>0.35109694840036176</v>
      </c>
      <c r="F63" s="29">
        <f t="shared" si="1"/>
        <v>7.0696881529896852E-2</v>
      </c>
      <c r="G63" s="19">
        <v>0.1</v>
      </c>
      <c r="H63" s="19">
        <v>3.15</v>
      </c>
      <c r="I63" s="18">
        <f>itg12_carga!G257</f>
        <v>25</v>
      </c>
      <c r="J63" s="30">
        <f t="shared" si="2"/>
        <v>14.560333063566032</v>
      </c>
      <c r="K63" s="18">
        <v>0</v>
      </c>
      <c r="L63" s="18"/>
      <c r="M63" s="31">
        <f>itg12_seccionadores!E130</f>
        <v>2</v>
      </c>
      <c r="N63" s="18">
        <f>itg12_seccionadores!F130</f>
        <v>0</v>
      </c>
      <c r="O63" s="32">
        <f>IF(N63=itg12_seccionadores!F130,itg12_seccionadores!G130,"")</f>
        <v>0</v>
      </c>
      <c r="P63" s="32">
        <f>IF(O63=itg12_seccionadores!G130,itg12_seccionadores!H130,"")</f>
        <v>0</v>
      </c>
    </row>
    <row r="64" spans="2:16" x14ac:dyDescent="0.2">
      <c r="B64" s="1">
        <f t="shared" si="3"/>
        <v>58</v>
      </c>
      <c r="C64" s="18">
        <f>itg12_lineas!D454</f>
        <v>9.3700000000000006E-2</v>
      </c>
      <c r="D64" s="18">
        <v>26</v>
      </c>
      <c r="E64" s="29">
        <f t="shared" si="0"/>
        <v>0.35109694840036176</v>
      </c>
      <c r="F64" s="29">
        <f t="shared" si="1"/>
        <v>3.28977840651139E-2</v>
      </c>
      <c r="G64" s="19">
        <v>0.1</v>
      </c>
      <c r="H64" s="19">
        <v>3.15</v>
      </c>
      <c r="I64" s="18">
        <f>itg12_carga!G258</f>
        <v>100</v>
      </c>
      <c r="J64" s="30">
        <f t="shared" si="2"/>
        <v>58.24133225426413</v>
      </c>
      <c r="K64" s="18">
        <v>0</v>
      </c>
      <c r="L64" s="18"/>
      <c r="M64" s="31">
        <f>itg12_seccionadores!E131</f>
        <v>2</v>
      </c>
      <c r="N64" s="18">
        <f>itg12_seccionadores!F131</f>
        <v>0</v>
      </c>
      <c r="O64" s="32">
        <f>IF(N64=itg12_seccionadores!F131,itg12_seccionadores!G131,"")</f>
        <v>0</v>
      </c>
      <c r="P64" s="32">
        <f>IF(O64=itg12_seccionadores!G131,itg12_seccionadores!H131,"")</f>
        <v>0</v>
      </c>
    </row>
    <row r="65" spans="2:10" ht="13.5" thickBot="1" x14ac:dyDescent="0.25">
      <c r="C65" s="23"/>
      <c r="I65" s="24">
        <f>+SUM(I7:I64)/1000</f>
        <v>16.375</v>
      </c>
      <c r="J65" t="s">
        <v>716</v>
      </c>
    </row>
    <row r="66" spans="2:10" ht="14.25" x14ac:dyDescent="0.2">
      <c r="B66" s="20" t="s">
        <v>717</v>
      </c>
    </row>
    <row r="67" spans="2:10" x14ac:dyDescent="0.2">
      <c r="B67" s="40"/>
      <c r="C67" s="40"/>
      <c r="D67" s="40"/>
    </row>
    <row r="68" spans="2:10" ht="21.75" customHeight="1" x14ac:dyDescent="0.2">
      <c r="B68" s="40"/>
      <c r="C68" s="40"/>
      <c r="D68" s="40"/>
    </row>
    <row r="69" spans="2:10" x14ac:dyDescent="0.2">
      <c r="B69" s="1" t="s">
        <v>718</v>
      </c>
      <c r="C69" s="1" t="s">
        <v>719</v>
      </c>
      <c r="D69" s="1" t="s">
        <v>720</v>
      </c>
      <c r="E69" s="1" t="s">
        <v>721</v>
      </c>
    </row>
    <row r="70" spans="2:10" x14ac:dyDescent="0.2">
      <c r="B70" s="21">
        <f>+SUM(I7:I64)/(SQRT(3)*23)</f>
        <v>411.04828947739662</v>
      </c>
      <c r="C70" s="18">
        <v>252</v>
      </c>
      <c r="D70" s="21">
        <f>+C70/B70</f>
        <v>0.6130666553080435</v>
      </c>
      <c r="E70" s="22">
        <v>0.95</v>
      </c>
    </row>
    <row r="73" spans="2:10" x14ac:dyDescent="0.2">
      <c r="H73" s="1" t="s">
        <v>722</v>
      </c>
    </row>
    <row r="74" spans="2:10" x14ac:dyDescent="0.2">
      <c r="B74" s="45" t="s">
        <v>723</v>
      </c>
      <c r="C74" s="45"/>
      <c r="D74" s="45"/>
      <c r="E74" s="45"/>
      <c r="F74" s="25">
        <v>1000</v>
      </c>
      <c r="G74" s="1" t="s">
        <v>724</v>
      </c>
      <c r="H74" s="26">
        <v>10500</v>
      </c>
    </row>
    <row r="75" spans="2:10" x14ac:dyDescent="0.2">
      <c r="B75" s="45" t="s">
        <v>725</v>
      </c>
      <c r="C75" s="45"/>
      <c r="D75" s="45"/>
      <c r="E75" s="45"/>
      <c r="F75" s="25">
        <v>1000</v>
      </c>
      <c r="G75" s="1" t="s">
        <v>724</v>
      </c>
      <c r="H75" s="27">
        <v>1800</v>
      </c>
    </row>
    <row r="76" spans="2:10" x14ac:dyDescent="0.2">
      <c r="B76" s="45" t="s">
        <v>726</v>
      </c>
      <c r="C76" s="45"/>
      <c r="D76" s="45"/>
      <c r="E76" s="45"/>
      <c r="F76" s="25">
        <v>1000</v>
      </c>
      <c r="G76" s="1" t="s">
        <v>724</v>
      </c>
      <c r="H76" s="27">
        <v>210</v>
      </c>
    </row>
    <row r="77" spans="2:10" x14ac:dyDescent="0.2">
      <c r="B77" s="45" t="s">
        <v>727</v>
      </c>
      <c r="C77" s="45"/>
      <c r="D77" s="45"/>
      <c r="E77" s="45"/>
      <c r="F77" s="25">
        <v>1000</v>
      </c>
      <c r="G77" s="1" t="s">
        <v>724</v>
      </c>
      <c r="H77" s="27">
        <v>1300</v>
      </c>
    </row>
    <row r="78" spans="2:10" x14ac:dyDescent="0.2">
      <c r="B78" s="45" t="s">
        <v>728</v>
      </c>
      <c r="C78" s="45"/>
      <c r="D78" s="45"/>
      <c r="E78" s="45"/>
      <c r="F78" s="25">
        <v>1000</v>
      </c>
      <c r="G78" s="1" t="s">
        <v>724</v>
      </c>
      <c r="H78" s="27">
        <v>500</v>
      </c>
    </row>
    <row r="79" spans="2:10" x14ac:dyDescent="0.2">
      <c r="G79" s="1" t="s">
        <v>729</v>
      </c>
      <c r="H79" s="28">
        <f>SUM(H74:H78)</f>
        <v>14310</v>
      </c>
    </row>
  </sheetData>
  <mergeCells count="23">
    <mergeCell ref="B4:E4"/>
    <mergeCell ref="B5:B6"/>
    <mergeCell ref="C5:C6"/>
    <mergeCell ref="D5:D6"/>
    <mergeCell ref="E5:E6"/>
    <mergeCell ref="B78:E78"/>
    <mergeCell ref="L5:L6"/>
    <mergeCell ref="G5:G6"/>
    <mergeCell ref="H5:H6"/>
    <mergeCell ref="I5:I6"/>
    <mergeCell ref="B67:B68"/>
    <mergeCell ref="C67:C68"/>
    <mergeCell ref="D67:D68"/>
    <mergeCell ref="F5:F6"/>
    <mergeCell ref="O5:P6"/>
    <mergeCell ref="B74:E74"/>
    <mergeCell ref="B75:E75"/>
    <mergeCell ref="B76:E76"/>
    <mergeCell ref="B77:E77"/>
    <mergeCell ref="J5:J6"/>
    <mergeCell ref="K5:K6"/>
    <mergeCell ref="M5:M6"/>
    <mergeCell ref="N5:N6"/>
  </mergeCells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0"/>
  <sheetViews>
    <sheetView topLeftCell="AL22" zoomScale="55" zoomScaleNormal="55" workbookViewId="0">
      <selection activeCell="BG60" sqref="BG60"/>
    </sheetView>
  </sheetViews>
  <sheetFormatPr baseColWidth="10" defaultRowHeight="12.75" x14ac:dyDescent="0.2"/>
  <cols>
    <col min="1" max="1024" width="15"/>
  </cols>
  <sheetData>
    <row r="1" spans="1:59" ht="13.5" thickBot="1" x14ac:dyDescent="0.25">
      <c r="A1" s="58" t="s">
        <v>95</v>
      </c>
      <c r="B1" s="59"/>
    </row>
    <row r="2" spans="1:59" x14ac:dyDescent="0.2">
      <c r="A2" s="6" t="s">
        <v>665</v>
      </c>
      <c r="B2" s="4">
        <v>1</v>
      </c>
      <c r="C2" s="5">
        <f>1+B2</f>
        <v>2</v>
      </c>
      <c r="D2" s="5">
        <f t="shared" ref="D2:BG2" si="0">1+C2</f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  <c r="N2" s="5">
        <f t="shared" si="0"/>
        <v>13</v>
      </c>
      <c r="O2" s="5">
        <f t="shared" si="0"/>
        <v>14</v>
      </c>
      <c r="P2" s="5">
        <f t="shared" si="0"/>
        <v>15</v>
      </c>
      <c r="Q2" s="5">
        <f t="shared" si="0"/>
        <v>16</v>
      </c>
      <c r="R2" s="5">
        <f t="shared" si="0"/>
        <v>17</v>
      </c>
      <c r="S2" s="5">
        <f t="shared" si="0"/>
        <v>18</v>
      </c>
      <c r="T2" s="5">
        <f t="shared" si="0"/>
        <v>19</v>
      </c>
      <c r="U2" s="5">
        <f t="shared" si="0"/>
        <v>20</v>
      </c>
      <c r="V2" s="5">
        <f t="shared" si="0"/>
        <v>21</v>
      </c>
      <c r="W2" s="5">
        <f t="shared" si="0"/>
        <v>22</v>
      </c>
      <c r="X2" s="5">
        <f t="shared" si="0"/>
        <v>23</v>
      </c>
      <c r="Y2" s="5">
        <f t="shared" si="0"/>
        <v>24</v>
      </c>
      <c r="Z2" s="5">
        <f t="shared" si="0"/>
        <v>25</v>
      </c>
      <c r="AA2" s="5">
        <f t="shared" si="0"/>
        <v>26</v>
      </c>
      <c r="AB2" s="5">
        <f t="shared" si="0"/>
        <v>27</v>
      </c>
      <c r="AC2" s="5">
        <f t="shared" si="0"/>
        <v>28</v>
      </c>
      <c r="AD2" s="5">
        <f t="shared" si="0"/>
        <v>29</v>
      </c>
      <c r="AE2" s="5">
        <f t="shared" si="0"/>
        <v>30</v>
      </c>
      <c r="AF2" s="5">
        <f t="shared" si="0"/>
        <v>31</v>
      </c>
      <c r="AG2" s="5">
        <f t="shared" si="0"/>
        <v>32</v>
      </c>
      <c r="AH2" s="5">
        <f t="shared" si="0"/>
        <v>33</v>
      </c>
      <c r="AI2" s="5">
        <f t="shared" si="0"/>
        <v>34</v>
      </c>
      <c r="AJ2" s="5">
        <f t="shared" si="0"/>
        <v>35</v>
      </c>
      <c r="AK2" s="5">
        <f t="shared" si="0"/>
        <v>36</v>
      </c>
      <c r="AL2" s="5">
        <f t="shared" si="0"/>
        <v>37</v>
      </c>
      <c r="AM2" s="5">
        <f t="shared" si="0"/>
        <v>38</v>
      </c>
      <c r="AN2" s="5">
        <f t="shared" si="0"/>
        <v>39</v>
      </c>
      <c r="AO2" s="5">
        <f t="shared" si="0"/>
        <v>40</v>
      </c>
      <c r="AP2" s="5">
        <f t="shared" si="0"/>
        <v>41</v>
      </c>
      <c r="AQ2" s="5">
        <f t="shared" si="0"/>
        <v>42</v>
      </c>
      <c r="AR2" s="5">
        <f t="shared" si="0"/>
        <v>43</v>
      </c>
      <c r="AS2" s="5">
        <f t="shared" si="0"/>
        <v>44</v>
      </c>
      <c r="AT2" s="5">
        <f t="shared" si="0"/>
        <v>45</v>
      </c>
      <c r="AU2" s="5">
        <f t="shared" si="0"/>
        <v>46</v>
      </c>
      <c r="AV2" s="5">
        <f t="shared" si="0"/>
        <v>47</v>
      </c>
      <c r="AW2" s="5">
        <f t="shared" si="0"/>
        <v>48</v>
      </c>
      <c r="AX2" s="5">
        <f t="shared" si="0"/>
        <v>49</v>
      </c>
      <c r="AY2" s="5">
        <f t="shared" si="0"/>
        <v>50</v>
      </c>
      <c r="AZ2" s="5">
        <f t="shared" si="0"/>
        <v>51</v>
      </c>
      <c r="BA2" s="5">
        <f t="shared" si="0"/>
        <v>52</v>
      </c>
      <c r="BB2" s="5">
        <f t="shared" si="0"/>
        <v>53</v>
      </c>
      <c r="BC2" s="5">
        <f t="shared" si="0"/>
        <v>54</v>
      </c>
      <c r="BD2" s="5">
        <f t="shared" si="0"/>
        <v>55</v>
      </c>
      <c r="BE2" s="5">
        <f t="shared" si="0"/>
        <v>56</v>
      </c>
      <c r="BF2" s="5">
        <f t="shared" si="0"/>
        <v>57</v>
      </c>
      <c r="BG2" s="5">
        <f t="shared" si="0"/>
        <v>58</v>
      </c>
    </row>
    <row r="3" spans="1:59" x14ac:dyDescent="0.2">
      <c r="A3" s="3">
        <v>1</v>
      </c>
      <c r="B3" s="2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</row>
    <row r="4" spans="1:59" x14ac:dyDescent="0.2">
      <c r="A4" s="3">
        <f>1+A3</f>
        <v>2</v>
      </c>
      <c r="B4" s="2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</row>
    <row r="5" spans="1:59" x14ac:dyDescent="0.2">
      <c r="A5" s="3">
        <f t="shared" ref="A5:A60" si="1">1+A4</f>
        <v>3</v>
      </c>
      <c r="B5" s="2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</row>
    <row r="6" spans="1:59" x14ac:dyDescent="0.2">
      <c r="A6" s="3">
        <f t="shared" si="1"/>
        <v>4</v>
      </c>
      <c r="B6" s="2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</row>
    <row r="7" spans="1:59" x14ac:dyDescent="0.2">
      <c r="A7" s="3">
        <f t="shared" si="1"/>
        <v>5</v>
      </c>
      <c r="B7" s="2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1</v>
      </c>
    </row>
    <row r="8" spans="1:59" x14ac:dyDescent="0.2">
      <c r="A8" s="3">
        <f t="shared" si="1"/>
        <v>6</v>
      </c>
      <c r="B8" s="2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</row>
    <row r="9" spans="1:59" x14ac:dyDescent="0.2">
      <c r="A9" s="3">
        <f t="shared" si="1"/>
        <v>7</v>
      </c>
      <c r="B9" s="2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</row>
    <row r="10" spans="1:59" x14ac:dyDescent="0.2">
      <c r="A10" s="3">
        <f t="shared" si="1"/>
        <v>8</v>
      </c>
      <c r="B10" s="2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</row>
    <row r="11" spans="1:59" x14ac:dyDescent="0.2">
      <c r="A11" s="3">
        <f t="shared" si="1"/>
        <v>9</v>
      </c>
      <c r="B11" s="2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</row>
    <row r="12" spans="1:59" x14ac:dyDescent="0.2">
      <c r="A12" s="3">
        <f t="shared" si="1"/>
        <v>10</v>
      </c>
      <c r="B12" s="2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</row>
    <row r="13" spans="1:59" x14ac:dyDescent="0.2">
      <c r="A13" s="3">
        <f t="shared" si="1"/>
        <v>11</v>
      </c>
      <c r="B13" s="2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</row>
    <row r="14" spans="1:59" x14ac:dyDescent="0.2">
      <c r="A14" s="3">
        <f t="shared" si="1"/>
        <v>12</v>
      </c>
      <c r="B14" s="2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</row>
    <row r="15" spans="1:59" x14ac:dyDescent="0.2">
      <c r="A15" s="3">
        <f t="shared" si="1"/>
        <v>13</v>
      </c>
      <c r="B15" s="2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</row>
    <row r="16" spans="1:59" x14ac:dyDescent="0.2">
      <c r="A16" s="3">
        <f t="shared" si="1"/>
        <v>14</v>
      </c>
      <c r="B16" s="2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</row>
    <row r="17" spans="1:59" x14ac:dyDescent="0.2">
      <c r="A17" s="3">
        <f t="shared" si="1"/>
        <v>15</v>
      </c>
      <c r="B17" s="2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1</v>
      </c>
      <c r="AW17" s="1">
        <v>1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</row>
    <row r="18" spans="1:59" x14ac:dyDescent="0.2">
      <c r="A18" s="3">
        <f t="shared" si="1"/>
        <v>16</v>
      </c>
      <c r="B18" s="2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</row>
    <row r="19" spans="1:59" x14ac:dyDescent="0.2">
      <c r="A19" s="3">
        <f t="shared" si="1"/>
        <v>17</v>
      </c>
      <c r="B19" s="2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</row>
    <row r="20" spans="1:59" x14ac:dyDescent="0.2">
      <c r="A20" s="3">
        <f t="shared" si="1"/>
        <v>18</v>
      </c>
      <c r="B20" s="2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</row>
    <row r="21" spans="1:59" x14ac:dyDescent="0.2">
      <c r="A21" s="3">
        <f t="shared" si="1"/>
        <v>19</v>
      </c>
      <c r="B21" s="2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</v>
      </c>
      <c r="BD21" s="1">
        <v>1</v>
      </c>
      <c r="BE21" s="1">
        <v>0</v>
      </c>
      <c r="BF21" s="1">
        <v>0</v>
      </c>
      <c r="BG21" s="1">
        <v>0</v>
      </c>
    </row>
    <row r="22" spans="1:59" x14ac:dyDescent="0.2">
      <c r="A22" s="3">
        <f t="shared" si="1"/>
        <v>20</v>
      </c>
      <c r="B22" s="2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</row>
    <row r="23" spans="1:59" x14ac:dyDescent="0.2">
      <c r="A23" s="3">
        <f t="shared" si="1"/>
        <v>21</v>
      </c>
      <c r="B23" s="2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</row>
    <row r="24" spans="1:59" x14ac:dyDescent="0.2">
      <c r="A24" s="3">
        <f t="shared" si="1"/>
        <v>22</v>
      </c>
      <c r="B24" s="2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1</v>
      </c>
      <c r="BF24" s="1">
        <v>0</v>
      </c>
      <c r="BG24" s="1">
        <v>0</v>
      </c>
    </row>
    <row r="25" spans="1:59" x14ac:dyDescent="0.2">
      <c r="A25" s="3">
        <f t="shared" si="1"/>
        <v>23</v>
      </c>
      <c r="B25" s="2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</row>
    <row r="26" spans="1:59" x14ac:dyDescent="0.2">
      <c r="A26" s="3">
        <f t="shared" si="1"/>
        <v>24</v>
      </c>
      <c r="B26" s="2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</row>
    <row r="27" spans="1:59" x14ac:dyDescent="0.2">
      <c r="A27" s="3">
        <f t="shared" si="1"/>
        <v>25</v>
      </c>
      <c r="B27" s="2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</row>
    <row r="28" spans="1:59" x14ac:dyDescent="0.2">
      <c r="A28" s="3">
        <f t="shared" si="1"/>
        <v>26</v>
      </c>
      <c r="B28" s="2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</row>
    <row r="29" spans="1:59" x14ac:dyDescent="0.2">
      <c r="A29" s="3">
        <f t="shared" si="1"/>
        <v>27</v>
      </c>
      <c r="B29" s="2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</row>
    <row r="30" spans="1:59" x14ac:dyDescent="0.2">
      <c r="A30" s="3">
        <f t="shared" si="1"/>
        <v>28</v>
      </c>
      <c r="B30" s="2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</row>
    <row r="31" spans="1:59" x14ac:dyDescent="0.2">
      <c r="A31" s="3">
        <f t="shared" si="1"/>
        <v>29</v>
      </c>
      <c r="B31" s="2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</row>
    <row r="32" spans="1:59" x14ac:dyDescent="0.2">
      <c r="A32" s="3">
        <f t="shared" si="1"/>
        <v>30</v>
      </c>
      <c r="B32" s="2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</row>
    <row r="33" spans="1:59" x14ac:dyDescent="0.2">
      <c r="A33" s="3">
        <f t="shared" si="1"/>
        <v>31</v>
      </c>
      <c r="B33" s="2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</row>
    <row r="34" spans="1:59" x14ac:dyDescent="0.2">
      <c r="A34" s="3">
        <f t="shared" si="1"/>
        <v>32</v>
      </c>
      <c r="B34" s="2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</row>
    <row r="35" spans="1:59" x14ac:dyDescent="0.2">
      <c r="A35" s="3">
        <f t="shared" si="1"/>
        <v>33</v>
      </c>
      <c r="B35" s="2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</row>
    <row r="36" spans="1:59" x14ac:dyDescent="0.2">
      <c r="A36" s="3">
        <f t="shared" si="1"/>
        <v>34</v>
      </c>
      <c r="B36" s="2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</row>
    <row r="37" spans="1:59" x14ac:dyDescent="0.2">
      <c r="A37" s="3">
        <f t="shared" si="1"/>
        <v>35</v>
      </c>
      <c r="B37" s="2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</row>
    <row r="38" spans="1:59" x14ac:dyDescent="0.2">
      <c r="A38" s="3">
        <f t="shared" si="1"/>
        <v>36</v>
      </c>
      <c r="B38" s="2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</row>
    <row r="39" spans="1:59" x14ac:dyDescent="0.2">
      <c r="A39" s="3">
        <f t="shared" si="1"/>
        <v>37</v>
      </c>
      <c r="B39" s="2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</row>
    <row r="40" spans="1:59" x14ac:dyDescent="0.2">
      <c r="A40" s="3">
        <f t="shared" si="1"/>
        <v>38</v>
      </c>
      <c r="B40" s="2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1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</row>
    <row r="41" spans="1:59" x14ac:dyDescent="0.2">
      <c r="A41" s="3">
        <f t="shared" si="1"/>
        <v>39</v>
      </c>
      <c r="B41" s="2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</row>
    <row r="42" spans="1:59" x14ac:dyDescent="0.2">
      <c r="A42" s="3">
        <f t="shared" si="1"/>
        <v>40</v>
      </c>
      <c r="B42" s="2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</row>
    <row r="43" spans="1:59" x14ac:dyDescent="0.2">
      <c r="A43" s="3">
        <f t="shared" si="1"/>
        <v>41</v>
      </c>
      <c r="B43" s="2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</row>
    <row r="44" spans="1:59" x14ac:dyDescent="0.2">
      <c r="A44" s="3">
        <f t="shared" si="1"/>
        <v>42</v>
      </c>
      <c r="B44" s="2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</row>
    <row r="45" spans="1:59" x14ac:dyDescent="0.2">
      <c r="A45" s="3">
        <f t="shared" si="1"/>
        <v>43</v>
      </c>
      <c r="B45" s="2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</row>
    <row r="46" spans="1:59" x14ac:dyDescent="0.2">
      <c r="A46" s="3">
        <f t="shared" si="1"/>
        <v>44</v>
      </c>
      <c r="B46" s="2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</row>
    <row r="47" spans="1:59" x14ac:dyDescent="0.2">
      <c r="A47" s="3">
        <f t="shared" si="1"/>
        <v>45</v>
      </c>
      <c r="B47" s="2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</row>
    <row r="48" spans="1:59" x14ac:dyDescent="0.2">
      <c r="A48" s="3">
        <f t="shared" si="1"/>
        <v>46</v>
      </c>
      <c r="B48" s="2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</row>
    <row r="49" spans="1:59" x14ac:dyDescent="0.2">
      <c r="A49" s="3">
        <f t="shared" si="1"/>
        <v>47</v>
      </c>
      <c r="B49" s="2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</row>
    <row r="50" spans="1:59" x14ac:dyDescent="0.2">
      <c r="A50" s="3">
        <f t="shared" si="1"/>
        <v>48</v>
      </c>
      <c r="B50" s="2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</row>
    <row r="51" spans="1:59" x14ac:dyDescent="0.2">
      <c r="A51" s="3">
        <f t="shared" si="1"/>
        <v>49</v>
      </c>
      <c r="B51" s="2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</row>
    <row r="52" spans="1:59" x14ac:dyDescent="0.2">
      <c r="A52" s="3">
        <f t="shared" si="1"/>
        <v>50</v>
      </c>
      <c r="B52" s="2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</row>
    <row r="53" spans="1:59" x14ac:dyDescent="0.2">
      <c r="A53" s="3">
        <f t="shared" si="1"/>
        <v>51</v>
      </c>
      <c r="B53" s="2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</row>
    <row r="54" spans="1:59" x14ac:dyDescent="0.2">
      <c r="A54" s="3">
        <f t="shared" si="1"/>
        <v>52</v>
      </c>
      <c r="B54" s="2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</row>
    <row r="55" spans="1:59" x14ac:dyDescent="0.2">
      <c r="A55" s="3">
        <f t="shared" si="1"/>
        <v>53</v>
      </c>
      <c r="B55" s="2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</row>
    <row r="56" spans="1:59" x14ac:dyDescent="0.2">
      <c r="A56" s="3">
        <f t="shared" si="1"/>
        <v>54</v>
      </c>
      <c r="B56" s="2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</row>
    <row r="57" spans="1:59" x14ac:dyDescent="0.2">
      <c r="A57" s="3">
        <f t="shared" si="1"/>
        <v>55</v>
      </c>
      <c r="B57" s="2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</row>
    <row r="58" spans="1:59" x14ac:dyDescent="0.2">
      <c r="A58" s="3">
        <f t="shared" si="1"/>
        <v>56</v>
      </c>
      <c r="B58" s="2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</row>
    <row r="59" spans="1:59" x14ac:dyDescent="0.2">
      <c r="A59" s="3">
        <f t="shared" si="1"/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</row>
    <row r="60" spans="1:59" x14ac:dyDescent="0.2">
      <c r="A60" s="3">
        <f t="shared" si="1"/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itg12_lineas</vt:lpstr>
      <vt:lpstr>itg12_carga</vt:lpstr>
      <vt:lpstr>itg12_seccionadores</vt:lpstr>
      <vt:lpstr>Datos Iniciales</vt:lpstr>
      <vt:lpstr>Grafos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2023-11-19T01:49:54Z</dcterms:modified>
</cp:coreProperties>
</file>