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\Dropbox\!Сайт\7_Библиотека\Статистика\07.01 Доверительный\"/>
    </mc:Choice>
  </mc:AlternateContent>
  <bookViews>
    <workbookView xWindow="0" yWindow="0" windowWidth="24000" windowHeight="9885" activeTab="5"/>
  </bookViews>
  <sheets>
    <sheet name="Рис. 3" sheetId="2" r:id="rId1"/>
    <sheet name="Рис. 4" sheetId="4" r:id="rId2"/>
    <sheet name="Рис. 8" sheetId="5" r:id="rId3"/>
    <sheet name="Рис. 9" sheetId="3" r:id="rId4"/>
    <sheet name="Рис. 10" sheetId="6" r:id="rId5"/>
    <sheet name="Рис. 11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l="1"/>
  <c r="A6" i="7"/>
  <c r="A7" i="7" l="1"/>
  <c r="E10" i="6"/>
  <c r="E9" i="6"/>
  <c r="E8" i="6"/>
  <c r="E4" i="6"/>
  <c r="E3" i="6"/>
  <c r="E2" i="6"/>
  <c r="E6" i="6"/>
  <c r="A8" i="7" l="1"/>
  <c r="C7" i="3"/>
  <c r="C5" i="3"/>
  <c r="A9" i="7" l="1"/>
  <c r="C9" i="3"/>
  <c r="C8" i="3"/>
  <c r="A10" i="7" l="1"/>
  <c r="B4" i="5"/>
  <c r="C2" i="4"/>
  <c r="F3" i="4"/>
  <c r="F32" i="4"/>
  <c r="F2" i="4"/>
  <c r="E2" i="4"/>
  <c r="E32" i="4"/>
  <c r="D2" i="4"/>
  <c r="D32" i="4"/>
  <c r="D33" i="4"/>
  <c r="C32" i="4"/>
  <c r="B4" i="4"/>
  <c r="B32" i="4"/>
  <c r="B33" i="4"/>
  <c r="B2" i="4"/>
  <c r="A33" i="4"/>
  <c r="F33" i="4" s="1"/>
  <c r="A34" i="4"/>
  <c r="A4" i="4"/>
  <c r="A3" i="4"/>
  <c r="D3" i="4" s="1"/>
  <c r="A11" i="7" l="1"/>
  <c r="E4" i="4"/>
  <c r="D4" i="4"/>
  <c r="F4" i="4"/>
  <c r="A5" i="4"/>
  <c r="C4" i="4"/>
  <c r="F34" i="4"/>
  <c r="B34" i="4"/>
  <c r="A35" i="4"/>
  <c r="C34" i="4"/>
  <c r="C33" i="4"/>
  <c r="D34" i="4"/>
  <c r="E33" i="4"/>
  <c r="E34" i="4"/>
  <c r="E3" i="4"/>
  <c r="B3" i="4"/>
  <c r="C3" i="4"/>
  <c r="B35" i="4"/>
  <c r="A12" i="7" l="1"/>
  <c r="A36" i="4"/>
  <c r="D35" i="4"/>
  <c r="C35" i="4"/>
  <c r="F35" i="4"/>
  <c r="E35" i="4"/>
  <c r="E5" i="4"/>
  <c r="F5" i="4"/>
  <c r="B5" i="4"/>
  <c r="A6" i="4"/>
  <c r="D5" i="4"/>
  <c r="C5" i="4"/>
  <c r="A13" i="7" l="1"/>
  <c r="A7" i="4"/>
  <c r="F6" i="4"/>
  <c r="E6" i="4"/>
  <c r="C6" i="4"/>
  <c r="B6" i="4"/>
  <c r="D6" i="4"/>
  <c r="A37" i="4"/>
  <c r="E36" i="4"/>
  <c r="D36" i="4"/>
  <c r="F36" i="4"/>
  <c r="C36" i="4"/>
  <c r="B36" i="4"/>
  <c r="C6" i="2"/>
  <c r="C2" i="2"/>
  <c r="A14" i="7" l="1"/>
  <c r="A38" i="4"/>
  <c r="F37" i="4"/>
  <c r="E37" i="4"/>
  <c r="D37" i="4"/>
  <c r="C37" i="4"/>
  <c r="B37" i="4"/>
  <c r="A8" i="4"/>
  <c r="D7" i="4"/>
  <c r="C7" i="4"/>
  <c r="F7" i="4"/>
  <c r="E7" i="4"/>
  <c r="B7" i="4"/>
  <c r="A15" i="7" l="1"/>
  <c r="A9" i="4"/>
  <c r="E8" i="4"/>
  <c r="C8" i="4"/>
  <c r="F8" i="4"/>
  <c r="D8" i="4"/>
  <c r="B8" i="4"/>
  <c r="A39" i="4"/>
  <c r="F38" i="4"/>
  <c r="C38" i="4"/>
  <c r="E38" i="4"/>
  <c r="D38" i="4"/>
  <c r="B38" i="4"/>
  <c r="A16" i="7" l="1"/>
  <c r="A40" i="4"/>
  <c r="D39" i="4"/>
  <c r="C39" i="4"/>
  <c r="F39" i="4"/>
  <c r="E39" i="4"/>
  <c r="B39" i="4"/>
  <c r="A10" i="4"/>
  <c r="E9" i="4"/>
  <c r="F9" i="4"/>
  <c r="D9" i="4"/>
  <c r="C9" i="4"/>
  <c r="B9" i="4"/>
  <c r="A17" i="7" l="1"/>
  <c r="A11" i="4"/>
  <c r="F10" i="4"/>
  <c r="B10" i="4"/>
  <c r="E10" i="4"/>
  <c r="D10" i="4"/>
  <c r="C10" i="4"/>
  <c r="A41" i="4"/>
  <c r="E40" i="4"/>
  <c r="F40" i="4"/>
  <c r="D40" i="4"/>
  <c r="C40" i="4"/>
  <c r="B40" i="4"/>
  <c r="A18" i="7" l="1"/>
  <c r="A42" i="4"/>
  <c r="F41" i="4"/>
  <c r="D41" i="4"/>
  <c r="E41" i="4"/>
  <c r="C41" i="4"/>
  <c r="B41" i="4"/>
  <c r="A12" i="4"/>
  <c r="D11" i="4"/>
  <c r="C11" i="4"/>
  <c r="F11" i="4"/>
  <c r="E11" i="4"/>
  <c r="B11" i="4"/>
  <c r="A19" i="7" l="1"/>
  <c r="A13" i="4"/>
  <c r="E12" i="4"/>
  <c r="F12" i="4"/>
  <c r="C12" i="4"/>
  <c r="D12" i="4"/>
  <c r="B12" i="4"/>
  <c r="A43" i="4"/>
  <c r="F42" i="4"/>
  <c r="E42" i="4"/>
  <c r="D42" i="4"/>
  <c r="C42" i="4"/>
  <c r="B42" i="4"/>
  <c r="A20" i="7" l="1"/>
  <c r="A44" i="4"/>
  <c r="D43" i="4"/>
  <c r="C43" i="4"/>
  <c r="F43" i="4"/>
  <c r="E43" i="4"/>
  <c r="B43" i="4"/>
  <c r="A14" i="4"/>
  <c r="E13" i="4"/>
  <c r="F13" i="4"/>
  <c r="D13" i="4"/>
  <c r="C13" i="4"/>
  <c r="B13" i="4"/>
  <c r="A21" i="7" l="1"/>
  <c r="A15" i="4"/>
  <c r="F14" i="4"/>
  <c r="D14" i="4"/>
  <c r="E14" i="4"/>
  <c r="C14" i="4"/>
  <c r="B14" i="4"/>
  <c r="A45" i="4"/>
  <c r="E44" i="4"/>
  <c r="F44" i="4"/>
  <c r="C44" i="4"/>
  <c r="D44" i="4"/>
  <c r="B44" i="4"/>
  <c r="A22" i="7" l="1"/>
  <c r="A46" i="4"/>
  <c r="F45" i="4"/>
  <c r="D45" i="4"/>
  <c r="C45" i="4"/>
  <c r="E45" i="4"/>
  <c r="B45" i="4"/>
  <c r="A16" i="4"/>
  <c r="D15" i="4"/>
  <c r="C15" i="4"/>
  <c r="F15" i="4"/>
  <c r="E15" i="4"/>
  <c r="B15" i="4"/>
  <c r="A23" i="7" l="1"/>
  <c r="A17" i="4"/>
  <c r="E16" i="4"/>
  <c r="F16" i="4"/>
  <c r="D16" i="4"/>
  <c r="C16" i="4"/>
  <c r="B16" i="4"/>
  <c r="A47" i="4"/>
  <c r="F46" i="4"/>
  <c r="D46" i="4"/>
  <c r="C46" i="4"/>
  <c r="E46" i="4"/>
  <c r="B46" i="4"/>
  <c r="A24" i="7" l="1"/>
  <c r="A48" i="4"/>
  <c r="D47" i="4"/>
  <c r="C47" i="4"/>
  <c r="F47" i="4"/>
  <c r="E47" i="4"/>
  <c r="B47" i="4"/>
  <c r="A18" i="4"/>
  <c r="E17" i="4"/>
  <c r="F17" i="4"/>
  <c r="C17" i="4"/>
  <c r="D17" i="4"/>
  <c r="B17" i="4"/>
  <c r="A25" i="7" l="1"/>
  <c r="A19" i="4"/>
  <c r="F18" i="4"/>
  <c r="D18" i="4"/>
  <c r="C18" i="4"/>
  <c r="E18" i="4"/>
  <c r="B18" i="4"/>
  <c r="A49" i="4"/>
  <c r="E48" i="4"/>
  <c r="F48" i="4"/>
  <c r="D48" i="4"/>
  <c r="C48" i="4"/>
  <c r="B48" i="4"/>
  <c r="A26" i="7" l="1"/>
  <c r="A50" i="4"/>
  <c r="F49" i="4"/>
  <c r="E49" i="4"/>
  <c r="C49" i="4"/>
  <c r="D49" i="4"/>
  <c r="B49" i="4"/>
  <c r="A20" i="4"/>
  <c r="D19" i="4"/>
  <c r="C19" i="4"/>
  <c r="F19" i="4"/>
  <c r="E19" i="4"/>
  <c r="B19" i="4"/>
  <c r="A27" i="7" l="1"/>
  <c r="A21" i="4"/>
  <c r="E20" i="4"/>
  <c r="D20" i="4"/>
  <c r="F20" i="4"/>
  <c r="C20" i="4"/>
  <c r="B20" i="4"/>
  <c r="A51" i="4"/>
  <c r="F50" i="4"/>
  <c r="E50" i="4"/>
  <c r="D50" i="4"/>
  <c r="C50" i="4"/>
  <c r="B50" i="4"/>
  <c r="A28" i="7" l="1"/>
  <c r="A52" i="4"/>
  <c r="D51" i="4"/>
  <c r="C51" i="4"/>
  <c r="F51" i="4"/>
  <c r="E51" i="4"/>
  <c r="B51" i="4"/>
  <c r="A22" i="4"/>
  <c r="E21" i="4"/>
  <c r="F21" i="4"/>
  <c r="D21" i="4"/>
  <c r="C21" i="4"/>
  <c r="B21" i="4"/>
  <c r="A29" i="7" l="1"/>
  <c r="A23" i="4"/>
  <c r="F22" i="4"/>
  <c r="E22" i="4"/>
  <c r="C22" i="4"/>
  <c r="B22" i="4"/>
  <c r="D22" i="4"/>
  <c r="A53" i="4"/>
  <c r="E52" i="4"/>
  <c r="D52" i="4"/>
  <c r="F52" i="4"/>
  <c r="C52" i="4"/>
  <c r="B52" i="4"/>
  <c r="A30" i="7" l="1"/>
  <c r="A54" i="4"/>
  <c r="F53" i="4"/>
  <c r="E53" i="4"/>
  <c r="D53" i="4"/>
  <c r="C53" i="4"/>
  <c r="B53" i="4"/>
  <c r="A24" i="4"/>
  <c r="D23" i="4"/>
  <c r="C23" i="4"/>
  <c r="F23" i="4"/>
  <c r="E23" i="4"/>
  <c r="B23" i="4"/>
  <c r="A31" i="7" l="1"/>
  <c r="B30" i="7" s="1"/>
  <c r="A25" i="4"/>
  <c r="E24" i="4"/>
  <c r="F24" i="4"/>
  <c r="D24" i="4"/>
  <c r="C24" i="4"/>
  <c r="B24" i="4"/>
  <c r="A55" i="4"/>
  <c r="F54" i="4"/>
  <c r="C54" i="4"/>
  <c r="E54" i="4"/>
  <c r="D54" i="4"/>
  <c r="B54" i="4"/>
  <c r="B31" i="7" l="1"/>
  <c r="B2" i="7"/>
  <c r="B3" i="7"/>
  <c r="B4" i="7"/>
  <c r="B6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A56" i="4"/>
  <c r="D55" i="4"/>
  <c r="C55" i="4"/>
  <c r="F55" i="4"/>
  <c r="E55" i="4"/>
  <c r="B55" i="4"/>
  <c r="A26" i="4"/>
  <c r="E25" i="4"/>
  <c r="F25" i="4"/>
  <c r="D25" i="4"/>
  <c r="C25" i="4"/>
  <c r="B25" i="4"/>
  <c r="A27" i="4" l="1"/>
  <c r="F26" i="4"/>
  <c r="B26" i="4"/>
  <c r="E26" i="4"/>
  <c r="D26" i="4"/>
  <c r="C26" i="4"/>
  <c r="A57" i="4"/>
  <c r="E56" i="4"/>
  <c r="F56" i="4"/>
  <c r="D56" i="4"/>
  <c r="C56" i="4"/>
  <c r="B56" i="4"/>
  <c r="A58" i="4" l="1"/>
  <c r="F57" i="4"/>
  <c r="D57" i="4"/>
  <c r="E57" i="4"/>
  <c r="C57" i="4"/>
  <c r="B57" i="4"/>
  <c r="A28" i="4"/>
  <c r="D27" i="4"/>
  <c r="C27" i="4"/>
  <c r="F27" i="4"/>
  <c r="E27" i="4"/>
  <c r="B27" i="4"/>
  <c r="A29" i="4" l="1"/>
  <c r="E28" i="4"/>
  <c r="F28" i="4"/>
  <c r="C28" i="4"/>
  <c r="D28" i="4"/>
  <c r="B28" i="4"/>
  <c r="A59" i="4"/>
  <c r="F58" i="4"/>
  <c r="E58" i="4"/>
  <c r="D58" i="4"/>
  <c r="C58" i="4"/>
  <c r="B58" i="4"/>
  <c r="A60" i="4" l="1"/>
  <c r="D59" i="4"/>
  <c r="C59" i="4"/>
  <c r="F59" i="4"/>
  <c r="E59" i="4"/>
  <c r="B59" i="4"/>
  <c r="A30" i="4"/>
  <c r="E29" i="4"/>
  <c r="F29" i="4"/>
  <c r="D29" i="4"/>
  <c r="C29" i="4"/>
  <c r="B29" i="4"/>
  <c r="A31" i="4" l="1"/>
  <c r="F30" i="4"/>
  <c r="D30" i="4"/>
  <c r="B30" i="4"/>
  <c r="E30" i="4"/>
  <c r="C30" i="4"/>
  <c r="A61" i="4"/>
  <c r="E60" i="4"/>
  <c r="F60" i="4"/>
  <c r="C60" i="4"/>
  <c r="D60" i="4"/>
  <c r="B60" i="4"/>
  <c r="A62" i="4" l="1"/>
  <c r="F61" i="4"/>
  <c r="D61" i="4"/>
  <c r="C61" i="4"/>
  <c r="E61" i="4"/>
  <c r="B61" i="4"/>
  <c r="B31" i="4"/>
  <c r="D31" i="4"/>
  <c r="C31" i="4"/>
  <c r="F31" i="4"/>
  <c r="E31" i="4"/>
  <c r="B62" i="4" l="1"/>
  <c r="F62" i="4"/>
  <c r="D62" i="4"/>
  <c r="C62" i="4"/>
  <c r="E62" i="4"/>
</calcChain>
</file>

<file path=xl/sharedStrings.xml><?xml version="1.0" encoding="utf-8"?>
<sst xmlns="http://schemas.openxmlformats.org/spreadsheetml/2006/main" count="62" uniqueCount="38">
  <si>
    <t>Выборочное среднее</t>
  </si>
  <si>
    <r>
      <rPr>
        <i/>
        <sz val="11"/>
        <color theme="1"/>
        <rFont val="Calibri"/>
        <family val="2"/>
        <charset val="204"/>
        <scheme val="minor"/>
      </rPr>
      <t>Х</t>
    </r>
    <r>
      <rPr>
        <i/>
        <sz val="11"/>
        <color theme="1"/>
        <rFont val="Calibri"/>
        <family val="2"/>
        <charset val="204"/>
      </rPr>
      <t>̅</t>
    </r>
  </si>
  <si>
    <t>дюйма</t>
  </si>
  <si>
    <t>Стандартное отклонение</t>
  </si>
  <si>
    <t>σ</t>
  </si>
  <si>
    <t>Объем выборки</t>
  </si>
  <si>
    <t>n</t>
  </si>
  <si>
    <t>листов</t>
  </si>
  <si>
    <t>Доверительный интервал</t>
  </si>
  <si>
    <t>Доверительный уровень</t>
  </si>
  <si>
    <t>α</t>
  </si>
  <si>
    <t>Альфа</t>
  </si>
  <si>
    <r>
      <t xml:space="preserve">(1 - </t>
    </r>
    <r>
      <rPr>
        <sz val="11"/>
        <color theme="1"/>
        <rFont val="Calibri"/>
        <family val="2"/>
        <charset val="204"/>
      </rPr>
      <t>α)</t>
    </r>
  </si>
  <si>
    <t>Нормальное распределение</t>
  </si>
  <si>
    <t>t-распределение с 5 степенями свободы</t>
  </si>
  <si>
    <t>t-распределение с 1 степенью свободы</t>
  </si>
  <si>
    <t>t-распределение с 10 степенями свободы</t>
  </si>
  <si>
    <t>t-распределение с 20 степенями свободы</t>
  </si>
  <si>
    <t>Степени свободы</t>
  </si>
  <si>
    <t>t</t>
  </si>
  <si>
    <t>Выборочное стандартное отклонение</t>
  </si>
  <si>
    <t>S</t>
  </si>
  <si>
    <r>
      <t xml:space="preserve"> </t>
    </r>
    <r>
      <rPr>
        <sz val="11"/>
        <color theme="1"/>
        <rFont val="Calibri"/>
        <family val="2"/>
        <charset val="204"/>
      </rPr>
      <t>α</t>
    </r>
  </si>
  <si>
    <t>Нижняя граница доверительного интервала</t>
  </si>
  <si>
    <t>Верхняя граница доверительного интервала</t>
  </si>
  <si>
    <t>1870       1 728      1656      1610      1634      1 784      1 522      1696      1 592</t>
  </si>
  <si>
    <t>1866       1 764      1 734      1662      1 734      1 774      1 550      1 756      1 762</t>
  </si>
  <si>
    <t>1820       1 744      1 788      1688      1810      1 752      1680      1810      1 652</t>
  </si>
  <si>
    <t>Сила разрушения изолятора</t>
  </si>
  <si>
    <t>Параметры</t>
  </si>
  <si>
    <t>=СТАНДОТКЛОН.В(A2:A31)</t>
  </si>
  <si>
    <t>=СРЗНАЧ(A2:A31)</t>
  </si>
  <si>
    <t>=СЧЁТЗ(A2:A31)</t>
  </si>
  <si>
    <t>=ДОВЕРИТ.СТЬЮДЕНТ(E6;E2;E4)</t>
  </si>
  <si>
    <t>=E3-E8</t>
  </si>
  <si>
    <t>=E3+E8</t>
  </si>
  <si>
    <t>i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</si>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</sst>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3" fontId="1" fillId="0" borderId="0" xfId="0" applyNumberFormat="1" applyFont="1" applyAlignment="1">
      <alignment vertical="center"/>
    </xf>
    <xf numFmtId="0" fontId="0" fillId="2" borderId="0" xfId="0" applyFill="1"/>
    <xf numFmtId="0" fontId="0" fillId="0" borderId="0" xfId="0" quotePrefix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'Рис. 4'!$B$1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0.38138781546052408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0.24197072451914342</c:v>
                </c:pt>
                <c:pt idx="41">
                  <c:v>0.21785217703255058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0.14972746563574482</c:v>
                </c:pt>
                <c:pt idx="45">
                  <c:v>0.12951759566589166</c:v>
                </c:pt>
                <c:pt idx="46">
                  <c:v>0.11092083467945553</c:v>
                </c:pt>
                <c:pt idx="47">
                  <c:v>9.4049077376886864E-2</c:v>
                </c:pt>
                <c:pt idx="48">
                  <c:v>7.8950158300894094E-2</c:v>
                </c:pt>
                <c:pt idx="49">
                  <c:v>6.5615814774676526E-2</c:v>
                </c:pt>
                <c:pt idx="50">
                  <c:v>5.3990966513188007E-2</c:v>
                </c:pt>
                <c:pt idx="51">
                  <c:v>4.3983595980427156E-2</c:v>
                </c:pt>
                <c:pt idx="52">
                  <c:v>3.547459284623139E-2</c:v>
                </c:pt>
                <c:pt idx="53">
                  <c:v>2.832703774160112E-2</c:v>
                </c:pt>
                <c:pt idx="54">
                  <c:v>2.2394530294842851E-2</c:v>
                </c:pt>
                <c:pt idx="55">
                  <c:v>1.7528300493568502E-2</c:v>
                </c:pt>
                <c:pt idx="56">
                  <c:v>1.3582969233685583E-2</c:v>
                </c:pt>
                <c:pt idx="57">
                  <c:v>1.0420934814422567E-2</c:v>
                </c:pt>
                <c:pt idx="58">
                  <c:v>7.9154515829799391E-3</c:v>
                </c:pt>
                <c:pt idx="59">
                  <c:v>5.9525324197758321E-3</c:v>
                </c:pt>
                <c:pt idx="60">
                  <c:v>4.431848411937991E-3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'Рис. 4'!$C$1</c:f>
              <c:strCache>
                <c:ptCount val="1"/>
                <c:pt idx="0">
                  <c:v>t-распределение с 1 степенью свободы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4'!$C$2:$C$62</c:f>
              <c:numCache>
                <c:formatCode>General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3.8396849961856543E-2</c:v>
                </c:pt>
                <c:pt idx="4">
                  <c:v>4.1019315229869943E-2</c:v>
                </c:pt>
                <c:pt idx="5">
                  <c:v>4.3904811887419418E-2</c:v>
                </c:pt>
                <c:pt idx="6">
                  <c:v>4.7087261269791542E-2</c:v>
                </c:pt>
                <c:pt idx="7">
                  <c:v>5.0605705275642412E-2</c:v>
                </c:pt>
                <c:pt idx="8">
                  <c:v>5.4505117497224455E-2</c:v>
                </c:pt>
                <c:pt idx="9">
                  <c:v>5.88373172243606E-2</c:v>
                </c:pt>
                <c:pt idx="10">
                  <c:v>6.3661977236758177E-2</c:v>
                </c:pt>
                <c:pt idx="11">
                  <c:v>6.9047697653750753E-2</c:v>
                </c:pt>
                <c:pt idx="12">
                  <c:v>7.5073086364101635E-2</c:v>
                </c:pt>
                <c:pt idx="13">
                  <c:v>8.1827734237478411E-2</c:v>
                </c:pt>
                <c:pt idx="14">
                  <c:v>8.9412889377469384E-2</c:v>
                </c:pt>
                <c:pt idx="15">
                  <c:v>9.7941503441166491E-2</c:v>
                </c:pt>
                <c:pt idx="16">
                  <c:v>0.10753712371074026</c:v>
                </c:pt>
                <c:pt idx="17">
                  <c:v>0.11833081270772905</c:v>
                </c:pt>
                <c:pt idx="18">
                  <c:v>0.13045487138679968</c:v>
                </c:pt>
                <c:pt idx="19">
                  <c:v>0.14403162270759781</c:v>
                </c:pt>
                <c:pt idx="20">
                  <c:v>0.15915494309189562</c:v>
                </c:pt>
                <c:pt idx="21">
                  <c:v>0.17586181557115538</c:v>
                </c:pt>
                <c:pt idx="22">
                  <c:v>0.19409139401450681</c:v>
                </c:pt>
                <c:pt idx="23">
                  <c:v>0.21363079609650412</c:v>
                </c:pt>
                <c:pt idx="24">
                  <c:v>0.23405138689984645</c:v>
                </c:pt>
                <c:pt idx="25">
                  <c:v>0.25464790894703287</c:v>
                </c:pt>
                <c:pt idx="26">
                  <c:v>0.27440507429637157</c:v>
                </c:pt>
                <c:pt idx="27">
                  <c:v>0.29202741851723935</c:v>
                </c:pt>
                <c:pt idx="28">
                  <c:v>0.30606719825364509</c:v>
                </c:pt>
                <c:pt idx="29">
                  <c:v>0.31515830315226806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0.19409139401450654</c:v>
                </c:pt>
                <c:pt idx="39">
                  <c:v>0.17586181557115507</c:v>
                </c:pt>
                <c:pt idx="40">
                  <c:v>0.15915494309189537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9.7941503441166339E-2</c:v>
                </c:pt>
                <c:pt idx="46">
                  <c:v>8.9412889377469273E-2</c:v>
                </c:pt>
                <c:pt idx="47">
                  <c:v>8.18277342374783E-2</c:v>
                </c:pt>
                <c:pt idx="48">
                  <c:v>7.5073086364101538E-2</c:v>
                </c:pt>
                <c:pt idx="49">
                  <c:v>6.9047697653750656E-2</c:v>
                </c:pt>
                <c:pt idx="50">
                  <c:v>6.3661977236758122E-2</c:v>
                </c:pt>
                <c:pt idx="51">
                  <c:v>5.8837317224360551E-2</c:v>
                </c:pt>
                <c:pt idx="52">
                  <c:v>5.4505117497224413E-2</c:v>
                </c:pt>
                <c:pt idx="53">
                  <c:v>5.0605705275642371E-2</c:v>
                </c:pt>
                <c:pt idx="54">
                  <c:v>4.7087261269791486E-2</c:v>
                </c:pt>
                <c:pt idx="55">
                  <c:v>4.3904811887419376E-2</c:v>
                </c:pt>
                <c:pt idx="56">
                  <c:v>4.1019315229869908E-2</c:v>
                </c:pt>
                <c:pt idx="57">
                  <c:v>3.8396849961856508E-2</c:v>
                </c:pt>
                <c:pt idx="58">
                  <c:v>3.600790567689937E-2</c:v>
                </c:pt>
                <c:pt idx="59">
                  <c:v>3.3826767926013863E-2</c:v>
                </c:pt>
                <c:pt idx="60">
                  <c:v>3.1830988618379047E-2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7328"/>
        <c:axId val="397907720"/>
      </c:lineChart>
      <c:catAx>
        <c:axId val="3979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07720"/>
        <c:crosses val="autoZero"/>
        <c:auto val="1"/>
        <c:lblAlgn val="ctr"/>
        <c:lblOffset val="100"/>
        <c:tickLblSkip val="10"/>
        <c:noMultiLvlLbl val="0"/>
      </c:catAx>
      <c:valAx>
        <c:axId val="397907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9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'Рис. 4'!$B$1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0.38138781546052408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0.24197072451914342</c:v>
                </c:pt>
                <c:pt idx="41">
                  <c:v>0.21785217703255058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0.14972746563574482</c:v>
                </c:pt>
                <c:pt idx="45">
                  <c:v>0.12951759566589166</c:v>
                </c:pt>
                <c:pt idx="46">
                  <c:v>0.11092083467945553</c:v>
                </c:pt>
                <c:pt idx="47">
                  <c:v>9.4049077376886864E-2</c:v>
                </c:pt>
                <c:pt idx="48">
                  <c:v>7.8950158300894094E-2</c:v>
                </c:pt>
                <c:pt idx="49">
                  <c:v>6.5615814774676526E-2</c:v>
                </c:pt>
                <c:pt idx="50">
                  <c:v>5.3990966513188007E-2</c:v>
                </c:pt>
                <c:pt idx="51">
                  <c:v>4.3983595980427156E-2</c:v>
                </c:pt>
                <c:pt idx="52">
                  <c:v>3.547459284623139E-2</c:v>
                </c:pt>
                <c:pt idx="53">
                  <c:v>2.832703774160112E-2</c:v>
                </c:pt>
                <c:pt idx="54">
                  <c:v>2.2394530294842851E-2</c:v>
                </c:pt>
                <c:pt idx="55">
                  <c:v>1.7528300493568502E-2</c:v>
                </c:pt>
                <c:pt idx="56">
                  <c:v>1.3582969233685583E-2</c:v>
                </c:pt>
                <c:pt idx="57">
                  <c:v>1.0420934814422567E-2</c:v>
                </c:pt>
                <c:pt idx="58">
                  <c:v>7.9154515829799391E-3</c:v>
                </c:pt>
                <c:pt idx="59">
                  <c:v>5.9525324197758321E-3</c:v>
                </c:pt>
                <c:pt idx="60">
                  <c:v>4.431848411937991E-3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'Рис. 4'!$D$1</c:f>
              <c:strCache>
                <c:ptCount val="1"/>
                <c:pt idx="0">
                  <c:v>t-распределение с 5 степенями свободы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4'!$D$2:$D$62</c:f>
              <c:numCache>
                <c:formatCode>General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2.5561611020544571E-2</c:v>
                </c:pt>
                <c:pt idx="4">
                  <c:v>2.9175741685939317E-2</c:v>
                </c:pt>
                <c:pt idx="5">
                  <c:v>3.3326238887022859E-2</c:v>
                </c:pt>
                <c:pt idx="6">
                  <c:v>3.8089656526432009E-2</c:v>
                </c:pt>
                <c:pt idx="7">
                  <c:v>4.3550961350440037E-2</c:v>
                </c:pt>
                <c:pt idx="8">
                  <c:v>4.9803352151145126E-2</c:v>
                </c:pt>
                <c:pt idx="9">
                  <c:v>5.6947544172170614E-2</c:v>
                </c:pt>
                <c:pt idx="10">
                  <c:v>6.5090310326216566E-2</c:v>
                </c:pt>
                <c:pt idx="11">
                  <c:v>7.4342030033196282E-2</c:v>
                </c:pt>
                <c:pt idx="12">
                  <c:v>8.4812962896903904E-2</c:v>
                </c:pt>
                <c:pt idx="13">
                  <c:v>9.6607948713911942E-2</c:v>
                </c:pt>
                <c:pt idx="14">
                  <c:v>0.10981925265599118</c:v>
                </c:pt>
                <c:pt idx="15">
                  <c:v>0.1245173446463554</c:v>
                </c:pt>
                <c:pt idx="16">
                  <c:v>0.14073954789491486</c:v>
                </c:pt>
                <c:pt idx="17">
                  <c:v>0.15847673572898274</c:v>
                </c:pt>
                <c:pt idx="18">
                  <c:v>0.17765861346493586</c:v>
                </c:pt>
                <c:pt idx="19">
                  <c:v>0.19813859080334661</c:v>
                </c:pt>
                <c:pt idx="20">
                  <c:v>0.219679797350981</c:v>
                </c:pt>
                <c:pt idx="21">
                  <c:v>0.24194434361359018</c:v>
                </c:pt>
                <c:pt idx="22">
                  <c:v>0.2644883568079579</c:v>
                </c:pt>
                <c:pt idx="23">
                  <c:v>0.2867654575766983</c:v>
                </c:pt>
                <c:pt idx="24">
                  <c:v>0.30814100972342029</c:v>
                </c:pt>
                <c:pt idx="25">
                  <c:v>0.3279185313227469</c:v>
                </c:pt>
                <c:pt idx="26">
                  <c:v>0.34537807575273372</c:v>
                </c:pt>
                <c:pt idx="27">
                  <c:v>0.35982432834901007</c:v>
                </c:pt>
                <c:pt idx="28">
                  <c:v>0.37063997771396973</c:v>
                </c:pt>
                <c:pt idx="29">
                  <c:v>0.37733812996643135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0.24194434361358996</c:v>
                </c:pt>
                <c:pt idx="40">
                  <c:v>0.2196797973509807</c:v>
                </c:pt>
                <c:pt idx="41">
                  <c:v>0.19813859080334628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0.14073954789491455</c:v>
                </c:pt>
                <c:pt idx="45">
                  <c:v>0.12451734464635511</c:v>
                </c:pt>
                <c:pt idx="46">
                  <c:v>0.10981925265599093</c:v>
                </c:pt>
                <c:pt idx="47">
                  <c:v>9.6607948713911762E-2</c:v>
                </c:pt>
                <c:pt idx="48">
                  <c:v>8.481296289690371E-2</c:v>
                </c:pt>
                <c:pt idx="49">
                  <c:v>7.4342030033196158E-2</c:v>
                </c:pt>
                <c:pt idx="50">
                  <c:v>6.5090310326216455E-2</c:v>
                </c:pt>
                <c:pt idx="51">
                  <c:v>5.6947544172170524E-2</c:v>
                </c:pt>
                <c:pt idx="52">
                  <c:v>4.9803352151145085E-2</c:v>
                </c:pt>
                <c:pt idx="53">
                  <c:v>4.3550961350439968E-2</c:v>
                </c:pt>
                <c:pt idx="54">
                  <c:v>3.8089656526431918E-2</c:v>
                </c:pt>
                <c:pt idx="55">
                  <c:v>3.332623888702279E-2</c:v>
                </c:pt>
                <c:pt idx="56">
                  <c:v>2.9175741685939251E-2</c:v>
                </c:pt>
                <c:pt idx="57">
                  <c:v>2.5561611020544529E-2</c:v>
                </c:pt>
                <c:pt idx="58">
                  <c:v>2.2415519021677217E-2</c:v>
                </c:pt>
                <c:pt idx="59">
                  <c:v>1.9676938890598489E-2</c:v>
                </c:pt>
                <c:pt idx="60">
                  <c:v>1.7292578800222929E-2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8504"/>
        <c:axId val="397908896"/>
      </c:lineChart>
      <c:catAx>
        <c:axId val="39790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08896"/>
        <c:crosses val="autoZero"/>
        <c:auto val="1"/>
        <c:lblAlgn val="ctr"/>
        <c:lblOffset val="100"/>
        <c:tickLblSkip val="10"/>
        <c:noMultiLvlLbl val="0"/>
      </c:catAx>
      <c:valAx>
        <c:axId val="397908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90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'Рис. 4'!$B$1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0.38138781546052408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0.24197072451914342</c:v>
                </c:pt>
                <c:pt idx="41">
                  <c:v>0.21785217703255058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0.14972746563574482</c:v>
                </c:pt>
                <c:pt idx="45">
                  <c:v>0.12951759566589166</c:v>
                </c:pt>
                <c:pt idx="46">
                  <c:v>0.11092083467945553</c:v>
                </c:pt>
                <c:pt idx="47">
                  <c:v>9.4049077376886864E-2</c:v>
                </c:pt>
                <c:pt idx="48">
                  <c:v>7.8950158300894094E-2</c:v>
                </c:pt>
                <c:pt idx="49">
                  <c:v>6.5615814774676526E-2</c:v>
                </c:pt>
                <c:pt idx="50">
                  <c:v>5.3990966513188007E-2</c:v>
                </c:pt>
                <c:pt idx="51">
                  <c:v>4.3983595980427156E-2</c:v>
                </c:pt>
                <c:pt idx="52">
                  <c:v>3.547459284623139E-2</c:v>
                </c:pt>
                <c:pt idx="53">
                  <c:v>2.832703774160112E-2</c:v>
                </c:pt>
                <c:pt idx="54">
                  <c:v>2.2394530294842851E-2</c:v>
                </c:pt>
                <c:pt idx="55">
                  <c:v>1.7528300493568502E-2</c:v>
                </c:pt>
                <c:pt idx="56">
                  <c:v>1.3582969233685583E-2</c:v>
                </c:pt>
                <c:pt idx="57">
                  <c:v>1.0420934814422567E-2</c:v>
                </c:pt>
                <c:pt idx="58">
                  <c:v>7.9154515829799391E-3</c:v>
                </c:pt>
                <c:pt idx="59">
                  <c:v>5.9525324197758321E-3</c:v>
                </c:pt>
                <c:pt idx="60">
                  <c:v>4.431848411937991E-3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'Рис. 4'!$E$1</c:f>
              <c:strCache>
                <c:ptCount val="1"/>
                <c:pt idx="0">
                  <c:v>t-распределение с 10 степенями свободы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4'!$E$2:$E$62</c:f>
              <c:numCache>
                <c:formatCode>General</c:formatCode>
                <c:ptCount val="61"/>
                <c:pt idx="0">
                  <c:v>1.1400549464542524E-2</c:v>
                </c:pt>
                <c:pt idx="1">
                  <c:v>1.3560470295244924E-2</c:v>
                </c:pt>
                <c:pt idx="2">
                  <c:v>1.6121257439422144E-2</c:v>
                </c:pt>
                <c:pt idx="3">
                  <c:v>1.9151294092491011E-2</c:v>
                </c:pt>
                <c:pt idx="4">
                  <c:v>2.2728119798464973E-2</c:v>
                </c:pt>
                <c:pt idx="5">
                  <c:v>2.6938727628244483E-2</c:v>
                </c:pt>
                <c:pt idx="6">
                  <c:v>3.1879493750030623E-2</c:v>
                </c:pt>
                <c:pt idx="7">
                  <c:v>3.7655586709753421E-2</c:v>
                </c:pt>
                <c:pt idx="8">
                  <c:v>4.4379676614245731E-2</c:v>
                </c:pt>
                <c:pt idx="9">
                  <c:v>5.2169742604355078E-2</c:v>
                </c:pt>
                <c:pt idx="10">
                  <c:v>6.1145766321218264E-2</c:v>
                </c:pt>
                <c:pt idx="11">
                  <c:v>7.1425107032802582E-2</c:v>
                </c:pt>
                <c:pt idx="12">
                  <c:v>8.3116389653879727E-2</c:v>
                </c:pt>
                <c:pt idx="13">
                  <c:v>9.6311809633229509E-2</c:v>
                </c:pt>
                <c:pt idx="14">
                  <c:v>0.11107787729698351</c:v>
                </c:pt>
                <c:pt idx="15">
                  <c:v>0.12744479428709196</c:v>
                </c:pt>
                <c:pt idx="16">
                  <c:v>0.14539487566000639</c:v>
                </c:pt>
                <c:pt idx="17">
                  <c:v>0.16485069296801966</c:v>
                </c:pt>
                <c:pt idx="18">
                  <c:v>0.18566389362670349</c:v>
                </c:pt>
                <c:pt idx="19">
                  <c:v>0.20760591316421448</c:v>
                </c:pt>
                <c:pt idx="20">
                  <c:v>0.23036198922913909</c:v>
                </c:pt>
                <c:pt idx="21">
                  <c:v>0.25352995055982791</c:v>
                </c:pt>
                <c:pt idx="22">
                  <c:v>0.27662513233825681</c:v>
                </c:pt>
                <c:pt idx="23">
                  <c:v>0.29909241773685313</c:v>
                </c:pt>
                <c:pt idx="24">
                  <c:v>0.32032581052912484</c:v>
                </c:pt>
                <c:pt idx="25">
                  <c:v>0.33969513635207815</c:v>
                </c:pt>
                <c:pt idx="26">
                  <c:v>0.35657853369790427</c:v>
                </c:pt>
                <c:pt idx="27">
                  <c:v>0.37039846155274575</c:v>
                </c:pt>
                <c:pt idx="28">
                  <c:v>0.38065818105444943</c:v>
                </c:pt>
                <c:pt idx="29">
                  <c:v>0.38697522581518057</c:v>
                </c:pt>
                <c:pt idx="30">
                  <c:v>0.38910838396603115</c:v>
                </c:pt>
                <c:pt idx="31">
                  <c:v>0.38697522581518051</c:v>
                </c:pt>
                <c:pt idx="32">
                  <c:v>0.38065818105444926</c:v>
                </c:pt>
                <c:pt idx="33">
                  <c:v>0.37039846155274558</c:v>
                </c:pt>
                <c:pt idx="34">
                  <c:v>0.35657853369790399</c:v>
                </c:pt>
                <c:pt idx="35">
                  <c:v>0.33969513635207788</c:v>
                </c:pt>
                <c:pt idx="36">
                  <c:v>0.32032581052912462</c:v>
                </c:pt>
                <c:pt idx="37">
                  <c:v>0.29909241773685274</c:v>
                </c:pt>
                <c:pt idx="38">
                  <c:v>0.27662513233825647</c:v>
                </c:pt>
                <c:pt idx="39">
                  <c:v>0.25352995055982763</c:v>
                </c:pt>
                <c:pt idx="40">
                  <c:v>0.23036198922913872</c:v>
                </c:pt>
                <c:pt idx="41">
                  <c:v>0.20760591316421412</c:v>
                </c:pt>
                <c:pt idx="42">
                  <c:v>0.18566389362670319</c:v>
                </c:pt>
                <c:pt idx="43">
                  <c:v>0.16485069296801935</c:v>
                </c:pt>
                <c:pt idx="44">
                  <c:v>0.14539487566000611</c:v>
                </c:pt>
                <c:pt idx="45">
                  <c:v>0.12744479428709166</c:v>
                </c:pt>
                <c:pt idx="46">
                  <c:v>0.11107787729698326</c:v>
                </c:pt>
                <c:pt idx="47">
                  <c:v>9.6311809633229273E-2</c:v>
                </c:pt>
                <c:pt idx="48">
                  <c:v>8.3116389653879547E-2</c:v>
                </c:pt>
                <c:pt idx="49">
                  <c:v>7.1425107032802429E-2</c:v>
                </c:pt>
                <c:pt idx="50">
                  <c:v>6.1145766321218174E-2</c:v>
                </c:pt>
                <c:pt idx="51">
                  <c:v>5.2169742604354974E-2</c:v>
                </c:pt>
                <c:pt idx="52">
                  <c:v>4.4379676614245661E-2</c:v>
                </c:pt>
                <c:pt idx="53">
                  <c:v>3.7655586709753303E-2</c:v>
                </c:pt>
                <c:pt idx="54">
                  <c:v>3.1879493750030519E-2</c:v>
                </c:pt>
                <c:pt idx="55">
                  <c:v>2.693872762824441E-2</c:v>
                </c:pt>
                <c:pt idx="56">
                  <c:v>2.2728119798464935E-2</c:v>
                </c:pt>
                <c:pt idx="57">
                  <c:v>1.9151294092490955E-2</c:v>
                </c:pt>
                <c:pt idx="58">
                  <c:v>1.6121257439422103E-2</c:v>
                </c:pt>
                <c:pt idx="59">
                  <c:v>1.3560470295244891E-2</c:v>
                </c:pt>
                <c:pt idx="60">
                  <c:v>1.1400549464542494E-2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9680"/>
        <c:axId val="487674408"/>
      </c:lineChart>
      <c:catAx>
        <c:axId val="3979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74408"/>
        <c:crosses val="autoZero"/>
        <c:auto val="1"/>
        <c:lblAlgn val="ctr"/>
        <c:lblOffset val="100"/>
        <c:tickLblSkip val="10"/>
        <c:noMultiLvlLbl val="0"/>
      </c:catAx>
      <c:valAx>
        <c:axId val="48767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9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'Рис. 4'!$B$1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0.38138781546052408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0.24197072451914342</c:v>
                </c:pt>
                <c:pt idx="41">
                  <c:v>0.21785217703255058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0.14972746563574482</c:v>
                </c:pt>
                <c:pt idx="45">
                  <c:v>0.12951759566589166</c:v>
                </c:pt>
                <c:pt idx="46">
                  <c:v>0.11092083467945553</c:v>
                </c:pt>
                <c:pt idx="47">
                  <c:v>9.4049077376886864E-2</c:v>
                </c:pt>
                <c:pt idx="48">
                  <c:v>7.8950158300894094E-2</c:v>
                </c:pt>
                <c:pt idx="49">
                  <c:v>6.5615814774676526E-2</c:v>
                </c:pt>
                <c:pt idx="50">
                  <c:v>5.3990966513188007E-2</c:v>
                </c:pt>
                <c:pt idx="51">
                  <c:v>4.3983595980427156E-2</c:v>
                </c:pt>
                <c:pt idx="52">
                  <c:v>3.547459284623139E-2</c:v>
                </c:pt>
                <c:pt idx="53">
                  <c:v>2.832703774160112E-2</c:v>
                </c:pt>
                <c:pt idx="54">
                  <c:v>2.2394530294842851E-2</c:v>
                </c:pt>
                <c:pt idx="55">
                  <c:v>1.7528300493568502E-2</c:v>
                </c:pt>
                <c:pt idx="56">
                  <c:v>1.3582969233685583E-2</c:v>
                </c:pt>
                <c:pt idx="57">
                  <c:v>1.0420934814422567E-2</c:v>
                </c:pt>
                <c:pt idx="58">
                  <c:v>7.9154515829799391E-3</c:v>
                </c:pt>
                <c:pt idx="59">
                  <c:v>5.9525324197758321E-3</c:v>
                </c:pt>
                <c:pt idx="60">
                  <c:v>4.431848411937991E-3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'Рис. 4'!$F$1</c:f>
              <c:strCache>
                <c:ptCount val="1"/>
                <c:pt idx="0">
                  <c:v>t-распределение с 20 степенями свободы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'Рис. 4'!$A$2:$A$62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'Рис. 4'!$F$2:$F$62</c:f>
              <c:numCache>
                <c:formatCode>General</c:formatCode>
                <c:ptCount val="61"/>
                <c:pt idx="0">
                  <c:v>7.9637866461806615E-3</c:v>
                </c:pt>
                <c:pt idx="1">
                  <c:v>9.8821317664987245E-3</c:v>
                </c:pt>
                <c:pt idx="2">
                  <c:v>1.2225641868022562E-2</c:v>
                </c:pt>
                <c:pt idx="3">
                  <c:v>1.5075144023375738E-2</c:v>
                </c:pt>
                <c:pt idx="4">
                  <c:v>1.8522280164803159E-2</c:v>
                </c:pt>
                <c:pt idx="5">
                  <c:v>2.266944371914489E-2</c:v>
                </c:pt>
                <c:pt idx="6">
                  <c:v>2.762912162876242E-2</c:v>
                </c:pt>
                <c:pt idx="7">
                  <c:v>3.3522460396149936E-2</c:v>
                </c:pt>
                <c:pt idx="8">
                  <c:v>4.0476866433134272E-2</c:v>
                </c:pt>
                <c:pt idx="9">
                  <c:v>4.8622458084184701E-2</c:v>
                </c:pt>
                <c:pt idx="10">
                  <c:v>5.8087215247357049E-2</c:v>
                </c:pt>
                <c:pt idx="11">
                  <c:v>6.8990728389136946E-2</c:v>
                </c:pt>
                <c:pt idx="12">
                  <c:v>8.1436536616818406E-2</c:v>
                </c:pt>
                <c:pt idx="13">
                  <c:v>9.5503166527465558E-2</c:v>
                </c:pt>
                <c:pt idx="14">
                  <c:v>0.11123413802230529</c:v>
                </c:pt>
                <c:pt idx="15">
                  <c:v>0.12862738297214632</c:v>
                </c:pt>
                <c:pt idx="16">
                  <c:v>0.14762471385403836</c:v>
                </c:pt>
                <c:pt idx="17">
                  <c:v>0.16810216172910838</c:v>
                </c:pt>
                <c:pt idx="18">
                  <c:v>0.18986214967139087</c:v>
                </c:pt>
                <c:pt idx="19">
                  <c:v>0.21262854877263315</c:v>
                </c:pt>
                <c:pt idx="20">
                  <c:v>0.2360456491267014</c:v>
                </c:pt>
                <c:pt idx="21">
                  <c:v>0.25968194316548521</c:v>
                </c:pt>
                <c:pt idx="22">
                  <c:v>0.28303935016011494</c:v>
                </c:pt>
                <c:pt idx="23">
                  <c:v>0.30556811230187148</c:v>
                </c:pt>
                <c:pt idx="24">
                  <c:v>0.32668708895620513</c:v>
                </c:pt>
                <c:pt idx="25">
                  <c:v>0.345808612383742</c:v>
                </c:pt>
                <c:pt idx="26">
                  <c:v>0.36236650966936168</c:v>
                </c:pt>
                <c:pt idx="27">
                  <c:v>0.37584541676808397</c:v>
                </c:pt>
                <c:pt idx="28">
                  <c:v>0.3858091860741194</c:v>
                </c:pt>
                <c:pt idx="29">
                  <c:v>0.39192608003344537</c:v>
                </c:pt>
                <c:pt idx="30">
                  <c:v>0.39398858571143264</c:v>
                </c:pt>
                <c:pt idx="31">
                  <c:v>0.39192608003344531</c:v>
                </c:pt>
                <c:pt idx="32">
                  <c:v>0.38580918607411929</c:v>
                </c:pt>
                <c:pt idx="33">
                  <c:v>0.37584541676808375</c:v>
                </c:pt>
                <c:pt idx="34">
                  <c:v>0.36236650966936146</c:v>
                </c:pt>
                <c:pt idx="35">
                  <c:v>0.34580861238374172</c:v>
                </c:pt>
                <c:pt idx="36">
                  <c:v>0.32668708895620474</c:v>
                </c:pt>
                <c:pt idx="37">
                  <c:v>0.30556811230187114</c:v>
                </c:pt>
                <c:pt idx="38">
                  <c:v>0.28303935016011456</c:v>
                </c:pt>
                <c:pt idx="39">
                  <c:v>0.25968194316548487</c:v>
                </c:pt>
                <c:pt idx="40">
                  <c:v>0.23604564912670098</c:v>
                </c:pt>
                <c:pt idx="41">
                  <c:v>0.21262854877263282</c:v>
                </c:pt>
                <c:pt idx="42">
                  <c:v>0.18986214967139056</c:v>
                </c:pt>
                <c:pt idx="43">
                  <c:v>0.16810216172910808</c:v>
                </c:pt>
                <c:pt idx="44">
                  <c:v>0.14762471385403803</c:v>
                </c:pt>
                <c:pt idx="45">
                  <c:v>0.12862738297214601</c:v>
                </c:pt>
                <c:pt idx="46">
                  <c:v>0.11123413802230508</c:v>
                </c:pt>
                <c:pt idx="47">
                  <c:v>9.5503166527465308E-2</c:v>
                </c:pt>
                <c:pt idx="48">
                  <c:v>8.1436536616818211E-2</c:v>
                </c:pt>
                <c:pt idx="49">
                  <c:v>6.8990728389136793E-2</c:v>
                </c:pt>
                <c:pt idx="50">
                  <c:v>5.808721524735691E-2</c:v>
                </c:pt>
                <c:pt idx="51">
                  <c:v>4.8622458084184597E-2</c:v>
                </c:pt>
                <c:pt idx="52">
                  <c:v>4.0476866433134188E-2</c:v>
                </c:pt>
                <c:pt idx="53">
                  <c:v>3.3522460396149839E-2</c:v>
                </c:pt>
                <c:pt idx="54">
                  <c:v>2.7629121628762347E-2</c:v>
                </c:pt>
                <c:pt idx="55">
                  <c:v>2.2669443719144838E-2</c:v>
                </c:pt>
                <c:pt idx="56">
                  <c:v>1.8522280164803093E-2</c:v>
                </c:pt>
                <c:pt idx="57">
                  <c:v>1.5075144023375698E-2</c:v>
                </c:pt>
                <c:pt idx="58">
                  <c:v>1.2225641868022526E-2</c:v>
                </c:pt>
                <c:pt idx="59">
                  <c:v>9.8821317664986984E-3</c:v>
                </c:pt>
                <c:pt idx="60">
                  <c:v>7.9637866461806442E-3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75192"/>
        <c:axId val="487675584"/>
      </c:lineChart>
      <c:catAx>
        <c:axId val="48767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75584"/>
        <c:crosses val="autoZero"/>
        <c:auto val="1"/>
        <c:lblAlgn val="ctr"/>
        <c:lblOffset val="100"/>
        <c:tickLblSkip val="10"/>
        <c:noMultiLvlLbl val="0"/>
      </c:catAx>
      <c:valAx>
        <c:axId val="48767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67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'Рис. 11'!$C$1</c:f>
              <c:strCache>
                <c:ptCount val="1"/>
                <c:pt idx="0">
                  <c:v>Сила разрушения изолятора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'Рис. 11'!$B$2:$B$31</c:f>
              <c:numCache>
                <c:formatCode>0.00</c:formatCode>
                <c:ptCount val="30"/>
                <c:pt idx="0">
                  <c:v>-1.8485962885014084</c:v>
                </c:pt>
                <c:pt idx="1">
                  <c:v>-1.5179291595942785</c:v>
                </c:pt>
                <c:pt idx="2">
                  <c:v>-1.3001534333634226</c:v>
                </c:pt>
                <c:pt idx="3">
                  <c:v>-1.1309776082451586</c:v>
                </c:pt>
                <c:pt idx="4">
                  <c:v>-0.98916862734063549</c:v>
                </c:pt>
                <c:pt idx="5">
                  <c:v>-0.86489435868528253</c:v>
                </c:pt>
                <c:pt idx="6">
                  <c:v>-0.75272879425816996</c:v>
                </c:pt>
                <c:pt idx="7">
                  <c:v>-0.64932391318646576</c:v>
                </c:pt>
                <c:pt idx="8">
                  <c:v>-0.55244258464677432</c:v>
                </c:pt>
                <c:pt idx="9">
                  <c:v>-0.46049453910311622</c:v>
                </c:pt>
                <c:pt idx="10">
                  <c:v>-0.37228936046519101</c:v>
                </c:pt>
                <c:pt idx="11">
                  <c:v>-0.28689391692303928</c:v>
                </c:pt>
                <c:pt idx="12">
                  <c:v>-0.20354423153248621</c:v>
                </c:pt>
                <c:pt idx="13">
                  <c:v>-0.12158738275048304</c:v>
                </c:pt>
                <c:pt idx="14">
                  <c:v>-4.044050856564621E-2</c:v>
                </c:pt>
                <c:pt idx="15">
                  <c:v>4.044050856564621E-2</c:v>
                </c:pt>
                <c:pt idx="16">
                  <c:v>0.12158738275048291</c:v>
                </c:pt>
                <c:pt idx="17">
                  <c:v>0.20354423153248635</c:v>
                </c:pt>
                <c:pt idx="18">
                  <c:v>0.28689391692303928</c:v>
                </c:pt>
                <c:pt idx="19">
                  <c:v>0.37228936046519101</c:v>
                </c:pt>
                <c:pt idx="20">
                  <c:v>0.460494539103116</c:v>
                </c:pt>
                <c:pt idx="21">
                  <c:v>0.55244258464677454</c:v>
                </c:pt>
                <c:pt idx="22">
                  <c:v>0.64932391318646576</c:v>
                </c:pt>
                <c:pt idx="23">
                  <c:v>0.75272879425816996</c:v>
                </c:pt>
                <c:pt idx="24">
                  <c:v>0.86489435868528353</c:v>
                </c:pt>
                <c:pt idx="25">
                  <c:v>0.98916862734063549</c:v>
                </c:pt>
                <c:pt idx="26">
                  <c:v>1.1309776082451586</c:v>
                </c:pt>
                <c:pt idx="27">
                  <c:v>1.3001534333634226</c:v>
                </c:pt>
                <c:pt idx="28">
                  <c:v>1.5179291595942783</c:v>
                </c:pt>
                <c:pt idx="29">
                  <c:v>1.8485962885014089</c:v>
                </c:pt>
              </c:numCache>
            </c:numRef>
          </c:xVal>
          <c:yVal>
            <c:numRef>
              <c:f>'Рис. 11'!$C$2:$C$31</c:f>
              <c:numCache>
                <c:formatCode>General</c:formatCode>
                <c:ptCount val="30"/>
                <c:pt idx="0">
                  <c:v>1522</c:v>
                </c:pt>
                <c:pt idx="1">
                  <c:v>1550</c:v>
                </c:pt>
                <c:pt idx="2">
                  <c:v>1592</c:v>
                </c:pt>
                <c:pt idx="3">
                  <c:v>1610</c:v>
                </c:pt>
                <c:pt idx="4">
                  <c:v>1634</c:v>
                </c:pt>
                <c:pt idx="5">
                  <c:v>1652</c:v>
                </c:pt>
                <c:pt idx="6">
                  <c:v>1656</c:v>
                </c:pt>
                <c:pt idx="7">
                  <c:v>1662</c:v>
                </c:pt>
                <c:pt idx="8">
                  <c:v>1662</c:v>
                </c:pt>
                <c:pt idx="9">
                  <c:v>1680</c:v>
                </c:pt>
                <c:pt idx="10">
                  <c:v>1688</c:v>
                </c:pt>
                <c:pt idx="11">
                  <c:v>1696</c:v>
                </c:pt>
                <c:pt idx="12">
                  <c:v>1728</c:v>
                </c:pt>
                <c:pt idx="13">
                  <c:v>1734</c:v>
                </c:pt>
                <c:pt idx="14">
                  <c:v>1734</c:v>
                </c:pt>
                <c:pt idx="15">
                  <c:v>1736</c:v>
                </c:pt>
                <c:pt idx="16">
                  <c:v>1744</c:v>
                </c:pt>
                <c:pt idx="17">
                  <c:v>1752</c:v>
                </c:pt>
                <c:pt idx="18">
                  <c:v>1756</c:v>
                </c:pt>
                <c:pt idx="19">
                  <c:v>1762</c:v>
                </c:pt>
                <c:pt idx="20">
                  <c:v>1764</c:v>
                </c:pt>
                <c:pt idx="21">
                  <c:v>1774</c:v>
                </c:pt>
                <c:pt idx="22">
                  <c:v>1784</c:v>
                </c:pt>
                <c:pt idx="23">
                  <c:v>1788</c:v>
                </c:pt>
                <c:pt idx="24">
                  <c:v>1810</c:v>
                </c:pt>
                <c:pt idx="25">
                  <c:v>1810</c:v>
                </c:pt>
                <c:pt idx="26">
                  <c:v>1820</c:v>
                </c:pt>
                <c:pt idx="27">
                  <c:v>1866</c:v>
                </c:pt>
                <c:pt idx="28">
                  <c:v>1866</c:v>
                </c:pt>
                <c:pt idx="29">
                  <c:v>1870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50416"/>
        <c:axId val="490543232"/>
      </c:scatterChart>
      <c:valAx>
        <c:axId val="493450416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-значение</a:t>
                </a:r>
              </a:p>
            </c:rich>
          </c:tx>
          <c:layout>
            <c:manualLayout>
              <c:xMode val="edge"/>
              <c:yMode val="edge"/>
              <c:x val="0.8225577427821523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43232"/>
        <c:crosses val="autoZero"/>
        <c:crossBetween val="midCat"/>
      </c:valAx>
      <c:valAx>
        <c:axId val="490543232"/>
        <c:scaling>
          <c:orientation val="minMax"/>
          <c:max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450416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</xdr:rowOff>
    </xdr:from>
    <xdr:to>
      <xdr:col>11</xdr:col>
      <xdr:colOff>314325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8" sqref="C8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9</v>
      </c>
      <c r="B1" s="5" t="s">
        <v>12</v>
      </c>
      <c r="C1" s="7">
        <v>0.95</v>
      </c>
    </row>
    <row r="2" spans="1:4" x14ac:dyDescent="0.25">
      <c r="A2" t="s">
        <v>11</v>
      </c>
      <c r="B2" s="4" t="s">
        <v>10</v>
      </c>
      <c r="C2" s="7">
        <f>(1-C1)</f>
        <v>5.0000000000000044E-2</v>
      </c>
    </row>
    <row r="3" spans="1:4" x14ac:dyDescent="0.25">
      <c r="A3" t="s">
        <v>0</v>
      </c>
      <c r="B3" s="2" t="s">
        <v>1</v>
      </c>
      <c r="C3">
        <v>10.997999999999999</v>
      </c>
      <c r="D3" t="s">
        <v>2</v>
      </c>
    </row>
    <row r="4" spans="1:4" x14ac:dyDescent="0.25">
      <c r="A4" s="3" t="s">
        <v>3</v>
      </c>
      <c r="B4" s="6" t="s">
        <v>4</v>
      </c>
      <c r="C4">
        <v>0.02</v>
      </c>
      <c r="D4" t="s">
        <v>2</v>
      </c>
    </row>
    <row r="5" spans="1:4" x14ac:dyDescent="0.25">
      <c r="A5" t="s">
        <v>5</v>
      </c>
      <c r="B5" s="2" t="s">
        <v>6</v>
      </c>
      <c r="C5">
        <v>100</v>
      </c>
      <c r="D5" t="s">
        <v>7</v>
      </c>
    </row>
    <row r="6" spans="1:4" x14ac:dyDescent="0.25">
      <c r="A6" s="3" t="s">
        <v>8</v>
      </c>
      <c r="C6">
        <f>_xlfn.CONFIDENCE.NORM(C2,C4,C5)</f>
        <v>3.9199279690801071E-3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G2" sqref="G2:H4"/>
    </sheetView>
  </sheetViews>
  <sheetFormatPr defaultRowHeight="15" x14ac:dyDescent="0.25"/>
  <sheetData>
    <row r="1" spans="1:8" x14ac:dyDescent="0.25">
      <c r="B1" t="s">
        <v>13</v>
      </c>
      <c r="C1" t="s">
        <v>15</v>
      </c>
      <c r="D1" t="s">
        <v>14</v>
      </c>
      <c r="E1" t="s">
        <v>16</v>
      </c>
      <c r="F1" t="s">
        <v>17</v>
      </c>
    </row>
    <row r="2" spans="1:8" x14ac:dyDescent="0.25">
      <c r="A2">
        <v>-3</v>
      </c>
      <c r="B2">
        <f>_xlfn.NORM.S.DIST(A2,FALSE)</f>
        <v>4.4318484119380075E-3</v>
      </c>
      <c r="C2">
        <f>_xlfn.T.DIST(A2,1,FALSE)</f>
        <v>3.1830988618379068E-2</v>
      </c>
      <c r="D2">
        <f>_xlfn.T.DIST(A2,5,FALSE)</f>
        <v>1.7292578800222964E-2</v>
      </c>
      <c r="E2">
        <f>_xlfn.T.DIST(A2,10,FALSE)</f>
        <v>1.1400549464542524E-2</v>
      </c>
      <c r="F2">
        <f>_xlfn.T.DIST(A2,20,FALSE)</f>
        <v>7.9637866461806615E-3</v>
      </c>
      <c r="G2" s="1" t="s">
        <v>25</v>
      </c>
      <c r="H2" s="1">
        <v>1662</v>
      </c>
    </row>
    <row r="3" spans="1:8" x14ac:dyDescent="0.25">
      <c r="A3">
        <f>A2+0.1</f>
        <v>-2.9</v>
      </c>
      <c r="B3">
        <f t="shared" ref="B3:B62" si="0">_xlfn.NORM.S.DIST(A3,FALSE)</f>
        <v>5.9525324197758538E-3</v>
      </c>
      <c r="C3">
        <f t="shared" ref="C3:C62" si="1">_xlfn.T.DIST(A3,1,FALSE)</f>
        <v>3.3826767926013884E-2</v>
      </c>
      <c r="D3">
        <f t="shared" ref="D3:D62" si="2">_xlfn.T.DIST(A3,5,FALSE)</f>
        <v>1.9676938890598517E-2</v>
      </c>
      <c r="E3">
        <f t="shared" ref="E3:E62" si="3">_xlfn.T.DIST(A3,10,FALSE)</f>
        <v>1.3560470295244924E-2</v>
      </c>
      <c r="F3">
        <f t="shared" ref="F3:F62" si="4">_xlfn.T.DIST(A3,20,FALSE)</f>
        <v>9.8821317664987245E-3</v>
      </c>
      <c r="G3" s="1" t="s">
        <v>26</v>
      </c>
      <c r="H3" s="12">
        <v>1866</v>
      </c>
    </row>
    <row r="4" spans="1:8" x14ac:dyDescent="0.25">
      <c r="A4">
        <f t="shared" ref="A4:A62" si="5">A3+0.1</f>
        <v>-2.8</v>
      </c>
      <c r="B4">
        <f t="shared" si="0"/>
        <v>7.9154515829799686E-3</v>
      </c>
      <c r="C4">
        <f t="shared" si="1"/>
        <v>3.6007905676899397E-2</v>
      </c>
      <c r="D4">
        <f t="shared" si="2"/>
        <v>2.2415519021677269E-2</v>
      </c>
      <c r="E4">
        <f t="shared" si="3"/>
        <v>1.6121257439422144E-2</v>
      </c>
      <c r="F4">
        <f t="shared" si="4"/>
        <v>1.2225641868022562E-2</v>
      </c>
      <c r="G4" s="1" t="s">
        <v>27</v>
      </c>
      <c r="H4" s="12">
        <v>1736</v>
      </c>
    </row>
    <row r="5" spans="1:8" x14ac:dyDescent="0.25">
      <c r="A5">
        <f t="shared" si="5"/>
        <v>-2.6999999999999997</v>
      </c>
      <c r="B5">
        <f t="shared" si="0"/>
        <v>1.0420934814422605E-2</v>
      </c>
      <c r="C5">
        <f t="shared" si="1"/>
        <v>3.8396849961856543E-2</v>
      </c>
      <c r="D5">
        <f t="shared" si="2"/>
        <v>2.5561611020544571E-2</v>
      </c>
      <c r="E5">
        <f t="shared" si="3"/>
        <v>1.9151294092491011E-2</v>
      </c>
      <c r="F5">
        <f t="shared" si="4"/>
        <v>1.5075144023375738E-2</v>
      </c>
    </row>
    <row r="6" spans="1:8" x14ac:dyDescent="0.25">
      <c r="A6">
        <f t="shared" si="5"/>
        <v>-2.5999999999999996</v>
      </c>
      <c r="B6">
        <f t="shared" si="0"/>
        <v>1.3582969233685634E-2</v>
      </c>
      <c r="C6">
        <f t="shared" si="1"/>
        <v>4.1019315229869943E-2</v>
      </c>
      <c r="D6">
        <f t="shared" si="2"/>
        <v>2.9175741685939317E-2</v>
      </c>
      <c r="E6">
        <f t="shared" si="3"/>
        <v>2.2728119798464973E-2</v>
      </c>
      <c r="F6">
        <f t="shared" si="4"/>
        <v>1.8522280164803159E-2</v>
      </c>
    </row>
    <row r="7" spans="1:8" x14ac:dyDescent="0.25">
      <c r="A7">
        <f t="shared" si="5"/>
        <v>-2.4999999999999996</v>
      </c>
      <c r="B7">
        <f t="shared" si="0"/>
        <v>1.7528300493568554E-2</v>
      </c>
      <c r="C7">
        <f t="shared" si="1"/>
        <v>4.3904811887419418E-2</v>
      </c>
      <c r="D7">
        <f t="shared" si="2"/>
        <v>3.3326238887022859E-2</v>
      </c>
      <c r="E7">
        <f t="shared" si="3"/>
        <v>2.6938727628244483E-2</v>
      </c>
      <c r="F7">
        <f t="shared" si="4"/>
        <v>2.266944371914489E-2</v>
      </c>
    </row>
    <row r="8" spans="1:8" x14ac:dyDescent="0.25">
      <c r="A8">
        <f t="shared" si="5"/>
        <v>-2.3999999999999995</v>
      </c>
      <c r="B8">
        <f t="shared" si="0"/>
        <v>2.2394530294842931E-2</v>
      </c>
      <c r="C8">
        <f t="shared" si="1"/>
        <v>4.7087261269791542E-2</v>
      </c>
      <c r="D8">
        <f t="shared" si="2"/>
        <v>3.8089656526432009E-2</v>
      </c>
      <c r="E8">
        <f t="shared" si="3"/>
        <v>3.1879493750030623E-2</v>
      </c>
      <c r="F8">
        <f t="shared" si="4"/>
        <v>2.762912162876242E-2</v>
      </c>
    </row>
    <row r="9" spans="1:8" x14ac:dyDescent="0.25">
      <c r="A9">
        <f t="shared" si="5"/>
        <v>-2.2999999999999994</v>
      </c>
      <c r="B9">
        <f t="shared" si="0"/>
        <v>2.832703774160121E-2</v>
      </c>
      <c r="C9">
        <f t="shared" si="1"/>
        <v>5.0605705275642412E-2</v>
      </c>
      <c r="D9">
        <f t="shared" si="2"/>
        <v>4.3550961350440037E-2</v>
      </c>
      <c r="E9">
        <f t="shared" si="3"/>
        <v>3.7655586709753421E-2</v>
      </c>
      <c r="F9">
        <f t="shared" si="4"/>
        <v>3.3522460396149936E-2</v>
      </c>
    </row>
    <row r="10" spans="1:8" x14ac:dyDescent="0.25">
      <c r="A10">
        <f t="shared" si="5"/>
        <v>-2.1999999999999993</v>
      </c>
      <c r="B10">
        <f t="shared" si="0"/>
        <v>3.5474592846231487E-2</v>
      </c>
      <c r="C10">
        <f t="shared" si="1"/>
        <v>5.4505117497224455E-2</v>
      </c>
      <c r="D10">
        <f t="shared" si="2"/>
        <v>4.9803352151145126E-2</v>
      </c>
      <c r="E10">
        <f t="shared" si="3"/>
        <v>4.4379676614245731E-2</v>
      </c>
      <c r="F10">
        <f t="shared" si="4"/>
        <v>4.0476866433134272E-2</v>
      </c>
    </row>
    <row r="11" spans="1:8" x14ac:dyDescent="0.25">
      <c r="A11">
        <f t="shared" si="5"/>
        <v>-2.0999999999999992</v>
      </c>
      <c r="B11">
        <f t="shared" si="0"/>
        <v>4.3983595980427267E-2</v>
      </c>
      <c r="C11">
        <f t="shared" si="1"/>
        <v>5.88373172243606E-2</v>
      </c>
      <c r="D11">
        <f t="shared" si="2"/>
        <v>5.6947544172170614E-2</v>
      </c>
      <c r="E11">
        <f t="shared" si="3"/>
        <v>5.2169742604355078E-2</v>
      </c>
      <c r="F11">
        <f t="shared" si="4"/>
        <v>4.8622458084184701E-2</v>
      </c>
    </row>
    <row r="12" spans="1:8" x14ac:dyDescent="0.25">
      <c r="A12">
        <f t="shared" si="5"/>
        <v>-1.9999999999999991</v>
      </c>
      <c r="B12">
        <f t="shared" si="0"/>
        <v>5.3990966513188146E-2</v>
      </c>
      <c r="C12">
        <f t="shared" si="1"/>
        <v>6.3661977236758177E-2</v>
      </c>
      <c r="D12">
        <f t="shared" si="2"/>
        <v>6.5090310326216566E-2</v>
      </c>
      <c r="E12">
        <f t="shared" si="3"/>
        <v>6.1145766321218264E-2</v>
      </c>
      <c r="F12">
        <f t="shared" si="4"/>
        <v>5.8087215247357049E-2</v>
      </c>
    </row>
    <row r="13" spans="1:8" x14ac:dyDescent="0.25">
      <c r="A13">
        <f t="shared" si="5"/>
        <v>-1.899999999999999</v>
      </c>
      <c r="B13">
        <f t="shared" si="0"/>
        <v>6.561581477467672E-2</v>
      </c>
      <c r="C13">
        <f t="shared" si="1"/>
        <v>6.9047697653750753E-2</v>
      </c>
      <c r="D13">
        <f t="shared" si="2"/>
        <v>7.4342030033196282E-2</v>
      </c>
      <c r="E13">
        <f t="shared" si="3"/>
        <v>7.1425107032802582E-2</v>
      </c>
      <c r="F13">
        <f t="shared" si="4"/>
        <v>6.8990728389136946E-2</v>
      </c>
    </row>
    <row r="14" spans="1:8" x14ac:dyDescent="0.25">
      <c r="A14">
        <f t="shared" si="5"/>
        <v>-1.7999999999999989</v>
      </c>
      <c r="B14">
        <f t="shared" si="0"/>
        <v>7.8950158300894302E-2</v>
      </c>
      <c r="C14">
        <f t="shared" si="1"/>
        <v>7.5073086364101635E-2</v>
      </c>
      <c r="D14">
        <f t="shared" si="2"/>
        <v>8.4812962896903904E-2</v>
      </c>
      <c r="E14">
        <f t="shared" si="3"/>
        <v>8.3116389653879727E-2</v>
      </c>
      <c r="F14">
        <f t="shared" si="4"/>
        <v>8.1436536616818406E-2</v>
      </c>
    </row>
    <row r="15" spans="1:8" x14ac:dyDescent="0.25">
      <c r="A15">
        <f t="shared" si="5"/>
        <v>-1.6999999999999988</v>
      </c>
      <c r="B15">
        <f t="shared" si="0"/>
        <v>9.4049077376887114E-2</v>
      </c>
      <c r="C15">
        <f t="shared" si="1"/>
        <v>8.1827734237478411E-2</v>
      </c>
      <c r="D15">
        <f t="shared" si="2"/>
        <v>9.6607948713911942E-2</v>
      </c>
      <c r="E15">
        <f t="shared" si="3"/>
        <v>9.6311809633229509E-2</v>
      </c>
      <c r="F15">
        <f t="shared" si="4"/>
        <v>9.5503166527465558E-2</v>
      </c>
    </row>
    <row r="16" spans="1:8" x14ac:dyDescent="0.25">
      <c r="A16">
        <f t="shared" si="5"/>
        <v>-1.5999999999999988</v>
      </c>
      <c r="B16">
        <f t="shared" si="0"/>
        <v>0.11092083467945579</v>
      </c>
      <c r="C16">
        <f t="shared" si="1"/>
        <v>8.9412889377469384E-2</v>
      </c>
      <c r="D16">
        <f t="shared" si="2"/>
        <v>0.10981925265599118</v>
      </c>
      <c r="E16">
        <f t="shared" si="3"/>
        <v>0.11107787729698351</v>
      </c>
      <c r="F16">
        <f t="shared" si="4"/>
        <v>0.11123413802230529</v>
      </c>
    </row>
    <row r="17" spans="1:6" x14ac:dyDescent="0.25">
      <c r="A17">
        <f t="shared" si="5"/>
        <v>-1.4999999999999987</v>
      </c>
      <c r="B17">
        <f t="shared" si="0"/>
        <v>0.12951759566589199</v>
      </c>
      <c r="C17">
        <f t="shared" si="1"/>
        <v>9.7941503441166491E-2</v>
      </c>
      <c r="D17">
        <f t="shared" si="2"/>
        <v>0.1245173446463554</v>
      </c>
      <c r="E17">
        <f t="shared" si="3"/>
        <v>0.12744479428709196</v>
      </c>
      <c r="F17">
        <f t="shared" si="4"/>
        <v>0.12862738297214632</v>
      </c>
    </row>
    <row r="18" spans="1:6" x14ac:dyDescent="0.25">
      <c r="A18">
        <f t="shared" si="5"/>
        <v>-1.3999999999999986</v>
      </c>
      <c r="B18">
        <f t="shared" si="0"/>
        <v>0.14972746563574515</v>
      </c>
      <c r="C18">
        <f t="shared" si="1"/>
        <v>0.10753712371074026</v>
      </c>
      <c r="D18">
        <f t="shared" si="2"/>
        <v>0.14073954789491486</v>
      </c>
      <c r="E18">
        <f t="shared" si="3"/>
        <v>0.14539487566000639</v>
      </c>
      <c r="F18">
        <f t="shared" si="4"/>
        <v>0.14762471385403836</v>
      </c>
    </row>
    <row r="19" spans="1:6" x14ac:dyDescent="0.25">
      <c r="A19">
        <f t="shared" si="5"/>
        <v>-1.2999999999999985</v>
      </c>
      <c r="B19">
        <f t="shared" si="0"/>
        <v>0.17136859204780769</v>
      </c>
      <c r="C19">
        <f t="shared" si="1"/>
        <v>0.11833081270772905</v>
      </c>
      <c r="D19">
        <f t="shared" si="2"/>
        <v>0.15847673572898274</v>
      </c>
      <c r="E19">
        <f t="shared" si="3"/>
        <v>0.16485069296801966</v>
      </c>
      <c r="F19">
        <f t="shared" si="4"/>
        <v>0.16810216172910838</v>
      </c>
    </row>
    <row r="20" spans="1:6" x14ac:dyDescent="0.25">
      <c r="A20">
        <f t="shared" si="5"/>
        <v>-1.1999999999999984</v>
      </c>
      <c r="B20">
        <f t="shared" si="0"/>
        <v>0.19418605498321331</v>
      </c>
      <c r="C20">
        <f t="shared" si="1"/>
        <v>0.13045487138679968</v>
      </c>
      <c r="D20">
        <f t="shared" si="2"/>
        <v>0.17765861346493586</v>
      </c>
      <c r="E20">
        <f t="shared" si="3"/>
        <v>0.18566389362670349</v>
      </c>
      <c r="F20">
        <f t="shared" si="4"/>
        <v>0.18986214967139087</v>
      </c>
    </row>
    <row r="21" spans="1:6" x14ac:dyDescent="0.25">
      <c r="A21">
        <f t="shared" si="5"/>
        <v>-1.0999999999999983</v>
      </c>
      <c r="B21">
        <f t="shared" si="0"/>
        <v>0.21785217703255097</v>
      </c>
      <c r="C21">
        <f t="shared" si="1"/>
        <v>0.14403162270759781</v>
      </c>
      <c r="D21">
        <f t="shared" si="2"/>
        <v>0.19813859080334661</v>
      </c>
      <c r="E21">
        <f t="shared" si="3"/>
        <v>0.20760591316421448</v>
      </c>
      <c r="F21">
        <f t="shared" si="4"/>
        <v>0.21262854877263315</v>
      </c>
    </row>
    <row r="22" spans="1:6" x14ac:dyDescent="0.25">
      <c r="A22">
        <f t="shared" si="5"/>
        <v>-0.99999999999999833</v>
      </c>
      <c r="B22">
        <f t="shared" si="0"/>
        <v>0.24197072451914375</v>
      </c>
      <c r="C22">
        <f t="shared" si="1"/>
        <v>0.15915494309189562</v>
      </c>
      <c r="D22">
        <f t="shared" si="2"/>
        <v>0.219679797350981</v>
      </c>
      <c r="E22">
        <f t="shared" si="3"/>
        <v>0.23036198922913909</v>
      </c>
      <c r="F22">
        <f t="shared" si="4"/>
        <v>0.2360456491267014</v>
      </c>
    </row>
    <row r="23" spans="1:6" x14ac:dyDescent="0.25">
      <c r="A23">
        <f t="shared" si="5"/>
        <v>-0.89999999999999836</v>
      </c>
      <c r="B23">
        <f t="shared" si="0"/>
        <v>0.26608524989875521</v>
      </c>
      <c r="C23">
        <f t="shared" si="1"/>
        <v>0.17586181557115538</v>
      </c>
      <c r="D23">
        <f t="shared" si="2"/>
        <v>0.24194434361359018</v>
      </c>
      <c r="E23">
        <f t="shared" si="3"/>
        <v>0.25352995055982791</v>
      </c>
      <c r="F23">
        <f t="shared" si="4"/>
        <v>0.25968194316548521</v>
      </c>
    </row>
    <row r="24" spans="1:6" x14ac:dyDescent="0.25">
      <c r="A24">
        <f t="shared" si="5"/>
        <v>-0.79999999999999838</v>
      </c>
      <c r="B24">
        <f t="shared" si="0"/>
        <v>0.28969155276148312</v>
      </c>
      <c r="C24">
        <f t="shared" si="1"/>
        <v>0.19409139401450681</v>
      </c>
      <c r="D24">
        <f t="shared" si="2"/>
        <v>0.2644883568079579</v>
      </c>
      <c r="E24">
        <f t="shared" si="3"/>
        <v>0.27662513233825681</v>
      </c>
      <c r="F24">
        <f t="shared" si="4"/>
        <v>0.28303935016011494</v>
      </c>
    </row>
    <row r="25" spans="1:6" x14ac:dyDescent="0.25">
      <c r="A25">
        <f t="shared" si="5"/>
        <v>-0.6999999999999984</v>
      </c>
      <c r="B25">
        <f t="shared" si="0"/>
        <v>0.3122539333667616</v>
      </c>
      <c r="C25">
        <f t="shared" si="1"/>
        <v>0.21363079609650412</v>
      </c>
      <c r="D25">
        <f t="shared" si="2"/>
        <v>0.2867654575766983</v>
      </c>
      <c r="E25">
        <f t="shared" si="3"/>
        <v>0.29909241773685313</v>
      </c>
      <c r="F25">
        <f t="shared" si="4"/>
        <v>0.30556811230187148</v>
      </c>
    </row>
    <row r="26" spans="1:6" x14ac:dyDescent="0.25">
      <c r="A26">
        <f t="shared" si="5"/>
        <v>-0.59999999999999842</v>
      </c>
      <c r="B26">
        <f t="shared" si="0"/>
        <v>0.33322460289179995</v>
      </c>
      <c r="C26">
        <f t="shared" si="1"/>
        <v>0.23405138689984645</v>
      </c>
      <c r="D26">
        <f t="shared" si="2"/>
        <v>0.30814100972342029</v>
      </c>
      <c r="E26">
        <f t="shared" si="3"/>
        <v>0.32032581052912484</v>
      </c>
      <c r="F26">
        <f t="shared" si="4"/>
        <v>0.32668708895620513</v>
      </c>
    </row>
    <row r="27" spans="1:6" x14ac:dyDescent="0.25">
      <c r="A27">
        <f t="shared" si="5"/>
        <v>-0.49999999999999845</v>
      </c>
      <c r="B27">
        <f t="shared" si="0"/>
        <v>0.3520653267642998</v>
      </c>
      <c r="C27">
        <f t="shared" si="1"/>
        <v>0.25464790894703287</v>
      </c>
      <c r="D27">
        <f t="shared" si="2"/>
        <v>0.3279185313227469</v>
      </c>
      <c r="E27">
        <f t="shared" si="3"/>
        <v>0.33969513635207815</v>
      </c>
      <c r="F27">
        <f t="shared" si="4"/>
        <v>0.345808612383742</v>
      </c>
    </row>
    <row r="28" spans="1:6" x14ac:dyDescent="0.25">
      <c r="A28">
        <f t="shared" si="5"/>
        <v>-0.39999999999999847</v>
      </c>
      <c r="B28">
        <f t="shared" si="0"/>
        <v>0.36827014030332356</v>
      </c>
      <c r="C28">
        <f t="shared" si="1"/>
        <v>0.27440507429637157</v>
      </c>
      <c r="D28">
        <f t="shared" si="2"/>
        <v>0.34537807575273372</v>
      </c>
      <c r="E28">
        <f t="shared" si="3"/>
        <v>0.35657853369790427</v>
      </c>
      <c r="F28">
        <f t="shared" si="4"/>
        <v>0.36236650966936168</v>
      </c>
    </row>
    <row r="29" spans="1:6" x14ac:dyDescent="0.25">
      <c r="A29">
        <f t="shared" si="5"/>
        <v>-0.29999999999999849</v>
      </c>
      <c r="B29">
        <f t="shared" si="0"/>
        <v>0.38138781546052425</v>
      </c>
      <c r="C29">
        <f t="shared" si="1"/>
        <v>0.29202741851723935</v>
      </c>
      <c r="D29">
        <f t="shared" si="2"/>
        <v>0.35982432834901007</v>
      </c>
      <c r="E29">
        <f t="shared" si="3"/>
        <v>0.37039846155274575</v>
      </c>
      <c r="F29">
        <f t="shared" si="4"/>
        <v>0.37584541676808397</v>
      </c>
    </row>
    <row r="30" spans="1:6" x14ac:dyDescent="0.25">
      <c r="A30">
        <f t="shared" si="5"/>
        <v>-0.19999999999999848</v>
      </c>
      <c r="B30">
        <f t="shared" si="0"/>
        <v>0.39104269397545599</v>
      </c>
      <c r="C30">
        <f t="shared" si="1"/>
        <v>0.30606719825364509</v>
      </c>
      <c r="D30">
        <f t="shared" si="2"/>
        <v>0.37063997771396973</v>
      </c>
      <c r="E30">
        <f t="shared" si="3"/>
        <v>0.38065818105444943</v>
      </c>
      <c r="F30">
        <f t="shared" si="4"/>
        <v>0.3858091860741194</v>
      </c>
    </row>
    <row r="31" spans="1:6" x14ac:dyDescent="0.25">
      <c r="A31">
        <f t="shared" si="5"/>
        <v>-9.9999999999998479E-2</v>
      </c>
      <c r="B31">
        <f t="shared" si="0"/>
        <v>0.39695254747701186</v>
      </c>
      <c r="C31">
        <f t="shared" si="1"/>
        <v>0.31515830315226806</v>
      </c>
      <c r="D31">
        <f t="shared" si="2"/>
        <v>0.37733812996643135</v>
      </c>
      <c r="E31">
        <f t="shared" si="3"/>
        <v>0.38697522581518057</v>
      </c>
      <c r="F31">
        <f t="shared" si="4"/>
        <v>0.39192608003344537</v>
      </c>
    </row>
    <row r="32" spans="1:6" x14ac:dyDescent="0.25">
      <c r="A32">
        <v>0</v>
      </c>
      <c r="B32">
        <f t="shared" si="0"/>
        <v>0.3989422804014327</v>
      </c>
      <c r="C32">
        <f t="shared" si="1"/>
        <v>0.31830988618379069</v>
      </c>
      <c r="D32">
        <f t="shared" si="2"/>
        <v>0.37960668982249451</v>
      </c>
      <c r="E32">
        <f t="shared" si="3"/>
        <v>0.38910838396603115</v>
      </c>
      <c r="F32">
        <f t="shared" si="4"/>
        <v>0.39398858571143264</v>
      </c>
    </row>
    <row r="33" spans="1:6" x14ac:dyDescent="0.25">
      <c r="A33">
        <f t="shared" si="5"/>
        <v>0.1</v>
      </c>
      <c r="B33">
        <f t="shared" si="0"/>
        <v>0.39695254747701181</v>
      </c>
      <c r="C33">
        <f t="shared" si="1"/>
        <v>0.315158303152268</v>
      </c>
      <c r="D33">
        <f t="shared" si="2"/>
        <v>0.37733812996643123</v>
      </c>
      <c r="E33">
        <f t="shared" si="3"/>
        <v>0.38697522581518051</v>
      </c>
      <c r="F33">
        <f t="shared" si="4"/>
        <v>0.39192608003344531</v>
      </c>
    </row>
    <row r="34" spans="1:6" x14ac:dyDescent="0.25">
      <c r="A34">
        <f t="shared" si="5"/>
        <v>0.2</v>
      </c>
      <c r="B34">
        <f t="shared" si="0"/>
        <v>0.39104269397545588</v>
      </c>
      <c r="C34">
        <f t="shared" si="1"/>
        <v>0.30606719825364487</v>
      </c>
      <c r="D34">
        <f t="shared" si="2"/>
        <v>0.37063997771396962</v>
      </c>
      <c r="E34">
        <f t="shared" si="3"/>
        <v>0.38065818105444926</v>
      </c>
      <c r="F34">
        <f t="shared" si="4"/>
        <v>0.38580918607411929</v>
      </c>
    </row>
    <row r="35" spans="1:6" x14ac:dyDescent="0.25">
      <c r="A35">
        <f t="shared" si="5"/>
        <v>0.30000000000000004</v>
      </c>
      <c r="B35">
        <f t="shared" si="0"/>
        <v>0.38138781546052408</v>
      </c>
      <c r="C35">
        <f t="shared" si="1"/>
        <v>0.29202741851723912</v>
      </c>
      <c r="D35">
        <f t="shared" si="2"/>
        <v>0.35982432834900979</v>
      </c>
      <c r="E35">
        <f t="shared" si="3"/>
        <v>0.37039846155274558</v>
      </c>
      <c r="F35">
        <f t="shared" si="4"/>
        <v>0.37584541676808375</v>
      </c>
    </row>
    <row r="36" spans="1:6" x14ac:dyDescent="0.25">
      <c r="A36">
        <f t="shared" si="5"/>
        <v>0.4</v>
      </c>
      <c r="B36">
        <f t="shared" si="0"/>
        <v>0.36827014030332333</v>
      </c>
      <c r="C36">
        <f t="shared" si="1"/>
        <v>0.27440507429637123</v>
      </c>
      <c r="D36">
        <f t="shared" si="2"/>
        <v>0.34537807575273344</v>
      </c>
      <c r="E36">
        <f t="shared" si="3"/>
        <v>0.35657853369790399</v>
      </c>
      <c r="F36">
        <f t="shared" si="4"/>
        <v>0.36236650966936146</v>
      </c>
    </row>
    <row r="37" spans="1:6" x14ac:dyDescent="0.25">
      <c r="A37">
        <f t="shared" si="5"/>
        <v>0.5</v>
      </c>
      <c r="B37">
        <f t="shared" si="0"/>
        <v>0.35206532676429952</v>
      </c>
      <c r="C37">
        <f t="shared" si="1"/>
        <v>0.25464790894703254</v>
      </c>
      <c r="D37">
        <f t="shared" si="2"/>
        <v>0.32791853132274656</v>
      </c>
      <c r="E37">
        <f t="shared" si="3"/>
        <v>0.33969513635207788</v>
      </c>
      <c r="F37">
        <f t="shared" si="4"/>
        <v>0.34580861238374172</v>
      </c>
    </row>
    <row r="38" spans="1:6" x14ac:dyDescent="0.25">
      <c r="A38">
        <f t="shared" si="5"/>
        <v>0.6</v>
      </c>
      <c r="B38">
        <f t="shared" si="0"/>
        <v>0.33322460289179967</v>
      </c>
      <c r="C38">
        <f t="shared" si="1"/>
        <v>0.23405138689984611</v>
      </c>
      <c r="D38">
        <f t="shared" si="2"/>
        <v>0.30814100972341996</v>
      </c>
      <c r="E38">
        <f t="shared" si="3"/>
        <v>0.32032581052912462</v>
      </c>
      <c r="F38">
        <f t="shared" si="4"/>
        <v>0.32668708895620474</v>
      </c>
    </row>
    <row r="39" spans="1:6" x14ac:dyDescent="0.25">
      <c r="A39">
        <f t="shared" si="5"/>
        <v>0.7</v>
      </c>
      <c r="B39">
        <f t="shared" si="0"/>
        <v>0.31225393336676127</v>
      </c>
      <c r="C39">
        <f t="shared" si="1"/>
        <v>0.21363079609650382</v>
      </c>
      <c r="D39">
        <f t="shared" si="2"/>
        <v>0.28676545757669797</v>
      </c>
      <c r="E39">
        <f t="shared" si="3"/>
        <v>0.29909241773685274</v>
      </c>
      <c r="F39">
        <f t="shared" si="4"/>
        <v>0.30556811230187114</v>
      </c>
    </row>
    <row r="40" spans="1:6" x14ac:dyDescent="0.25">
      <c r="A40">
        <f t="shared" si="5"/>
        <v>0.79999999999999993</v>
      </c>
      <c r="B40">
        <f t="shared" si="0"/>
        <v>0.28969155276148278</v>
      </c>
      <c r="C40">
        <f t="shared" si="1"/>
        <v>0.19409139401450654</v>
      </c>
      <c r="D40">
        <f t="shared" si="2"/>
        <v>0.26448835680795757</v>
      </c>
      <c r="E40">
        <f t="shared" si="3"/>
        <v>0.27662513233825647</v>
      </c>
      <c r="F40">
        <f t="shared" si="4"/>
        <v>0.28303935016011456</v>
      </c>
    </row>
    <row r="41" spans="1:6" x14ac:dyDescent="0.25">
      <c r="A41">
        <f t="shared" si="5"/>
        <v>0.89999999999999991</v>
      </c>
      <c r="B41">
        <f t="shared" si="0"/>
        <v>0.26608524989875487</v>
      </c>
      <c r="C41">
        <f t="shared" si="1"/>
        <v>0.17586181557115507</v>
      </c>
      <c r="D41">
        <f t="shared" si="2"/>
        <v>0.24194434361358996</v>
      </c>
      <c r="E41">
        <f t="shared" si="3"/>
        <v>0.25352995055982763</v>
      </c>
      <c r="F41">
        <f t="shared" si="4"/>
        <v>0.25968194316548487</v>
      </c>
    </row>
    <row r="42" spans="1:6" x14ac:dyDescent="0.25">
      <c r="A42">
        <f t="shared" si="5"/>
        <v>0.99999999999999989</v>
      </c>
      <c r="B42">
        <f t="shared" si="0"/>
        <v>0.24197072451914342</v>
      </c>
      <c r="C42">
        <f t="shared" si="1"/>
        <v>0.15915494309189537</v>
      </c>
      <c r="D42">
        <f t="shared" si="2"/>
        <v>0.2196797973509807</v>
      </c>
      <c r="E42">
        <f t="shared" si="3"/>
        <v>0.23036198922913872</v>
      </c>
      <c r="F42">
        <f t="shared" si="4"/>
        <v>0.23604564912670098</v>
      </c>
    </row>
    <row r="43" spans="1:6" x14ac:dyDescent="0.25">
      <c r="A43">
        <f t="shared" si="5"/>
        <v>1.0999999999999999</v>
      </c>
      <c r="B43">
        <f t="shared" si="0"/>
        <v>0.21785217703255058</v>
      </c>
      <c r="C43">
        <f t="shared" si="1"/>
        <v>0.14403162270759759</v>
      </c>
      <c r="D43">
        <f t="shared" si="2"/>
        <v>0.19813859080334628</v>
      </c>
      <c r="E43">
        <f t="shared" si="3"/>
        <v>0.20760591316421412</v>
      </c>
      <c r="F43">
        <f t="shared" si="4"/>
        <v>0.21262854877263282</v>
      </c>
    </row>
    <row r="44" spans="1:6" x14ac:dyDescent="0.25">
      <c r="A44">
        <f t="shared" si="5"/>
        <v>1.2</v>
      </c>
      <c r="B44">
        <f t="shared" si="0"/>
        <v>0.19418605498321295</v>
      </c>
      <c r="C44">
        <f t="shared" si="1"/>
        <v>0.13045487138679945</v>
      </c>
      <c r="D44">
        <f t="shared" si="2"/>
        <v>0.17765861346493556</v>
      </c>
      <c r="E44">
        <f t="shared" si="3"/>
        <v>0.18566389362670319</v>
      </c>
      <c r="F44">
        <f t="shared" si="4"/>
        <v>0.18986214967139056</v>
      </c>
    </row>
    <row r="45" spans="1:6" x14ac:dyDescent="0.25">
      <c r="A45">
        <f t="shared" si="5"/>
        <v>1.3</v>
      </c>
      <c r="B45">
        <f t="shared" si="0"/>
        <v>0.17136859204780736</v>
      </c>
      <c r="C45">
        <f t="shared" si="1"/>
        <v>0.11833081270772886</v>
      </c>
      <c r="D45">
        <f t="shared" si="2"/>
        <v>0.15847673572898244</v>
      </c>
      <c r="E45">
        <f t="shared" si="3"/>
        <v>0.16485069296801935</v>
      </c>
      <c r="F45">
        <f t="shared" si="4"/>
        <v>0.16810216172910808</v>
      </c>
    </row>
    <row r="46" spans="1:6" x14ac:dyDescent="0.25">
      <c r="A46">
        <f t="shared" si="5"/>
        <v>1.4000000000000001</v>
      </c>
      <c r="B46">
        <f t="shared" si="0"/>
        <v>0.14972746563574482</v>
      </c>
      <c r="C46">
        <f t="shared" si="1"/>
        <v>0.10753712371074009</v>
      </c>
      <c r="D46">
        <f t="shared" si="2"/>
        <v>0.14073954789491455</v>
      </c>
      <c r="E46">
        <f t="shared" si="3"/>
        <v>0.14539487566000611</v>
      </c>
      <c r="F46">
        <f t="shared" si="4"/>
        <v>0.14762471385403803</v>
      </c>
    </row>
    <row r="47" spans="1:6" x14ac:dyDescent="0.25">
      <c r="A47">
        <f t="shared" si="5"/>
        <v>1.5000000000000002</v>
      </c>
      <c r="B47">
        <f t="shared" si="0"/>
        <v>0.12951759566589166</v>
      </c>
      <c r="C47">
        <f t="shared" si="1"/>
        <v>9.7941503441166339E-2</v>
      </c>
      <c r="D47">
        <f t="shared" si="2"/>
        <v>0.12451734464635511</v>
      </c>
      <c r="E47">
        <f t="shared" si="3"/>
        <v>0.12744479428709166</v>
      </c>
      <c r="F47">
        <f t="shared" si="4"/>
        <v>0.12862738297214601</v>
      </c>
    </row>
    <row r="48" spans="1:6" x14ac:dyDescent="0.25">
      <c r="A48">
        <f t="shared" si="5"/>
        <v>1.6000000000000003</v>
      </c>
      <c r="B48">
        <f t="shared" si="0"/>
        <v>0.11092083467945553</v>
      </c>
      <c r="C48">
        <f t="shared" si="1"/>
        <v>8.9412889377469273E-2</v>
      </c>
      <c r="D48">
        <f t="shared" si="2"/>
        <v>0.10981925265599093</v>
      </c>
      <c r="E48">
        <f t="shared" si="3"/>
        <v>0.11107787729698326</v>
      </c>
      <c r="F48">
        <f t="shared" si="4"/>
        <v>0.11123413802230508</v>
      </c>
    </row>
    <row r="49" spans="1:6" x14ac:dyDescent="0.25">
      <c r="A49">
        <f t="shared" si="5"/>
        <v>1.7000000000000004</v>
      </c>
      <c r="B49">
        <f t="shared" si="0"/>
        <v>9.4049077376886864E-2</v>
      </c>
      <c r="C49">
        <f t="shared" si="1"/>
        <v>8.18277342374783E-2</v>
      </c>
      <c r="D49">
        <f t="shared" si="2"/>
        <v>9.6607948713911762E-2</v>
      </c>
      <c r="E49">
        <f t="shared" si="3"/>
        <v>9.6311809633229273E-2</v>
      </c>
      <c r="F49">
        <f t="shared" si="4"/>
        <v>9.5503166527465308E-2</v>
      </c>
    </row>
    <row r="50" spans="1:6" x14ac:dyDescent="0.25">
      <c r="A50">
        <f t="shared" si="5"/>
        <v>1.8000000000000005</v>
      </c>
      <c r="B50">
        <f t="shared" si="0"/>
        <v>7.8950158300894094E-2</v>
      </c>
      <c r="C50">
        <f t="shared" si="1"/>
        <v>7.5073086364101538E-2</v>
      </c>
      <c r="D50">
        <f t="shared" si="2"/>
        <v>8.481296289690371E-2</v>
      </c>
      <c r="E50">
        <f t="shared" si="3"/>
        <v>8.3116389653879547E-2</v>
      </c>
      <c r="F50">
        <f t="shared" si="4"/>
        <v>8.1436536616818211E-2</v>
      </c>
    </row>
    <row r="51" spans="1:6" x14ac:dyDescent="0.25">
      <c r="A51">
        <f t="shared" si="5"/>
        <v>1.9000000000000006</v>
      </c>
      <c r="B51">
        <f t="shared" si="0"/>
        <v>6.5615814774676526E-2</v>
      </c>
      <c r="C51">
        <f t="shared" si="1"/>
        <v>6.9047697653750656E-2</v>
      </c>
      <c r="D51">
        <f t="shared" si="2"/>
        <v>7.4342030033196158E-2</v>
      </c>
      <c r="E51">
        <f t="shared" si="3"/>
        <v>7.1425107032802429E-2</v>
      </c>
      <c r="F51">
        <f t="shared" si="4"/>
        <v>6.8990728389136793E-2</v>
      </c>
    </row>
    <row r="52" spans="1:6" x14ac:dyDescent="0.25">
      <c r="A52">
        <f t="shared" si="5"/>
        <v>2.0000000000000004</v>
      </c>
      <c r="B52">
        <f t="shared" si="0"/>
        <v>5.3990966513188007E-2</v>
      </c>
      <c r="C52">
        <f t="shared" si="1"/>
        <v>6.3661977236758122E-2</v>
      </c>
      <c r="D52">
        <f t="shared" si="2"/>
        <v>6.5090310326216455E-2</v>
      </c>
      <c r="E52">
        <f t="shared" si="3"/>
        <v>6.1145766321218174E-2</v>
      </c>
      <c r="F52">
        <f t="shared" si="4"/>
        <v>5.808721524735691E-2</v>
      </c>
    </row>
    <row r="53" spans="1:6" x14ac:dyDescent="0.25">
      <c r="A53">
        <f t="shared" si="5"/>
        <v>2.1000000000000005</v>
      </c>
      <c r="B53">
        <f t="shared" si="0"/>
        <v>4.3983595980427156E-2</v>
      </c>
      <c r="C53">
        <f t="shared" si="1"/>
        <v>5.8837317224360551E-2</v>
      </c>
      <c r="D53">
        <f t="shared" si="2"/>
        <v>5.6947544172170524E-2</v>
      </c>
      <c r="E53">
        <f t="shared" si="3"/>
        <v>5.2169742604354974E-2</v>
      </c>
      <c r="F53">
        <f t="shared" si="4"/>
        <v>4.8622458084184597E-2</v>
      </c>
    </row>
    <row r="54" spans="1:6" x14ac:dyDescent="0.25">
      <c r="A54">
        <f t="shared" si="5"/>
        <v>2.2000000000000006</v>
      </c>
      <c r="B54">
        <f t="shared" si="0"/>
        <v>3.547459284623139E-2</v>
      </c>
      <c r="C54">
        <f t="shared" si="1"/>
        <v>5.4505117497224413E-2</v>
      </c>
      <c r="D54">
        <f t="shared" si="2"/>
        <v>4.9803352151145085E-2</v>
      </c>
      <c r="E54">
        <f t="shared" si="3"/>
        <v>4.4379676614245661E-2</v>
      </c>
      <c r="F54">
        <f t="shared" si="4"/>
        <v>4.0476866433134188E-2</v>
      </c>
    </row>
    <row r="55" spans="1:6" x14ac:dyDescent="0.25">
      <c r="A55">
        <f t="shared" si="5"/>
        <v>2.3000000000000007</v>
      </c>
      <c r="B55">
        <f t="shared" si="0"/>
        <v>2.832703774160112E-2</v>
      </c>
      <c r="C55">
        <f t="shared" si="1"/>
        <v>5.0605705275642371E-2</v>
      </c>
      <c r="D55">
        <f t="shared" si="2"/>
        <v>4.3550961350439968E-2</v>
      </c>
      <c r="E55">
        <f t="shared" si="3"/>
        <v>3.7655586709753303E-2</v>
      </c>
      <c r="F55">
        <f t="shared" si="4"/>
        <v>3.3522460396149839E-2</v>
      </c>
    </row>
    <row r="56" spans="1:6" x14ac:dyDescent="0.25">
      <c r="A56">
        <f t="shared" si="5"/>
        <v>2.4000000000000008</v>
      </c>
      <c r="B56">
        <f t="shared" si="0"/>
        <v>2.2394530294842851E-2</v>
      </c>
      <c r="C56">
        <f t="shared" si="1"/>
        <v>4.7087261269791486E-2</v>
      </c>
      <c r="D56">
        <f t="shared" si="2"/>
        <v>3.8089656526431918E-2</v>
      </c>
      <c r="E56">
        <f t="shared" si="3"/>
        <v>3.1879493750030519E-2</v>
      </c>
      <c r="F56">
        <f t="shared" si="4"/>
        <v>2.7629121628762347E-2</v>
      </c>
    </row>
    <row r="57" spans="1:6" x14ac:dyDescent="0.25">
      <c r="A57">
        <f t="shared" si="5"/>
        <v>2.5000000000000009</v>
      </c>
      <c r="B57">
        <f t="shared" si="0"/>
        <v>1.7528300493568502E-2</v>
      </c>
      <c r="C57">
        <f t="shared" si="1"/>
        <v>4.3904811887419376E-2</v>
      </c>
      <c r="D57">
        <f t="shared" si="2"/>
        <v>3.332623888702279E-2</v>
      </c>
      <c r="E57">
        <f t="shared" si="3"/>
        <v>2.693872762824441E-2</v>
      </c>
      <c r="F57">
        <f t="shared" si="4"/>
        <v>2.2669443719144838E-2</v>
      </c>
    </row>
    <row r="58" spans="1:6" x14ac:dyDescent="0.25">
      <c r="A58">
        <f t="shared" si="5"/>
        <v>2.600000000000001</v>
      </c>
      <c r="B58">
        <f t="shared" si="0"/>
        <v>1.3582969233685583E-2</v>
      </c>
      <c r="C58">
        <f t="shared" si="1"/>
        <v>4.1019315229869908E-2</v>
      </c>
      <c r="D58">
        <f t="shared" si="2"/>
        <v>2.9175741685939251E-2</v>
      </c>
      <c r="E58">
        <f t="shared" si="3"/>
        <v>2.2728119798464935E-2</v>
      </c>
      <c r="F58">
        <f t="shared" si="4"/>
        <v>1.8522280164803093E-2</v>
      </c>
    </row>
    <row r="59" spans="1:6" x14ac:dyDescent="0.25">
      <c r="A59">
        <f t="shared" si="5"/>
        <v>2.7000000000000011</v>
      </c>
      <c r="B59">
        <f t="shared" si="0"/>
        <v>1.0420934814422567E-2</v>
      </c>
      <c r="C59">
        <f t="shared" si="1"/>
        <v>3.8396849961856508E-2</v>
      </c>
      <c r="D59">
        <f t="shared" si="2"/>
        <v>2.5561611020544529E-2</v>
      </c>
      <c r="E59">
        <f t="shared" si="3"/>
        <v>1.9151294092490955E-2</v>
      </c>
      <c r="F59">
        <f t="shared" si="4"/>
        <v>1.5075144023375698E-2</v>
      </c>
    </row>
    <row r="60" spans="1:6" x14ac:dyDescent="0.25">
      <c r="A60">
        <f t="shared" si="5"/>
        <v>2.8000000000000012</v>
      </c>
      <c r="B60">
        <f t="shared" si="0"/>
        <v>7.9154515829799391E-3</v>
      </c>
      <c r="C60">
        <f t="shared" si="1"/>
        <v>3.600790567689937E-2</v>
      </c>
      <c r="D60">
        <f t="shared" si="2"/>
        <v>2.2415519021677217E-2</v>
      </c>
      <c r="E60">
        <f t="shared" si="3"/>
        <v>1.6121257439422103E-2</v>
      </c>
      <c r="F60">
        <f t="shared" si="4"/>
        <v>1.2225641868022526E-2</v>
      </c>
    </row>
    <row r="61" spans="1:6" x14ac:dyDescent="0.25">
      <c r="A61">
        <f t="shared" si="5"/>
        <v>2.9000000000000012</v>
      </c>
      <c r="B61">
        <f t="shared" si="0"/>
        <v>5.9525324197758321E-3</v>
      </c>
      <c r="C61">
        <f t="shared" si="1"/>
        <v>3.3826767926013863E-2</v>
      </c>
      <c r="D61">
        <f t="shared" si="2"/>
        <v>1.9676938890598489E-2</v>
      </c>
      <c r="E61">
        <f t="shared" si="3"/>
        <v>1.3560470295244891E-2</v>
      </c>
      <c r="F61">
        <f t="shared" si="4"/>
        <v>9.8821317664986984E-3</v>
      </c>
    </row>
    <row r="62" spans="1:6" x14ac:dyDescent="0.25">
      <c r="A62">
        <f t="shared" si="5"/>
        <v>3.0000000000000013</v>
      </c>
      <c r="B62">
        <f t="shared" si="0"/>
        <v>4.431848411937991E-3</v>
      </c>
      <c r="C62">
        <f t="shared" si="1"/>
        <v>3.1830988618379047E-2</v>
      </c>
      <c r="D62">
        <f t="shared" si="2"/>
        <v>1.7292578800222929E-2</v>
      </c>
      <c r="E62">
        <f t="shared" si="3"/>
        <v>1.1400549464542494E-2</v>
      </c>
      <c r="F62">
        <f t="shared" si="4"/>
        <v>7.9637866461806442E-3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</cols>
  <sheetData>
    <row r="2" spans="1:2" x14ac:dyDescent="0.25">
      <c r="A2" s="8" t="s">
        <v>10</v>
      </c>
      <c r="B2" s="7">
        <v>0.05</v>
      </c>
    </row>
    <row r="3" spans="1:2" x14ac:dyDescent="0.25">
      <c r="A3" s="8" t="s">
        <v>18</v>
      </c>
      <c r="B3" s="9">
        <v>99</v>
      </c>
    </row>
    <row r="4" spans="1:2" x14ac:dyDescent="0.25">
      <c r="A4" t="s">
        <v>19</v>
      </c>
      <c r="B4">
        <f>_xlfn.T.INV.2T(5%,99)</f>
        <v>1.9842169515864165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cols>
    <col min="1" max="1" width="42.28515625" bestFit="1" customWidth="1"/>
  </cols>
  <sheetData>
    <row r="1" spans="1:3" x14ac:dyDescent="0.25">
      <c r="A1" t="s">
        <v>20</v>
      </c>
      <c r="B1" s="5" t="s">
        <v>21</v>
      </c>
      <c r="C1">
        <v>28.95</v>
      </c>
    </row>
    <row r="2" spans="1:3" x14ac:dyDescent="0.25">
      <c r="A2" t="s">
        <v>0</v>
      </c>
      <c r="B2" s="2" t="s">
        <v>1</v>
      </c>
      <c r="C2">
        <v>110.27</v>
      </c>
    </row>
    <row r="3" spans="1:3" x14ac:dyDescent="0.25">
      <c r="A3" t="s">
        <v>5</v>
      </c>
      <c r="B3" s="2" t="s">
        <v>6</v>
      </c>
      <c r="C3">
        <v>100</v>
      </c>
    </row>
    <row r="4" spans="1:3" x14ac:dyDescent="0.25">
      <c r="A4" t="s">
        <v>9</v>
      </c>
      <c r="B4" s="5" t="s">
        <v>12</v>
      </c>
      <c r="C4" s="7">
        <v>0.95</v>
      </c>
    </row>
    <row r="5" spans="1:3" x14ac:dyDescent="0.25">
      <c r="A5" t="s">
        <v>11</v>
      </c>
      <c r="B5" s="5" t="s">
        <v>22</v>
      </c>
      <c r="C5" s="7">
        <f>1-C4</f>
        <v>5.0000000000000044E-2</v>
      </c>
    </row>
    <row r="7" spans="1:3" x14ac:dyDescent="0.25">
      <c r="A7" s="3" t="s">
        <v>8</v>
      </c>
      <c r="C7" s="10">
        <f>_xlfn.CONFIDENCE.T(C5,C1,C3)</f>
        <v>5.7443080748426762</v>
      </c>
    </row>
    <row r="8" spans="1:3" x14ac:dyDescent="0.25">
      <c r="A8" t="s">
        <v>23</v>
      </c>
      <c r="C8" s="10">
        <f>C2-C7</f>
        <v>104.52569192515732</v>
      </c>
    </row>
    <row r="9" spans="1:3" x14ac:dyDescent="0.25">
      <c r="A9" t="s">
        <v>24</v>
      </c>
      <c r="C9" s="10">
        <f>C2+C7</f>
        <v>116.01430807484267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25" sqref="I25"/>
    </sheetView>
  </sheetViews>
  <sheetFormatPr defaultRowHeight="15" x14ac:dyDescent="0.25"/>
  <cols>
    <col min="1" max="1" width="27.42578125" bestFit="1" customWidth="1"/>
    <col min="2" max="2" width="3.7109375" customWidth="1"/>
    <col min="3" max="3" width="42.85546875" bestFit="1" customWidth="1"/>
    <col min="6" max="6" width="30.28515625" bestFit="1" customWidth="1"/>
  </cols>
  <sheetData>
    <row r="1" spans="1:6" x14ac:dyDescent="0.25">
      <c r="A1" s="13" t="s">
        <v>28</v>
      </c>
      <c r="C1" s="13" t="s">
        <v>29</v>
      </c>
    </row>
    <row r="2" spans="1:6" x14ac:dyDescent="0.25">
      <c r="A2" s="1">
        <v>1870</v>
      </c>
      <c r="C2" t="s">
        <v>20</v>
      </c>
      <c r="D2" s="5" t="s">
        <v>21</v>
      </c>
      <c r="E2" s="10">
        <f>_xlfn.STDEV.S(A2:A31)</f>
        <v>89.55083318505713</v>
      </c>
      <c r="F2" s="14" t="s">
        <v>30</v>
      </c>
    </row>
    <row r="3" spans="1:6" x14ac:dyDescent="0.25">
      <c r="A3" s="1">
        <v>1728</v>
      </c>
      <c r="C3" t="s">
        <v>0</v>
      </c>
      <c r="D3" s="2" t="s">
        <v>1</v>
      </c>
      <c r="E3" s="10">
        <f>AVERAGE(A2:A31)</f>
        <v>1723.4</v>
      </c>
      <c r="F3" s="14" t="s">
        <v>31</v>
      </c>
    </row>
    <row r="4" spans="1:6" x14ac:dyDescent="0.25">
      <c r="A4" s="1">
        <v>1656</v>
      </c>
      <c r="C4" t="s">
        <v>5</v>
      </c>
      <c r="D4" s="2" t="s">
        <v>6</v>
      </c>
      <c r="E4">
        <f>COUNTA(A2:A31)</f>
        <v>30</v>
      </c>
      <c r="F4" s="14" t="s">
        <v>32</v>
      </c>
    </row>
    <row r="5" spans="1:6" x14ac:dyDescent="0.25">
      <c r="A5" s="1">
        <v>1610</v>
      </c>
      <c r="C5" t="s">
        <v>9</v>
      </c>
      <c r="D5" s="5" t="s">
        <v>12</v>
      </c>
      <c r="E5" s="7">
        <v>0.95</v>
      </c>
    </row>
    <row r="6" spans="1:6" x14ac:dyDescent="0.25">
      <c r="A6" s="1">
        <v>1634</v>
      </c>
      <c r="C6" t="s">
        <v>11</v>
      </c>
      <c r="D6" s="5" t="s">
        <v>22</v>
      </c>
      <c r="E6" s="7">
        <f>1-E5</f>
        <v>5.0000000000000044E-2</v>
      </c>
    </row>
    <row r="7" spans="1:6" x14ac:dyDescent="0.25">
      <c r="A7" s="1">
        <v>1784</v>
      </c>
    </row>
    <row r="8" spans="1:6" x14ac:dyDescent="0.25">
      <c r="A8" s="1">
        <v>1522</v>
      </c>
      <c r="C8" s="3" t="s">
        <v>8</v>
      </c>
      <c r="E8" s="10">
        <f>_xlfn.CONFIDENCE.T(E6,E2,E4)</f>
        <v>33.438830663101243</v>
      </c>
      <c r="F8" s="14" t="s">
        <v>33</v>
      </c>
    </row>
    <row r="9" spans="1:6" x14ac:dyDescent="0.25">
      <c r="A9" s="1">
        <v>1696</v>
      </c>
      <c r="C9" t="s">
        <v>23</v>
      </c>
      <c r="E9" s="10">
        <f>E3-E8</f>
        <v>1689.9611693368988</v>
      </c>
      <c r="F9" s="14" t="s">
        <v>34</v>
      </c>
    </row>
    <row r="10" spans="1:6" x14ac:dyDescent="0.25">
      <c r="A10" s="1">
        <v>1592</v>
      </c>
      <c r="C10" t="s">
        <v>24</v>
      </c>
      <c r="E10" s="10">
        <f>E3+E8</f>
        <v>1756.8388306631014</v>
      </c>
      <c r="F10" s="14" t="s">
        <v>35</v>
      </c>
    </row>
    <row r="11" spans="1:6" x14ac:dyDescent="0.25">
      <c r="A11" s="1">
        <v>1662</v>
      </c>
    </row>
    <row r="12" spans="1:6" x14ac:dyDescent="0.25">
      <c r="A12" s="1">
        <v>1866</v>
      </c>
    </row>
    <row r="13" spans="1:6" x14ac:dyDescent="0.25">
      <c r="A13" s="1">
        <v>1764</v>
      </c>
    </row>
    <row r="14" spans="1:6" x14ac:dyDescent="0.25">
      <c r="A14" s="1">
        <v>1734</v>
      </c>
    </row>
    <row r="15" spans="1:6" x14ac:dyDescent="0.25">
      <c r="A15" s="1">
        <v>1662</v>
      </c>
    </row>
    <row r="16" spans="1:6" x14ac:dyDescent="0.25">
      <c r="A16" s="1">
        <v>1734</v>
      </c>
    </row>
    <row r="17" spans="1:1" x14ac:dyDescent="0.25">
      <c r="A17" s="1">
        <v>1774</v>
      </c>
    </row>
    <row r="18" spans="1:1" x14ac:dyDescent="0.25">
      <c r="A18" s="1">
        <v>1550</v>
      </c>
    </row>
    <row r="19" spans="1:1" x14ac:dyDescent="0.25">
      <c r="A19" s="1">
        <v>1756</v>
      </c>
    </row>
    <row r="20" spans="1:1" x14ac:dyDescent="0.25">
      <c r="A20" s="1">
        <v>1762</v>
      </c>
    </row>
    <row r="21" spans="1:1" x14ac:dyDescent="0.25">
      <c r="A21" s="1">
        <v>1866</v>
      </c>
    </row>
    <row r="22" spans="1:1" x14ac:dyDescent="0.25">
      <c r="A22" s="1">
        <v>1820</v>
      </c>
    </row>
    <row r="23" spans="1:1" x14ac:dyDescent="0.25">
      <c r="A23" s="1">
        <v>1744</v>
      </c>
    </row>
    <row r="24" spans="1:1" x14ac:dyDescent="0.25">
      <c r="A24" s="1">
        <v>1788</v>
      </c>
    </row>
    <row r="25" spans="1:1" x14ac:dyDescent="0.25">
      <c r="A25" s="1">
        <v>1688</v>
      </c>
    </row>
    <row r="26" spans="1:1" x14ac:dyDescent="0.25">
      <c r="A26" s="1">
        <v>1810</v>
      </c>
    </row>
    <row r="27" spans="1:1" x14ac:dyDescent="0.25">
      <c r="A27" s="1">
        <v>1752</v>
      </c>
    </row>
    <row r="28" spans="1:1" x14ac:dyDescent="0.25">
      <c r="A28" s="1">
        <v>1680</v>
      </c>
    </row>
    <row r="29" spans="1:1" x14ac:dyDescent="0.25">
      <c r="A29" s="1">
        <v>1810</v>
      </c>
    </row>
    <row r="30" spans="1:1" x14ac:dyDescent="0.25">
      <c r="A30" s="1">
        <v>1652</v>
      </c>
    </row>
    <row r="31" spans="1:1" x14ac:dyDescent="0.25">
      <c r="A31" s="1">
        <v>1736</v>
      </c>
    </row>
    <row r="32" spans="1:1" x14ac:dyDescent="0.25">
      <c r="A3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O25" sqref="O25"/>
    </sheetView>
  </sheetViews>
  <sheetFormatPr defaultRowHeight="15" x14ac:dyDescent="0.25"/>
  <cols>
    <col min="1" max="1" width="4.42578125" customWidth="1"/>
    <col min="2" max="2" width="7.28515625" customWidth="1"/>
    <col min="3" max="3" width="13.7109375" customWidth="1"/>
    <col min="4" max="4" width="3.7109375" customWidth="1"/>
  </cols>
  <sheetData>
    <row r="1" spans="1:3" ht="18" x14ac:dyDescent="0.35">
      <c r="A1" s="15" t="s">
        <v>36</v>
      </c>
      <c r="B1" s="15" t="s">
        <v>37</v>
      </c>
      <c r="C1" s="13" t="s">
        <v>28</v>
      </c>
    </row>
    <row r="2" spans="1:3" x14ac:dyDescent="0.25">
      <c r="A2" s="1">
        <v>1</v>
      </c>
      <c r="B2" s="10">
        <f>_xlfn.NORM.S.INV(A2/($A$31+1))</f>
        <v>-1.8485962885014084</v>
      </c>
      <c r="C2" s="1">
        <v>1522</v>
      </c>
    </row>
    <row r="3" spans="1:3" x14ac:dyDescent="0.25">
      <c r="A3" s="1">
        <f>A2+1</f>
        <v>2</v>
      </c>
      <c r="B3" s="10">
        <f t="shared" ref="B3:B31" si="0">_xlfn.NORM.S.INV(A3/($A$31+1))</f>
        <v>-1.5179291595942785</v>
      </c>
      <c r="C3" s="1">
        <v>1550</v>
      </c>
    </row>
    <row r="4" spans="1:3" x14ac:dyDescent="0.25">
      <c r="A4" s="1">
        <f t="shared" ref="A4:A31" si="1">A3+1</f>
        <v>3</v>
      </c>
      <c r="B4" s="10">
        <f t="shared" si="0"/>
        <v>-1.3001534333634226</v>
      </c>
      <c r="C4" s="1">
        <v>1592</v>
      </c>
    </row>
    <row r="5" spans="1:3" x14ac:dyDescent="0.25">
      <c r="A5" s="1">
        <f t="shared" si="1"/>
        <v>4</v>
      </c>
      <c r="B5" s="10">
        <f t="shared" si="0"/>
        <v>-1.1309776082451586</v>
      </c>
      <c r="C5" s="1">
        <v>1610</v>
      </c>
    </row>
    <row r="6" spans="1:3" x14ac:dyDescent="0.25">
      <c r="A6" s="1">
        <f t="shared" si="1"/>
        <v>5</v>
      </c>
      <c r="B6" s="10">
        <f t="shared" si="0"/>
        <v>-0.98916862734063549</v>
      </c>
      <c r="C6" s="1">
        <v>1634</v>
      </c>
    </row>
    <row r="7" spans="1:3" x14ac:dyDescent="0.25">
      <c r="A7" s="1">
        <f t="shared" si="1"/>
        <v>6</v>
      </c>
      <c r="B7" s="10">
        <f t="shared" si="0"/>
        <v>-0.86489435868528253</v>
      </c>
      <c r="C7" s="1">
        <v>1652</v>
      </c>
    </row>
    <row r="8" spans="1:3" x14ac:dyDescent="0.25">
      <c r="A8" s="1">
        <f t="shared" si="1"/>
        <v>7</v>
      </c>
      <c r="B8" s="10">
        <f t="shared" si="0"/>
        <v>-0.75272879425816996</v>
      </c>
      <c r="C8" s="1">
        <v>1656</v>
      </c>
    </row>
    <row r="9" spans="1:3" x14ac:dyDescent="0.25">
      <c r="A9" s="1">
        <f t="shared" si="1"/>
        <v>8</v>
      </c>
      <c r="B9" s="10">
        <f t="shared" si="0"/>
        <v>-0.64932391318646576</v>
      </c>
      <c r="C9" s="1">
        <v>1662</v>
      </c>
    </row>
    <row r="10" spans="1:3" x14ac:dyDescent="0.25">
      <c r="A10" s="1">
        <f t="shared" si="1"/>
        <v>9</v>
      </c>
      <c r="B10" s="10">
        <f t="shared" si="0"/>
        <v>-0.55244258464677432</v>
      </c>
      <c r="C10" s="1">
        <v>1662</v>
      </c>
    </row>
    <row r="11" spans="1:3" x14ac:dyDescent="0.25">
      <c r="A11" s="1">
        <f t="shared" si="1"/>
        <v>10</v>
      </c>
      <c r="B11" s="10">
        <f t="shared" si="0"/>
        <v>-0.46049453910311622</v>
      </c>
      <c r="C11" s="1">
        <v>1680</v>
      </c>
    </row>
    <row r="12" spans="1:3" x14ac:dyDescent="0.25">
      <c r="A12" s="1">
        <f t="shared" si="1"/>
        <v>11</v>
      </c>
      <c r="B12" s="10">
        <f t="shared" si="0"/>
        <v>-0.37228936046519101</v>
      </c>
      <c r="C12" s="1">
        <v>1688</v>
      </c>
    </row>
    <row r="13" spans="1:3" x14ac:dyDescent="0.25">
      <c r="A13" s="1">
        <f t="shared" si="1"/>
        <v>12</v>
      </c>
      <c r="B13" s="10">
        <f t="shared" si="0"/>
        <v>-0.28689391692303928</v>
      </c>
      <c r="C13" s="1">
        <v>1696</v>
      </c>
    </row>
    <row r="14" spans="1:3" x14ac:dyDescent="0.25">
      <c r="A14" s="1">
        <f t="shared" si="1"/>
        <v>13</v>
      </c>
      <c r="B14" s="10">
        <f t="shared" si="0"/>
        <v>-0.20354423153248621</v>
      </c>
      <c r="C14" s="1">
        <v>1728</v>
      </c>
    </row>
    <row r="15" spans="1:3" x14ac:dyDescent="0.25">
      <c r="A15" s="1">
        <f t="shared" si="1"/>
        <v>14</v>
      </c>
      <c r="B15" s="10">
        <f t="shared" si="0"/>
        <v>-0.12158738275048304</v>
      </c>
      <c r="C15" s="1">
        <v>1734</v>
      </c>
    </row>
    <row r="16" spans="1:3" x14ac:dyDescent="0.25">
      <c r="A16" s="1">
        <f t="shared" si="1"/>
        <v>15</v>
      </c>
      <c r="B16" s="10">
        <f t="shared" si="0"/>
        <v>-4.044050856564621E-2</v>
      </c>
      <c r="C16" s="1">
        <v>1734</v>
      </c>
    </row>
    <row r="17" spans="1:3" x14ac:dyDescent="0.25">
      <c r="A17" s="1">
        <f t="shared" si="1"/>
        <v>16</v>
      </c>
      <c r="B17" s="10">
        <f t="shared" si="0"/>
        <v>4.044050856564621E-2</v>
      </c>
      <c r="C17" s="1">
        <v>1736</v>
      </c>
    </row>
    <row r="18" spans="1:3" x14ac:dyDescent="0.25">
      <c r="A18" s="1">
        <f t="shared" si="1"/>
        <v>17</v>
      </c>
      <c r="B18" s="10">
        <f t="shared" si="0"/>
        <v>0.12158738275048291</v>
      </c>
      <c r="C18" s="1">
        <v>1744</v>
      </c>
    </row>
    <row r="19" spans="1:3" x14ac:dyDescent="0.25">
      <c r="A19" s="1">
        <f t="shared" si="1"/>
        <v>18</v>
      </c>
      <c r="B19" s="10">
        <f t="shared" si="0"/>
        <v>0.20354423153248635</v>
      </c>
      <c r="C19" s="1">
        <v>1752</v>
      </c>
    </row>
    <row r="20" spans="1:3" x14ac:dyDescent="0.25">
      <c r="A20" s="1">
        <f t="shared" si="1"/>
        <v>19</v>
      </c>
      <c r="B20" s="10">
        <f t="shared" si="0"/>
        <v>0.28689391692303928</v>
      </c>
      <c r="C20" s="1">
        <v>1756</v>
      </c>
    </row>
    <row r="21" spans="1:3" x14ac:dyDescent="0.25">
      <c r="A21" s="1">
        <f t="shared" si="1"/>
        <v>20</v>
      </c>
      <c r="B21" s="10">
        <f t="shared" si="0"/>
        <v>0.37228936046519101</v>
      </c>
      <c r="C21" s="1">
        <v>1762</v>
      </c>
    </row>
    <row r="22" spans="1:3" x14ac:dyDescent="0.25">
      <c r="A22" s="1">
        <f t="shared" si="1"/>
        <v>21</v>
      </c>
      <c r="B22" s="10">
        <f t="shared" si="0"/>
        <v>0.460494539103116</v>
      </c>
      <c r="C22" s="1">
        <v>1764</v>
      </c>
    </row>
    <row r="23" spans="1:3" x14ac:dyDescent="0.25">
      <c r="A23" s="1">
        <f t="shared" si="1"/>
        <v>22</v>
      </c>
      <c r="B23" s="10">
        <f t="shared" si="0"/>
        <v>0.55244258464677454</v>
      </c>
      <c r="C23" s="1">
        <v>1774</v>
      </c>
    </row>
    <row r="24" spans="1:3" x14ac:dyDescent="0.25">
      <c r="A24" s="1">
        <f t="shared" si="1"/>
        <v>23</v>
      </c>
      <c r="B24" s="10">
        <f t="shared" si="0"/>
        <v>0.64932391318646576</v>
      </c>
      <c r="C24" s="1">
        <v>1784</v>
      </c>
    </row>
    <row r="25" spans="1:3" x14ac:dyDescent="0.25">
      <c r="A25" s="1">
        <f t="shared" si="1"/>
        <v>24</v>
      </c>
      <c r="B25" s="10">
        <f t="shared" si="0"/>
        <v>0.75272879425816996</v>
      </c>
      <c r="C25" s="1">
        <v>1788</v>
      </c>
    </row>
    <row r="26" spans="1:3" x14ac:dyDescent="0.25">
      <c r="A26" s="1">
        <f t="shared" si="1"/>
        <v>25</v>
      </c>
      <c r="B26" s="10">
        <f t="shared" si="0"/>
        <v>0.86489435868528353</v>
      </c>
      <c r="C26" s="1">
        <v>1810</v>
      </c>
    </row>
    <row r="27" spans="1:3" x14ac:dyDescent="0.25">
      <c r="A27" s="1">
        <f t="shared" si="1"/>
        <v>26</v>
      </c>
      <c r="B27" s="10">
        <f t="shared" si="0"/>
        <v>0.98916862734063549</v>
      </c>
      <c r="C27" s="1">
        <v>1810</v>
      </c>
    </row>
    <row r="28" spans="1:3" x14ac:dyDescent="0.25">
      <c r="A28" s="1">
        <f t="shared" si="1"/>
        <v>27</v>
      </c>
      <c r="B28" s="10">
        <f t="shared" si="0"/>
        <v>1.1309776082451586</v>
      </c>
      <c r="C28" s="1">
        <v>1820</v>
      </c>
    </row>
    <row r="29" spans="1:3" x14ac:dyDescent="0.25">
      <c r="A29" s="1">
        <f t="shared" si="1"/>
        <v>28</v>
      </c>
      <c r="B29" s="10">
        <f t="shared" si="0"/>
        <v>1.3001534333634226</v>
      </c>
      <c r="C29" s="1">
        <v>1866</v>
      </c>
    </row>
    <row r="30" spans="1:3" x14ac:dyDescent="0.25">
      <c r="A30" s="1">
        <f t="shared" si="1"/>
        <v>29</v>
      </c>
      <c r="B30" s="10">
        <f t="shared" si="0"/>
        <v>1.5179291595942783</v>
      </c>
      <c r="C30" s="1">
        <v>1866</v>
      </c>
    </row>
    <row r="31" spans="1:3" x14ac:dyDescent="0.25">
      <c r="A31" s="1">
        <f t="shared" si="1"/>
        <v>30</v>
      </c>
      <c r="B31" s="10">
        <f t="shared" si="0"/>
        <v>1.8485962885014089</v>
      </c>
      <c r="C31" s="1">
        <v>1870</v>
      </c>
    </row>
    <row r="32" spans="1:3" x14ac:dyDescent="0.25">
      <c r="C32" s="11"/>
    </row>
  </sheetData>
  <sortState ref="C2:C33">
    <sortCondition ref="C2:C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Рис. 3</vt:lpstr>
      <vt:lpstr>Рис. 4</vt:lpstr>
      <vt:lpstr>Рис. 8</vt:lpstr>
      <vt:lpstr>Рис. 9</vt:lpstr>
      <vt:lpstr>Рис. 10</vt:lpstr>
      <vt:lpstr>Рис.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2013-08-12T18:13:20Z</dcterms:created>
  <dcterms:modified xsi:type="dcterms:W3CDTF">2013-08-14T19:56:19Z</dcterms:modified>
</cp:coreProperties>
</file>