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xampp\htdocs\Individual_Project\Estrada-CSC-17B-Individual-Project-Survey-Engine\Phase_2\docs\"/>
    </mc:Choice>
  </mc:AlternateContent>
  <xr:revisionPtr revIDLastSave="0" documentId="13_ncr:1_{017C9097-E6BD-400E-8BB3-9124A8EBEA1A}"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schedule'!$M$2</definedName>
    <definedName name="_xlnm.Print_Titles" localSheetId="0">'Project schedule'!$3:$5</definedName>
    <definedName name="Project_Start">'Project schedule'!$M$1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1" l="1"/>
  <c r="E18" i="11"/>
  <c r="F16" i="11"/>
  <c r="E16" i="11"/>
  <c r="F15" i="11"/>
  <c r="E15" i="11"/>
  <c r="F14" i="11"/>
  <c r="E14" i="11"/>
  <c r="F13" i="11"/>
  <c r="E13" i="11"/>
  <c r="F12" i="11"/>
  <c r="E12" i="11"/>
  <c r="F11" i="11"/>
  <c r="E11" i="11"/>
  <c r="F10" i="11"/>
  <c r="E10" i="11"/>
  <c r="F9" i="11"/>
  <c r="E9" i="11"/>
  <c r="F8" i="11"/>
  <c r="E8" i="11"/>
  <c r="E23" i="11"/>
  <c r="E24" i="11"/>
  <c r="E21" i="11"/>
  <c r="F18" i="11"/>
  <c r="F21" i="11" s="1"/>
  <c r="H14" i="11"/>
  <c r="H6" i="11"/>
  <c r="I4" i="11" l="1"/>
  <c r="H25" i="11"/>
  <c r="H17" i="11"/>
  <c r="H7" i="11"/>
  <c r="H8" i="11" l="1"/>
  <c r="I5" i="11"/>
  <c r="H9" i="11" l="1"/>
  <c r="F19" i="11"/>
  <c r="H18" i="11"/>
  <c r="J4" i="11"/>
  <c r="K4" i="11" s="1"/>
  <c r="L4" i="11" s="1"/>
  <c r="M4" i="11" s="1"/>
  <c r="N4" i="11" s="1"/>
  <c r="O4" i="11" s="1"/>
  <c r="P4" i="11" s="1"/>
  <c r="I3" i="11"/>
  <c r="H19" i="11" l="1"/>
  <c r="E20" i="11"/>
  <c r="F20" i="11" s="1"/>
  <c r="E22" i="11" s="1"/>
  <c r="F22" i="11" s="1"/>
  <c r="H10" i="11"/>
  <c r="P3" i="11"/>
  <c r="Q4" i="11"/>
  <c r="R4" i="11" s="1"/>
  <c r="S4" i="11" s="1"/>
  <c r="T4" i="11" s="1"/>
  <c r="U4" i="11" s="1"/>
  <c r="V4" i="11" s="1"/>
  <c r="W4" i="11" s="1"/>
  <c r="J5" i="11"/>
  <c r="H24" i="11" l="1"/>
  <c r="H23" i="11"/>
  <c r="H20"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<sst xmlns="http://schemas.openxmlformats.org/spreadsheetml/2006/main" count="46" uniqueCount="29">
  <si>
    <t>Project start:</t>
  </si>
  <si>
    <t>CSC-17B</t>
  </si>
  <si>
    <t>Display week:</t>
  </si>
  <si>
    <t>TASK</t>
  </si>
  <si>
    <t>ASSIGNED TO</t>
  </si>
  <si>
    <t>PROGRESS</t>
  </si>
  <si>
    <t>START</t>
  </si>
  <si>
    <t>END</t>
  </si>
  <si>
    <t xml:space="preserve">Do not delete this row. This row is hidden to preserve a formula that is used to highlight the current day within the project schedule. </t>
  </si>
  <si>
    <t>Phase I</t>
  </si>
  <si>
    <t>Complete Gantt Chart</t>
  </si>
  <si>
    <t>I/O for binary file</t>
  </si>
  <si>
    <t>UML Diagram</t>
  </si>
  <si>
    <t>Documentation</t>
  </si>
  <si>
    <t>Phase II</t>
  </si>
  <si>
    <t>Set up database</t>
  </si>
  <si>
    <t>Create User/Admin interface</t>
  </si>
  <si>
    <t>Survey Engine project</t>
  </si>
  <si>
    <t>Bryan Estrada</t>
  </si>
  <si>
    <t>Bryan</t>
  </si>
  <si>
    <t>Project set up</t>
  </si>
  <si>
    <t>Design data structure</t>
  </si>
  <si>
    <t>Implement survey class</t>
  </si>
  <si>
    <t>Implement Response Handling</t>
  </si>
  <si>
    <t>Test &amp; Debugging</t>
  </si>
  <si>
    <t>Author:</t>
  </si>
  <si>
    <t>Develop survey interface</t>
  </si>
  <si>
    <t>Develop survey backend</t>
  </si>
  <si>
    <t>Integrate survey interface with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</si>
</sst>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F800]dddd\,\ mmmm\ dd\,\ yyyy"/>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b/>
      <sz val="11"/>
      <color theme="1"/>
      <name val="Arial"/>
      <family val="2"/>
    </font>
    <font>
      <b/>
      <sz val="10"/>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75">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4" fillId="0" borderId="0" xfId="0" applyFont="1"/>
    <xf numFmtId="167" fontId="14" fillId="8" borderId="16" xfId="0" applyNumberFormat="1" applyFont="1" applyFill="1" applyBorder="1" applyAlignment="1">
      <alignment horizontal="center" vertical="center"/>
    </xf>
    <xf numFmtId="167" fontId="14" fillId="8" borderId="14" xfId="0" applyNumberFormat="1" applyFont="1" applyFill="1" applyBorder="1" applyAlignment="1">
      <alignment horizontal="center" vertical="center"/>
    </xf>
    <xf numFmtId="167" fontId="14" fillId="8" borderId="15" xfId="0" applyNumberFormat="1" applyFont="1" applyFill="1" applyBorder="1" applyAlignment="1">
      <alignment horizontal="center" vertical="center"/>
    </xf>
    <xf numFmtId="0" fontId="15" fillId="2" borderId="13"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5" fillId="2" borderId="11"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5" borderId="0" xfId="0" applyFont="1" applyFill="1" applyAlignment="1">
      <alignment horizontal="left" vertical="center" indent="1"/>
    </xf>
    <xf numFmtId="0" fontId="12" fillId="5" borderId="0" xfId="11" applyFont="1" applyFill="1" applyBorder="1" applyAlignment="1">
      <alignment vertical="center"/>
    </xf>
    <xf numFmtId="9" fontId="1" fillId="5" borderId="0" xfId="2" applyFont="1" applyFill="1" applyBorder="1" applyAlignment="1">
      <alignment horizontal="center" vertical="center"/>
    </xf>
    <xf numFmtId="164" fontId="12"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4"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9" fontId="1" fillId="3" borderId="7" xfId="2" applyFont="1" applyFill="1" applyBorder="1" applyAlignment="1">
      <alignment horizontal="center" vertical="center"/>
    </xf>
    <xf numFmtId="164" fontId="12" fillId="3" borderId="7" xfId="10" applyFont="1" applyFill="1" applyBorder="1">
      <alignment horizontal="center" vertical="center"/>
    </xf>
    <xf numFmtId="0" fontId="4" fillId="0" borderId="4" xfId="0" applyFont="1" applyBorder="1" applyAlignment="1">
      <alignment horizontal="righ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4" fontId="12"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4" fontId="12" fillId="4" borderId="5"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4" fontId="12" fillId="0" borderId="0" xfId="10" applyFont="1" applyBorder="1">
      <alignment horizontal="center" vertical="center"/>
    </xf>
    <xf numFmtId="0" fontId="20" fillId="0" borderId="0" xfId="5" applyFont="1" applyAlignment="1">
      <alignment horizontal="left"/>
    </xf>
    <xf numFmtId="0" fontId="12" fillId="3" borderId="0" xfId="12" applyFont="1" applyFill="1" applyBorder="1">
      <alignment horizontal="left" vertical="center" indent="2"/>
    </xf>
    <xf numFmtId="9" fontId="1" fillId="3" borderId="0" xfId="2" applyFont="1" applyFill="1" applyBorder="1" applyAlignment="1">
      <alignment horizontal="center" vertical="center"/>
    </xf>
    <xf numFmtId="0" fontId="21" fillId="0" borderId="0" xfId="0" applyFont="1" applyAlignment="1">
      <alignment horizontal="left" vertical="center"/>
    </xf>
    <xf numFmtId="0" fontId="22" fillId="0" borderId="0" xfId="1" applyFont="1" applyAlignment="1" applyProtection="1">
      <alignment horizontal="center" vertical="center"/>
    </xf>
    <xf numFmtId="0" fontId="9" fillId="0" borderId="0" xfId="3" applyAlignment="1">
      <alignment wrapText="1"/>
    </xf>
    <xf numFmtId="0" fontId="17" fillId="0" borderId="0" xfId="6" applyFont="1" applyAlignment="1">
      <alignment horizontal="center" vertical="center"/>
    </xf>
    <xf numFmtId="0" fontId="9" fillId="0" borderId="0" xfId="3" applyAlignment="1">
      <alignment wrapText="1"/>
    </xf>
    <xf numFmtId="0" fontId="13"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13" fillId="7" borderId="12" xfId="0" applyFont="1" applyFill="1" applyBorder="1" applyAlignment="1">
      <alignment vertical="center"/>
    </xf>
    <xf numFmtId="0" fontId="13" fillId="7" borderId="17" xfId="0" applyFont="1" applyFill="1" applyBorder="1" applyAlignment="1">
      <alignment vertical="center"/>
    </xf>
    <xf numFmtId="0" fontId="13" fillId="7" borderId="12" xfId="0" applyFont="1" applyFill="1" applyBorder="1" applyAlignment="1">
      <alignment horizontal="center" vertical="center"/>
    </xf>
    <xf numFmtId="0" fontId="4" fillId="2" borderId="17" xfId="0" applyFont="1" applyFill="1" applyBorder="1"/>
    <xf numFmtId="0" fontId="18" fillId="0" borderId="0" xfId="0" applyFont="1" applyAlignment="1">
      <alignment horizontal="left"/>
    </xf>
    <xf numFmtId="0" fontId="19" fillId="0" borderId="0" xfId="0" applyFont="1"/>
    <xf numFmtId="168" fontId="18" fillId="0" borderId="0" xfId="9" applyNumberFormat="1" applyFont="1" applyBorder="1" applyAlignment="1">
      <alignment horizontal="left"/>
    </xf>
    <xf numFmtId="168" fontId="19" fillId="0" borderId="0" xfId="0" applyNumberFormat="1" applyFont="1"/>
    <xf numFmtId="0" fontId="17" fillId="0" borderId="0" xfId="8" applyFont="1" applyAlignment="1">
      <alignment horizontal="right"/>
    </xf>
    <xf numFmtId="0" fontId="4" fillId="0" borderId="0" xfId="0" applyFont="1" applyAlignment="1">
      <alignment horizontal="right"/>
    </xf>
    <xf numFmtId="0" fontId="17" fillId="0" borderId="0" xfId="7" applyFont="1" applyAlignment="1">
      <alignment horizontal="right" vertical="center"/>
    </xf>
    <xf numFmtId="166" fontId="12" fillId="2" borderId="9" xfId="0" applyNumberFormat="1" applyFont="1" applyFill="1" applyBorder="1" applyAlignment="1">
      <alignment horizontal="center" vertical="center" wrapText="1"/>
    </xf>
    <xf numFmtId="166" fontId="12" fillId="2" borderId="15" xfId="0" applyNumberFormat="1" applyFont="1" applyFill="1" applyBorder="1" applyAlignment="1">
      <alignment horizontal="center" vertical="center" wrapText="1"/>
    </xf>
    <xf numFmtId="166" fontId="12" fillId="2" borderId="14"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topLeftCell="A8" zoomScaleNormal="100" zoomScalePageLayoutView="70" workbookViewId="0">
      <selection activeCell="D17" sqref="D17"/>
    </sheetView>
  </sheetViews>
  <sheetFormatPr defaultColWidth="8.69921875" defaultRowHeight="30" customHeight="1" x14ac:dyDescent="0.25"/>
  <cols>
    <col min="1" max="1" width="2.69921875" style="5" customWidth="1"/>
    <col min="2" max="2" width="49.5" bestFit="1" customWidth="1"/>
    <col min="3" max="3" width="16.69921875" customWidth="1"/>
    <col min="4" max="4" width="10.69921875" customWidth="1"/>
    <col min="5" max="5" width="13.296875" style="1" bestFit="1" customWidth="1"/>
    <col min="6" max="6" width="13.296875" customWidth="1"/>
    <col min="7" max="7" width="2.69921875" customWidth="1"/>
    <col min="8" max="8" width="6" hidden="1" customWidth="1"/>
    <col min="9" max="64" width="5.69921875" customWidth="1"/>
    <col min="65" max="65" width="2.69921875" customWidth="1"/>
  </cols>
  <sheetData>
    <row r="1" spans="1:64" ht="61.2" customHeight="1" x14ac:dyDescent="1.45">
      <c r="A1" s="56"/>
      <c r="B1" s="51" t="s">
        <v>17</v>
      </c>
      <c r="C1" s="9"/>
      <c r="D1" s="10"/>
      <c r="E1" s="11"/>
      <c r="F1" s="69" t="s">
        <v>0</v>
      </c>
      <c r="G1" s="69"/>
      <c r="H1" s="69"/>
      <c r="I1" s="69"/>
      <c r="J1" s="69"/>
      <c r="K1" s="69"/>
      <c r="L1" s="69"/>
      <c r="M1" s="67">
        <v>45747</v>
      </c>
      <c r="N1" s="68"/>
      <c r="O1" s="68"/>
      <c r="P1" s="68"/>
      <c r="Q1" s="68"/>
      <c r="R1" s="68"/>
      <c r="S1" s="68"/>
      <c r="T1" s="68"/>
      <c r="U1" s="68"/>
      <c r="V1" s="68"/>
    </row>
    <row r="2" spans="1:64" ht="30" customHeight="1" x14ac:dyDescent="0.6">
      <c r="B2" s="57" t="s">
        <v>1</v>
      </c>
      <c r="C2" s="71" t="s">
        <v>25</v>
      </c>
      <c r="D2" s="71"/>
      <c r="E2" s="54" t="s">
        <v>18</v>
      </c>
      <c r="F2" s="69" t="s">
        <v>2</v>
      </c>
      <c r="G2" s="70"/>
      <c r="H2" s="70"/>
      <c r="I2" s="70"/>
      <c r="J2" s="70"/>
      <c r="K2" s="70"/>
      <c r="L2" s="70"/>
      <c r="M2" s="65">
        <v>1</v>
      </c>
      <c r="N2" s="66"/>
      <c r="O2" s="66"/>
      <c r="P2" s="66"/>
      <c r="Q2" s="66"/>
      <c r="R2" s="66"/>
      <c r="S2" s="66"/>
      <c r="T2" s="66"/>
      <c r="U2" s="66"/>
      <c r="V2" s="66"/>
    </row>
    <row r="3" spans="1:64" s="12" customFormat="1" ht="30" customHeight="1" x14ac:dyDescent="0.25">
      <c r="A3" s="56"/>
      <c r="B3" s="55"/>
      <c r="C3" s="71"/>
      <c r="D3" s="71"/>
      <c r="E3" s="54"/>
      <c r="I3" s="74">
        <f>I4</f>
        <v>45747</v>
      </c>
      <c r="J3" s="72"/>
      <c r="K3" s="72"/>
      <c r="L3" s="72"/>
      <c r="M3" s="72"/>
      <c r="N3" s="72"/>
      <c r="O3" s="72"/>
      <c r="P3" s="72">
        <f>P4</f>
        <v>45754</v>
      </c>
      <c r="Q3" s="72"/>
      <c r="R3" s="72"/>
      <c r="S3" s="72"/>
      <c r="T3" s="72"/>
      <c r="U3" s="72"/>
      <c r="V3" s="72"/>
      <c r="W3" s="72">
        <f>W4</f>
        <v>45761</v>
      </c>
      <c r="X3" s="72"/>
      <c r="Y3" s="72"/>
      <c r="Z3" s="72"/>
      <c r="AA3" s="72"/>
      <c r="AB3" s="72"/>
      <c r="AC3" s="72"/>
      <c r="AD3" s="72">
        <f>AD4</f>
        <v>45768</v>
      </c>
      <c r="AE3" s="72"/>
      <c r="AF3" s="72"/>
      <c r="AG3" s="72"/>
      <c r="AH3" s="72"/>
      <c r="AI3" s="72"/>
      <c r="AJ3" s="72"/>
      <c r="AK3" s="72">
        <f>AK4</f>
        <v>45775</v>
      </c>
      <c r="AL3" s="72"/>
      <c r="AM3" s="72"/>
      <c r="AN3" s="72"/>
      <c r="AO3" s="72"/>
      <c r="AP3" s="72"/>
      <c r="AQ3" s="72"/>
      <c r="AR3" s="72">
        <f>AR4</f>
        <v>45782</v>
      </c>
      <c r="AS3" s="72"/>
      <c r="AT3" s="72"/>
      <c r="AU3" s="72"/>
      <c r="AV3" s="72"/>
      <c r="AW3" s="72"/>
      <c r="AX3" s="72"/>
      <c r="AY3" s="72">
        <f>AY4</f>
        <v>45789</v>
      </c>
      <c r="AZ3" s="72"/>
      <c r="BA3" s="72"/>
      <c r="BB3" s="72"/>
      <c r="BC3" s="72"/>
      <c r="BD3" s="72"/>
      <c r="BE3" s="72"/>
      <c r="BF3" s="72">
        <f>BF4</f>
        <v>45796</v>
      </c>
      <c r="BG3" s="72"/>
      <c r="BH3" s="72"/>
      <c r="BI3" s="72"/>
      <c r="BJ3" s="72"/>
      <c r="BK3" s="72"/>
      <c r="BL3" s="73"/>
    </row>
    <row r="4" spans="1:64" s="12" customFormat="1" ht="15" customHeight="1" x14ac:dyDescent="0.25">
      <c r="A4" s="58"/>
      <c r="B4" s="59" t="s">
        <v>3</v>
      </c>
      <c r="C4" s="61" t="s">
        <v>4</v>
      </c>
      <c r="D4" s="63" t="s">
        <v>5</v>
      </c>
      <c r="E4" s="63" t="s">
        <v>6</v>
      </c>
      <c r="F4" s="63" t="s">
        <v>7</v>
      </c>
      <c r="I4" s="13">
        <f>Project_Start-WEEKDAY(Project_Start,1)+2+7*(Display_Week-1)</f>
        <v>45747</v>
      </c>
      <c r="J4" s="13">
        <f>I4+1</f>
        <v>45748</v>
      </c>
      <c r="K4" s="13">
        <f t="shared" ref="K4:AX4" si="0">J4+1</f>
        <v>45749</v>
      </c>
      <c r="L4" s="13">
        <f t="shared" si="0"/>
        <v>45750</v>
      </c>
      <c r="M4" s="13">
        <f t="shared" si="0"/>
        <v>45751</v>
      </c>
      <c r="N4" s="13">
        <f t="shared" si="0"/>
        <v>45752</v>
      </c>
      <c r="O4" s="14">
        <f t="shared" si="0"/>
        <v>45753</v>
      </c>
      <c r="P4" s="15">
        <f>O4+1</f>
        <v>45754</v>
      </c>
      <c r="Q4" s="13">
        <f>P4+1</f>
        <v>45755</v>
      </c>
      <c r="R4" s="13">
        <f t="shared" si="0"/>
        <v>45756</v>
      </c>
      <c r="S4" s="13">
        <f t="shared" si="0"/>
        <v>45757</v>
      </c>
      <c r="T4" s="13">
        <f t="shared" si="0"/>
        <v>45758</v>
      </c>
      <c r="U4" s="13">
        <f t="shared" si="0"/>
        <v>45759</v>
      </c>
      <c r="V4" s="14">
        <f t="shared" si="0"/>
        <v>45760</v>
      </c>
      <c r="W4" s="15">
        <f>V4+1</f>
        <v>45761</v>
      </c>
      <c r="X4" s="13">
        <f>W4+1</f>
        <v>45762</v>
      </c>
      <c r="Y4" s="13">
        <f t="shared" si="0"/>
        <v>45763</v>
      </c>
      <c r="Z4" s="13">
        <f t="shared" si="0"/>
        <v>45764</v>
      </c>
      <c r="AA4" s="13">
        <f t="shared" si="0"/>
        <v>45765</v>
      </c>
      <c r="AB4" s="13">
        <f t="shared" si="0"/>
        <v>45766</v>
      </c>
      <c r="AC4" s="14">
        <f t="shared" si="0"/>
        <v>45767</v>
      </c>
      <c r="AD4" s="15">
        <f>AC4+1</f>
        <v>45768</v>
      </c>
      <c r="AE4" s="13">
        <f>AD4+1</f>
        <v>45769</v>
      </c>
      <c r="AF4" s="13">
        <f t="shared" si="0"/>
        <v>45770</v>
      </c>
      <c r="AG4" s="13">
        <f t="shared" si="0"/>
        <v>45771</v>
      </c>
      <c r="AH4" s="13">
        <f t="shared" si="0"/>
        <v>45772</v>
      </c>
      <c r="AI4" s="13">
        <f t="shared" si="0"/>
        <v>45773</v>
      </c>
      <c r="AJ4" s="14">
        <f t="shared" si="0"/>
        <v>45774</v>
      </c>
      <c r="AK4" s="15">
        <f>AJ4+1</f>
        <v>45775</v>
      </c>
      <c r="AL4" s="13">
        <f>AK4+1</f>
        <v>45776</v>
      </c>
      <c r="AM4" s="13">
        <f t="shared" si="0"/>
        <v>45777</v>
      </c>
      <c r="AN4" s="13">
        <f t="shared" si="0"/>
        <v>45778</v>
      </c>
      <c r="AO4" s="13">
        <f t="shared" si="0"/>
        <v>45779</v>
      </c>
      <c r="AP4" s="13">
        <f t="shared" si="0"/>
        <v>45780</v>
      </c>
      <c r="AQ4" s="14">
        <f t="shared" si="0"/>
        <v>45781</v>
      </c>
      <c r="AR4" s="15">
        <f>AQ4+1</f>
        <v>45782</v>
      </c>
      <c r="AS4" s="13">
        <f>AR4+1</f>
        <v>45783</v>
      </c>
      <c r="AT4" s="13">
        <f t="shared" si="0"/>
        <v>45784</v>
      </c>
      <c r="AU4" s="13">
        <f t="shared" si="0"/>
        <v>45785</v>
      </c>
      <c r="AV4" s="13">
        <f t="shared" si="0"/>
        <v>45786</v>
      </c>
      <c r="AW4" s="13">
        <f t="shared" si="0"/>
        <v>45787</v>
      </c>
      <c r="AX4" s="14">
        <f t="shared" si="0"/>
        <v>45788</v>
      </c>
      <c r="AY4" s="15">
        <f>AX4+1</f>
        <v>45789</v>
      </c>
      <c r="AZ4" s="13">
        <f>AY4+1</f>
        <v>45790</v>
      </c>
      <c r="BA4" s="13">
        <f t="shared" ref="BA4:BE4" si="1">AZ4+1</f>
        <v>45791</v>
      </c>
      <c r="BB4" s="13">
        <f t="shared" si="1"/>
        <v>45792</v>
      </c>
      <c r="BC4" s="13">
        <f t="shared" si="1"/>
        <v>45793</v>
      </c>
      <c r="BD4" s="13">
        <f t="shared" si="1"/>
        <v>45794</v>
      </c>
      <c r="BE4" s="14">
        <f t="shared" si="1"/>
        <v>45795</v>
      </c>
      <c r="BF4" s="15">
        <f>BE4+1</f>
        <v>45796</v>
      </c>
      <c r="BG4" s="13">
        <f>BF4+1</f>
        <v>45797</v>
      </c>
      <c r="BH4" s="13">
        <f t="shared" ref="BH4:BL4" si="2">BG4+1</f>
        <v>45798</v>
      </c>
      <c r="BI4" s="13">
        <f t="shared" si="2"/>
        <v>45799</v>
      </c>
      <c r="BJ4" s="13">
        <f t="shared" si="2"/>
        <v>45800</v>
      </c>
      <c r="BK4" s="13">
        <f t="shared" si="2"/>
        <v>45801</v>
      </c>
      <c r="BL4" s="13">
        <f t="shared" si="2"/>
        <v>45802</v>
      </c>
    </row>
    <row r="5" spans="1:64" s="12" customFormat="1" ht="15" customHeight="1" thickBot="1" x14ac:dyDescent="0.3">
      <c r="A5" s="58"/>
      <c r="B5" s="60"/>
      <c r="C5" s="62"/>
      <c r="D5" s="64"/>
      <c r="E5" s="64"/>
      <c r="F5" s="64"/>
      <c r="I5" s="16" t="str">
        <f t="shared" ref="I5:AN5" si="3">LEFT(TEXT(I4,"ddd"),1)</f>
        <v>M</v>
      </c>
      <c r="J5" s="17" t="str">
        <f t="shared" si="3"/>
        <v>T</v>
      </c>
      <c r="K5" s="17" t="str">
        <f t="shared" si="3"/>
        <v>W</v>
      </c>
      <c r="L5" s="17" t="str">
        <f t="shared" si="3"/>
        <v>T</v>
      </c>
      <c r="M5" s="17" t="str">
        <f t="shared" si="3"/>
        <v>F</v>
      </c>
      <c r="N5" s="17" t="str">
        <f t="shared" si="3"/>
        <v>S</v>
      </c>
      <c r="O5" s="17" t="str">
        <f t="shared" si="3"/>
        <v>S</v>
      </c>
      <c r="P5" s="17" t="str">
        <f t="shared" si="3"/>
        <v>M</v>
      </c>
      <c r="Q5" s="17" t="str">
        <f t="shared" si="3"/>
        <v>T</v>
      </c>
      <c r="R5" s="17" t="str">
        <f t="shared" si="3"/>
        <v>W</v>
      </c>
      <c r="S5" s="17" t="str">
        <f t="shared" si="3"/>
        <v>T</v>
      </c>
      <c r="T5" s="17" t="str">
        <f t="shared" si="3"/>
        <v>F</v>
      </c>
      <c r="U5" s="17" t="str">
        <f t="shared" si="3"/>
        <v>S</v>
      </c>
      <c r="V5" s="17" t="str">
        <f t="shared" si="3"/>
        <v>S</v>
      </c>
      <c r="W5" s="17" t="str">
        <f t="shared" si="3"/>
        <v>M</v>
      </c>
      <c r="X5" s="17" t="str">
        <f t="shared" si="3"/>
        <v>T</v>
      </c>
      <c r="Y5" s="17" t="str">
        <f t="shared" si="3"/>
        <v>W</v>
      </c>
      <c r="Z5" s="17" t="str">
        <f t="shared" si="3"/>
        <v>T</v>
      </c>
      <c r="AA5" s="17" t="str">
        <f t="shared" si="3"/>
        <v>F</v>
      </c>
      <c r="AB5" s="17" t="str">
        <f t="shared" si="3"/>
        <v>S</v>
      </c>
      <c r="AC5" s="17" t="str">
        <f t="shared" si="3"/>
        <v>S</v>
      </c>
      <c r="AD5" s="17" t="str">
        <f t="shared" si="3"/>
        <v>M</v>
      </c>
      <c r="AE5" s="17" t="str">
        <f t="shared" si="3"/>
        <v>T</v>
      </c>
      <c r="AF5" s="17" t="str">
        <f t="shared" si="3"/>
        <v>W</v>
      </c>
      <c r="AG5" s="17" t="str">
        <f t="shared" si="3"/>
        <v>T</v>
      </c>
      <c r="AH5" s="17" t="str">
        <f t="shared" si="3"/>
        <v>F</v>
      </c>
      <c r="AI5" s="17" t="str">
        <f t="shared" si="3"/>
        <v>S</v>
      </c>
      <c r="AJ5" s="17" t="str">
        <f t="shared" si="3"/>
        <v>S</v>
      </c>
      <c r="AK5" s="17" t="str">
        <f t="shared" si="3"/>
        <v>M</v>
      </c>
      <c r="AL5" s="17" t="str">
        <f t="shared" si="3"/>
        <v>T</v>
      </c>
      <c r="AM5" s="17" t="str">
        <f t="shared" si="3"/>
        <v>W</v>
      </c>
      <c r="AN5" s="17" t="str">
        <f t="shared" si="3"/>
        <v>T</v>
      </c>
      <c r="AO5" s="17" t="str">
        <f t="shared" ref="AO5:BL5" si="4">LEFT(TEXT(AO4,"ddd"),1)</f>
        <v>F</v>
      </c>
      <c r="AP5" s="17" t="str">
        <f t="shared" si="4"/>
        <v>S</v>
      </c>
      <c r="AQ5" s="17" t="str">
        <f t="shared" si="4"/>
        <v>S</v>
      </c>
      <c r="AR5" s="17" t="str">
        <f t="shared" si="4"/>
        <v>M</v>
      </c>
      <c r="AS5" s="17" t="str">
        <f t="shared" si="4"/>
        <v>T</v>
      </c>
      <c r="AT5" s="17" t="str">
        <f t="shared" si="4"/>
        <v>W</v>
      </c>
      <c r="AU5" s="17" t="str">
        <f t="shared" si="4"/>
        <v>T</v>
      </c>
      <c r="AV5" s="17" t="str">
        <f t="shared" si="4"/>
        <v>F</v>
      </c>
      <c r="AW5" s="17" t="str">
        <f t="shared" si="4"/>
        <v>S</v>
      </c>
      <c r="AX5" s="17" t="str">
        <f t="shared" si="4"/>
        <v>S</v>
      </c>
      <c r="AY5" s="17" t="str">
        <f t="shared" si="4"/>
        <v>M</v>
      </c>
      <c r="AZ5" s="17" t="str">
        <f t="shared" si="4"/>
        <v>T</v>
      </c>
      <c r="BA5" s="17" t="str">
        <f t="shared" si="4"/>
        <v>W</v>
      </c>
      <c r="BB5" s="17" t="str">
        <f t="shared" si="4"/>
        <v>T</v>
      </c>
      <c r="BC5" s="17" t="str">
        <f t="shared" si="4"/>
        <v>F</v>
      </c>
      <c r="BD5" s="17" t="str">
        <f t="shared" si="4"/>
        <v>S</v>
      </c>
      <c r="BE5" s="17" t="str">
        <f t="shared" si="4"/>
        <v>S</v>
      </c>
      <c r="BF5" s="17" t="str">
        <f t="shared" si="4"/>
        <v>M</v>
      </c>
      <c r="BG5" s="17" t="str">
        <f t="shared" si="4"/>
        <v>T</v>
      </c>
      <c r="BH5" s="17" t="str">
        <f t="shared" si="4"/>
        <v>W</v>
      </c>
      <c r="BI5" s="17" t="str">
        <f t="shared" si="4"/>
        <v>T</v>
      </c>
      <c r="BJ5" s="17" t="str">
        <f t="shared" si="4"/>
        <v>F</v>
      </c>
      <c r="BK5" s="17" t="str">
        <f t="shared" si="4"/>
        <v>S</v>
      </c>
      <c r="BL5" s="18" t="str">
        <f t="shared" si="4"/>
        <v>S</v>
      </c>
    </row>
    <row r="6" spans="1:64" s="12" customFormat="1" ht="30" hidden="1" customHeight="1" thickBot="1" x14ac:dyDescent="0.3">
      <c r="A6" s="5" t="s">
        <v>8</v>
      </c>
      <c r="B6" s="19"/>
      <c r="C6" s="20"/>
      <c r="D6" s="19"/>
      <c r="E6" s="19"/>
      <c r="F6" s="19"/>
      <c r="H6" s="12" t="str">
        <f>IF(OR(ISBLANK(task_start),ISBLANK(task_end)),"",task_end-task_start+1)</f>
        <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spans="1:64" s="28" customFormat="1" ht="30" customHeight="1" thickBot="1" x14ac:dyDescent="0.3">
      <c r="A7" s="56"/>
      <c r="B7" s="22" t="s">
        <v>9</v>
      </c>
      <c r="C7" s="23"/>
      <c r="D7" s="24"/>
      <c r="E7" s="25"/>
      <c r="F7" s="26"/>
      <c r="G7" s="8"/>
      <c r="H7" s="4" t="str">
        <f t="shared" ref="H7:H25" si="5">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28" customFormat="1" ht="30" customHeight="1" thickBot="1" x14ac:dyDescent="0.3">
      <c r="A8" s="56"/>
      <c r="B8" s="29" t="s">
        <v>10</v>
      </c>
      <c r="C8" s="30" t="s">
        <v>19</v>
      </c>
      <c r="D8" s="31">
        <v>1</v>
      </c>
      <c r="E8" s="32">
        <f>Project_Start</f>
        <v>45747</v>
      </c>
      <c r="F8" s="32">
        <f>E8</f>
        <v>45747</v>
      </c>
      <c r="G8" s="8"/>
      <c r="H8" s="4">
        <f t="shared" si="5"/>
        <v>1</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8" customFormat="1" ht="30" customHeight="1" thickBot="1" x14ac:dyDescent="0.3">
      <c r="A9" s="56"/>
      <c r="B9" s="34" t="s">
        <v>20</v>
      </c>
      <c r="C9" s="30" t="s">
        <v>19</v>
      </c>
      <c r="D9" s="35">
        <v>1</v>
      </c>
      <c r="E9" s="36">
        <f>E8</f>
        <v>45747</v>
      </c>
      <c r="F9" s="36">
        <f>E9+2</f>
        <v>45749</v>
      </c>
      <c r="G9" s="8"/>
      <c r="H9" s="4">
        <f t="shared" si="5"/>
        <v>3</v>
      </c>
      <c r="I9" s="33"/>
      <c r="J9" s="33"/>
      <c r="K9" s="33"/>
      <c r="L9" s="33"/>
      <c r="M9" s="33"/>
      <c r="N9" s="33"/>
      <c r="O9" s="33"/>
      <c r="P9" s="33"/>
      <c r="Q9" s="33"/>
      <c r="R9" s="33"/>
      <c r="S9" s="33"/>
      <c r="T9" s="33"/>
      <c r="U9" s="37"/>
      <c r="V9" s="37"/>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28" customFormat="1" ht="30" customHeight="1" thickBot="1" x14ac:dyDescent="0.3">
      <c r="A10" s="5"/>
      <c r="B10" s="34" t="s">
        <v>21</v>
      </c>
      <c r="C10" s="30" t="s">
        <v>19</v>
      </c>
      <c r="D10" s="35">
        <v>1</v>
      </c>
      <c r="E10" s="36">
        <f>F9</f>
        <v>45749</v>
      </c>
      <c r="F10" s="36">
        <f>E10+3</f>
        <v>45752</v>
      </c>
      <c r="G10" s="8"/>
      <c r="H10" s="4">
        <f t="shared" si="5"/>
        <v>4</v>
      </c>
      <c r="I10" s="33"/>
      <c r="J10" s="33"/>
      <c r="K10" s="33"/>
      <c r="L10" s="33"/>
      <c r="M10" s="33"/>
      <c r="N10" s="33"/>
      <c r="O10" s="33"/>
      <c r="P10" s="33"/>
      <c r="Q10" s="33"/>
      <c r="R10" s="33"/>
      <c r="S10" s="33"/>
      <c r="T10" s="33"/>
      <c r="U10" s="33"/>
      <c r="V10" s="33"/>
      <c r="W10" s="33"/>
      <c r="X10" s="33"/>
      <c r="Y10" s="37"/>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28" customFormat="1" ht="30" customHeight="1" thickBot="1" x14ac:dyDescent="0.3">
      <c r="A11" s="5"/>
      <c r="B11" s="34" t="s">
        <v>22</v>
      </c>
      <c r="C11" s="30" t="s">
        <v>19</v>
      </c>
      <c r="D11" s="35">
        <v>1</v>
      </c>
      <c r="E11" s="36">
        <f>F10</f>
        <v>45752</v>
      </c>
      <c r="F11" s="36">
        <f>E11+5</f>
        <v>45757</v>
      </c>
      <c r="G11" s="8"/>
      <c r="H11" s="4"/>
      <c r="I11" s="33"/>
      <c r="J11" s="33"/>
      <c r="K11" s="33"/>
      <c r="L11" s="33"/>
      <c r="M11" s="33"/>
      <c r="N11" s="33"/>
      <c r="O11" s="33"/>
      <c r="P11" s="33"/>
      <c r="Q11" s="33"/>
      <c r="R11" s="33"/>
      <c r="S11" s="33"/>
      <c r="T11" s="33"/>
      <c r="U11" s="33"/>
      <c r="V11" s="33"/>
      <c r="W11" s="33"/>
      <c r="X11" s="33"/>
      <c r="Y11" s="37"/>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28" customFormat="1" ht="30" customHeight="1" thickBot="1" x14ac:dyDescent="0.3">
      <c r="A12" s="5"/>
      <c r="B12" s="34" t="s">
        <v>23</v>
      </c>
      <c r="C12" s="30" t="s">
        <v>19</v>
      </c>
      <c r="D12" s="35">
        <v>1</v>
      </c>
      <c r="E12" s="36">
        <f>F11</f>
        <v>45757</v>
      </c>
      <c r="F12" s="36">
        <f>E12+5</f>
        <v>45762</v>
      </c>
      <c r="G12" s="8"/>
      <c r="H12" s="4"/>
      <c r="I12" s="33"/>
      <c r="J12" s="33"/>
      <c r="K12" s="33"/>
      <c r="L12" s="33"/>
      <c r="M12" s="33"/>
      <c r="N12" s="33"/>
      <c r="O12" s="33"/>
      <c r="P12" s="33"/>
      <c r="Q12" s="33"/>
      <c r="R12" s="33"/>
      <c r="S12" s="33"/>
      <c r="T12" s="33"/>
      <c r="U12" s="33"/>
      <c r="V12" s="33"/>
      <c r="W12" s="33"/>
      <c r="X12" s="33"/>
      <c r="Y12" s="37"/>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28" customFormat="1" ht="30" customHeight="1" thickBot="1" x14ac:dyDescent="0.3">
      <c r="A13" s="5"/>
      <c r="B13" s="34" t="s">
        <v>11</v>
      </c>
      <c r="C13" s="30" t="s">
        <v>19</v>
      </c>
      <c r="D13" s="35">
        <v>1</v>
      </c>
      <c r="E13" s="36">
        <f>F12</f>
        <v>45762</v>
      </c>
      <c r="F13" s="36">
        <f>E13+7</f>
        <v>45769</v>
      </c>
      <c r="G13" s="8"/>
      <c r="H13" s="4"/>
      <c r="I13" s="33"/>
      <c r="J13" s="33"/>
      <c r="K13" s="33"/>
      <c r="L13" s="33"/>
      <c r="M13" s="33"/>
      <c r="N13" s="33"/>
      <c r="O13" s="33"/>
      <c r="P13" s="33"/>
      <c r="Q13" s="33"/>
      <c r="R13" s="33"/>
      <c r="S13" s="33"/>
      <c r="T13" s="33"/>
      <c r="U13" s="33"/>
      <c r="V13" s="33"/>
      <c r="W13" s="33"/>
      <c r="X13" s="33"/>
      <c r="Y13" s="37"/>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28" customFormat="1" ht="30" customHeight="1" thickBot="1" x14ac:dyDescent="0.3">
      <c r="A14" s="5"/>
      <c r="B14" s="34" t="s">
        <v>24</v>
      </c>
      <c r="C14" s="30" t="s">
        <v>19</v>
      </c>
      <c r="D14" s="35">
        <v>1</v>
      </c>
      <c r="E14" s="36">
        <f>F13</f>
        <v>45769</v>
      </c>
      <c r="F14" s="36">
        <f>E14+4</f>
        <v>45773</v>
      </c>
      <c r="G14" s="8"/>
      <c r="H14" s="4">
        <f t="shared" si="5"/>
        <v>5</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28" customFormat="1" ht="30" customHeight="1" thickBot="1" x14ac:dyDescent="0.3">
      <c r="A15" s="5"/>
      <c r="B15" s="52" t="s">
        <v>12</v>
      </c>
      <c r="C15" s="30" t="s">
        <v>19</v>
      </c>
      <c r="D15" s="53">
        <v>1</v>
      </c>
      <c r="E15" s="36">
        <f>E10</f>
        <v>45749</v>
      </c>
      <c r="F15" s="36">
        <f>E15+30</f>
        <v>45779</v>
      </c>
      <c r="G15" s="8"/>
      <c r="H15" s="4"/>
    </row>
    <row r="16" spans="1:64" s="28" customFormat="1" ht="30" customHeight="1" thickBot="1" x14ac:dyDescent="0.3">
      <c r="A16" s="5"/>
      <c r="B16" s="52" t="s">
        <v>13</v>
      </c>
      <c r="C16" s="30" t="s">
        <v>19</v>
      </c>
      <c r="D16" s="53">
        <v>1</v>
      </c>
      <c r="E16" s="36">
        <f>E8</f>
        <v>45747</v>
      </c>
      <c r="F16" s="36">
        <f>E16+34</f>
        <v>45781</v>
      </c>
      <c r="G16" s="8"/>
      <c r="H16" s="4"/>
    </row>
    <row r="17" spans="1:64" s="28" customFormat="1" ht="30" customHeight="1" thickBot="1" x14ac:dyDescent="0.3">
      <c r="A17" s="56"/>
      <c r="B17" s="38" t="s">
        <v>14</v>
      </c>
      <c r="C17" s="39"/>
      <c r="D17" s="40"/>
      <c r="E17" s="41"/>
      <c r="F17" s="42"/>
      <c r="G17" s="8"/>
      <c r="H17" s="4" t="str">
        <f t="shared" si="5"/>
        <v/>
      </c>
    </row>
    <row r="18" spans="1:64" s="28" customFormat="1" ht="30" customHeight="1" thickBot="1" x14ac:dyDescent="0.3">
      <c r="A18" s="56"/>
      <c r="B18" s="43" t="s">
        <v>15</v>
      </c>
      <c r="C18" s="44" t="s">
        <v>19</v>
      </c>
      <c r="D18" s="45">
        <v>1</v>
      </c>
      <c r="E18" s="46">
        <f>F16</f>
        <v>45781</v>
      </c>
      <c r="F18" s="46">
        <f>E18+4</f>
        <v>45785</v>
      </c>
      <c r="G18" s="8"/>
      <c r="H18" s="4">
        <f t="shared" si="5"/>
        <v>5</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8" customFormat="1" ht="30" customHeight="1" thickBot="1" x14ac:dyDescent="0.3">
      <c r="A19" s="5"/>
      <c r="B19" s="43" t="s">
        <v>16</v>
      </c>
      <c r="C19" s="44" t="s">
        <v>19</v>
      </c>
      <c r="D19" s="45">
        <v>1</v>
      </c>
      <c r="E19" s="46">
        <f>E18+2</f>
        <v>45783</v>
      </c>
      <c r="F19" s="46">
        <f>E19+5</f>
        <v>45788</v>
      </c>
      <c r="G19" s="8"/>
      <c r="H19" s="4">
        <f t="shared" si="5"/>
        <v>6</v>
      </c>
      <c r="I19" s="33"/>
      <c r="J19" s="33"/>
      <c r="K19" s="33"/>
      <c r="L19" s="33"/>
      <c r="M19" s="33"/>
      <c r="N19" s="33"/>
      <c r="O19" s="33"/>
      <c r="P19" s="33"/>
      <c r="Q19" s="33"/>
      <c r="R19" s="33"/>
      <c r="S19" s="33"/>
      <c r="T19" s="33"/>
      <c r="U19" s="37"/>
      <c r="V19" s="37"/>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8" customFormat="1" ht="30" customHeight="1" thickBot="1" x14ac:dyDescent="0.3">
      <c r="A20" s="5"/>
      <c r="B20" s="43" t="s">
        <v>26</v>
      </c>
      <c r="C20" s="44" t="s">
        <v>19</v>
      </c>
      <c r="D20" s="45">
        <v>1</v>
      </c>
      <c r="E20" s="46">
        <f>F19</f>
        <v>45788</v>
      </c>
      <c r="F20" s="46">
        <f>E20+7</f>
        <v>45795</v>
      </c>
      <c r="G20" s="8"/>
      <c r="H20" s="4">
        <f t="shared" si="5"/>
        <v>8</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28" customFormat="1" ht="30" customHeight="1" thickBot="1" x14ac:dyDescent="0.3">
      <c r="A21" s="5"/>
      <c r="B21" s="43" t="s">
        <v>27</v>
      </c>
      <c r="C21" s="44" t="s">
        <v>19</v>
      </c>
      <c r="D21" s="45">
        <v>1</v>
      </c>
      <c r="E21" s="46">
        <f>E18</f>
        <v>45781</v>
      </c>
      <c r="F21" s="46">
        <f>F18+10</f>
        <v>45795</v>
      </c>
      <c r="G21" s="8"/>
      <c r="H21" s="4"/>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28" customFormat="1" ht="30" customHeight="1" thickBot="1" x14ac:dyDescent="0.3">
      <c r="A22" s="5"/>
      <c r="B22" s="43" t="s">
        <v>28</v>
      </c>
      <c r="C22" s="44" t="s">
        <v>19</v>
      </c>
      <c r="D22" s="45">
        <v>1</v>
      </c>
      <c r="E22" s="46">
        <f>F20</f>
        <v>45795</v>
      </c>
      <c r="F22" s="46">
        <f>E22+20</f>
        <v>45815</v>
      </c>
      <c r="G22" s="8"/>
      <c r="H22" s="4"/>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28" customFormat="1" ht="30" customHeight="1" thickBot="1" x14ac:dyDescent="0.3">
      <c r="A23" s="5"/>
      <c r="B23" s="43" t="s">
        <v>12</v>
      </c>
      <c r="C23" s="44" t="s">
        <v>19</v>
      </c>
      <c r="D23" s="45">
        <v>1</v>
      </c>
      <c r="E23" s="46">
        <f>E18</f>
        <v>45781</v>
      </c>
      <c r="F23" s="46">
        <v>45817</v>
      </c>
      <c r="G23" s="8"/>
      <c r="H23" s="4">
        <f t="shared" si="5"/>
        <v>37</v>
      </c>
      <c r="I23" s="33"/>
      <c r="J23" s="33"/>
      <c r="K23" s="33"/>
      <c r="L23" s="33"/>
      <c r="M23" s="33"/>
      <c r="N23" s="33"/>
      <c r="O23" s="33"/>
      <c r="P23" s="33"/>
      <c r="Q23" s="33"/>
      <c r="R23" s="33"/>
      <c r="S23" s="33"/>
      <c r="T23" s="33"/>
      <c r="U23" s="33"/>
      <c r="V23" s="33"/>
      <c r="W23" s="33"/>
      <c r="X23" s="33"/>
      <c r="Y23" s="37"/>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28" customFormat="1" ht="30" customHeight="1" thickBot="1" x14ac:dyDescent="0.3">
      <c r="A24" s="5"/>
      <c r="B24" s="43" t="s">
        <v>13</v>
      </c>
      <c r="C24" s="44" t="s">
        <v>19</v>
      </c>
      <c r="D24" s="45">
        <v>1</v>
      </c>
      <c r="E24" s="46">
        <f>E18</f>
        <v>45781</v>
      </c>
      <c r="F24" s="46">
        <v>45819</v>
      </c>
      <c r="G24" s="8"/>
      <c r="H24" s="4">
        <f t="shared" si="5"/>
        <v>39</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28" customFormat="1" ht="30" customHeight="1" thickBot="1" x14ac:dyDescent="0.3">
      <c r="A25" s="5"/>
      <c r="B25" s="47"/>
      <c r="C25" s="48"/>
      <c r="D25" s="49"/>
      <c r="E25" s="50"/>
      <c r="F25" s="50"/>
      <c r="G25" s="8"/>
      <c r="H25" s="4" t="str">
        <f t="shared" si="5"/>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ht="30" customHeight="1" x14ac:dyDescent="0.25">
      <c r="G26" s="2"/>
    </row>
    <row r="27" spans="1:64" ht="30" customHeight="1" x14ac:dyDescent="0.25">
      <c r="C27" s="7"/>
      <c r="F27" s="6"/>
    </row>
    <row r="28" spans="1:64" ht="30" customHeight="1" x14ac:dyDescent="0.25">
      <c r="C28" s="3"/>
    </row>
  </sheetData>
  <mergeCells count="20">
    <mergeCell ref="C2:D2"/>
    <mergeCell ref="BF3:BL3"/>
    <mergeCell ref="I3:O3"/>
    <mergeCell ref="P3:V3"/>
    <mergeCell ref="W3:AC3"/>
    <mergeCell ref="AD3:AJ3"/>
    <mergeCell ref="AK3:AQ3"/>
    <mergeCell ref="AR3:AX3"/>
    <mergeCell ref="AY3:BE3"/>
    <mergeCell ref="C3:D3"/>
    <mergeCell ref="F4:F5"/>
    <mergeCell ref="M2:V2"/>
    <mergeCell ref="M1:V1"/>
    <mergeCell ref="F1:L1"/>
    <mergeCell ref="F2:L2"/>
    <mergeCell ref="A4:A5"/>
    <mergeCell ref="B4:B5"/>
    <mergeCell ref="C4:C5"/>
    <mergeCell ref="D4:D5"/>
    <mergeCell ref="E4:E5"/>
  </mergeCells>
  <conditionalFormatting sqref="D6:D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3:BL24">
    <cfRule type="expression" dxfId="4" priority="1">
      <formula>AND(TODAY()&gt;=I$4, TODAY()&lt;J$4)</formula>
    </cfRule>
  </conditionalFormatting>
  <conditionalFormatting sqref="I8:BL16">
    <cfRule type="expression" dxfId="3" priority="6">
      <formula>AND(task_start&lt;=I$4,ROUNDDOWN((task_end-task_start+1)*task_progress,0)+task_start-1&gt;=I$4)</formula>
    </cfRule>
    <cfRule type="expression" dxfId="2" priority="7" stopIfTrue="1">
      <formula>AND(task_end&gt;=I$4,task_start&lt;J$4)</formula>
    </cfRule>
  </conditionalFormatting>
  <conditionalFormatting sqref="I18:BL24">
    <cfRule type="expression" dxfId="1" priority="4">
      <formula>AND(task_start&lt;=I$4,ROUNDDOWN((task_end-task_start+1)*task_progress,0)+task_start-1&gt;=I$4)</formula>
    </cfRule>
    <cfRule type="expression" dxfId="0" priority="5" stopIfTrue="1">
      <formula>AND(task_end&gt;=I$4,task_start&lt;J$4)</formula>
    </cfRule>
  </conditionalFormatting>
  <dataValidations count="9">
    <dataValidation type="whole" operator="greaterThanOrEqual" allowBlank="1" showInputMessage="1" promptTitle="Display Week" prompt="Changing this number will scroll the Gantt Chart view." sqref="M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Estrada Chiang</dc:creator>
  <cp:keywords/>
  <dc:description/>
  <cp:lastModifiedBy>Bryan Estrada Chiang</cp:lastModifiedBy>
  <cp:revision/>
  <dcterms:created xsi:type="dcterms:W3CDTF">2022-03-11T22:41:12Z</dcterms:created>
  <dcterms:modified xsi:type="dcterms:W3CDTF">2025-06-11T23:41:30Z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