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s\Documents\GitHub\CPE400-UAV-Group-Project\Assets\Scripts\Output\"/>
    </mc:Choice>
  </mc:AlternateContent>
  <xr:revisionPtr revIDLastSave="0" documentId="13_ncr:1_{B918C740-C2A8-4FA2-9F62-9FA7242AF37D}" xr6:coauthVersionLast="45" xr6:coauthVersionMax="45" xr10:uidLastSave="{00000000-0000-0000-0000-000000000000}"/>
  <bookViews>
    <workbookView xWindow="-28920" yWindow="-120" windowWidth="29040" windowHeight="15840" xr2:uid="{ABA30EFD-B823-4878-900F-504A818D0B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H18" i="1"/>
  <c r="H19" i="1"/>
  <c r="H20" i="1"/>
  <c r="H21" i="1"/>
  <c r="H22" i="1"/>
  <c r="H23" i="1"/>
  <c r="I10" i="1"/>
  <c r="I11" i="1"/>
  <c r="I12" i="1"/>
  <c r="I13" i="1"/>
  <c r="I14" i="1"/>
  <c r="I15" i="1"/>
  <c r="H10" i="1"/>
  <c r="H11" i="1"/>
  <c r="H12" i="1"/>
  <c r="H13" i="1"/>
  <c r="H14" i="1"/>
  <c r="H15" i="1"/>
  <c r="H2" i="1"/>
  <c r="H3" i="1"/>
  <c r="H4" i="1"/>
  <c r="H5" i="1"/>
  <c r="H6" i="1"/>
  <c r="H7" i="1"/>
  <c r="I2" i="1"/>
  <c r="I3" i="1"/>
  <c r="I4" i="1"/>
  <c r="I5" i="1"/>
  <c r="I6" i="1"/>
  <c r="I7" i="1"/>
  <c r="G18" i="1" l="1"/>
  <c r="G19" i="1"/>
  <c r="G20" i="1"/>
  <c r="G21" i="1"/>
  <c r="G22" i="1"/>
  <c r="G23" i="1"/>
  <c r="G10" i="1" l="1"/>
  <c r="G11" i="1"/>
  <c r="G12" i="1"/>
  <c r="G13" i="1"/>
  <c r="G14" i="1"/>
  <c r="G15" i="1"/>
  <c r="G2" i="1" l="1"/>
  <c r="G3" i="1"/>
  <c r="G4" i="1"/>
  <c r="G5" i="1"/>
  <c r="G6" i="1"/>
  <c r="G7" i="1"/>
</calcChain>
</file>

<file path=xl/sharedStrings.xml><?xml version="1.0" encoding="utf-8"?>
<sst xmlns="http://schemas.openxmlformats.org/spreadsheetml/2006/main" count="45" uniqueCount="17">
  <si>
    <t>Total Connected Users</t>
  </si>
  <si>
    <t>Average User Disconnection Time</t>
  </si>
  <si>
    <t>Priority 1 User Average Connection Time</t>
  </si>
  <si>
    <t>Priority 2 User Average Connection Time</t>
  </si>
  <si>
    <t>Priority 3 User Average Connection Time</t>
  </si>
  <si>
    <t>Total UAV Travel Distance</t>
  </si>
  <si>
    <t>Scenario 1</t>
  </si>
  <si>
    <t>Trail 1</t>
  </si>
  <si>
    <t>Trial 2</t>
  </si>
  <si>
    <t>Trial 3</t>
  </si>
  <si>
    <t>Trial 4</t>
  </si>
  <si>
    <t>Trial 5</t>
  </si>
  <si>
    <t>Scenario 2</t>
  </si>
  <si>
    <t>Scenario 3</t>
  </si>
  <si>
    <t>Average</t>
  </si>
  <si>
    <t>Standard Deviation (Sample)</t>
  </si>
  <si>
    <t>Standard Deviation (Population)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</si>
</sst>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 Served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(Sheet1!$G$2,Sheet1!$G$10,Sheet1!$G$18)</c:f>
              <c:numCache>
                <c:formatCode>#,##0</c:formatCode>
                <c:ptCount val="3"/>
                <c:pt idx="0">
                  <c:v>76</c:v>
                </c:pt>
                <c:pt idx="1">
                  <c:v>150.4</c:v>
                </c:pt>
                <c:pt idx="2">
                  <c:v>188.2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B-449F-A40F-86EC54CB748B}"/>
            </c:ext>
          </c:extLst>
        </c:ser>
        <c:dLbls>
          <c:dLblPos val="inBase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610832"/>
        <c:axId val="770606896"/>
      </c:barChart>
      <c:catAx>
        <c:axId val="77061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06896"/>
        <c:crosses val="autoZero"/>
        <c:auto val="1"/>
        <c:lblAlgn val="ctr"/>
        <c:lblOffset val="100"/>
        <c:noMultiLvlLbl val="0"/>
      </c:catAx>
      <c:valAx>
        <c:axId val="7706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Users 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1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4762</xdr:rowOff>
    </xdr:from>
    <xdr:to>
      <xdr:col>7</xdr:col>
      <xdr:colOff>1409700</xdr:colOff>
      <xdr:row>42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516B3-FA6D-4353-AADC-D8D720889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2BEFCF-82A0-4BE4-B772-B72FD7758A78}" name="Table1" displayName="Table1" ref="A1:I7" totalsRowShown="0" headerRowDxfId="32" dataDxfId="31">
  <autoFilter ref="A1:I7" xr:uid="{C1D44CF6-C625-44C8-94E8-9E5C73B63796}"/>
  <tableColumns count="9">
    <tableColumn id="1" xr3:uid="{8CAE1FE0-D6C5-4AC2-BA98-471AB4002743}" name="Scenario 1" dataDxfId="30"/>
    <tableColumn id="2" xr3:uid="{87065CE6-3999-4497-B27A-551AA2D4C37B}" name="Trail 1" dataDxfId="23"/>
    <tableColumn id="3" xr3:uid="{357648BE-1398-4E85-B71D-C10734CE18E2}" name="Trial 2" dataDxfId="22"/>
    <tableColumn id="4" xr3:uid="{032FD0EF-5291-46E4-A21D-7DA1C27D1558}" name="Trial 3" dataDxfId="21"/>
    <tableColumn id="5" xr3:uid="{5E9CE060-472C-49E9-B08B-A553D82B749E}" name="Trial 4" dataDxfId="20"/>
    <tableColumn id="6" xr3:uid="{442FB71F-1F35-41CB-AFBA-BFFFD19408D2}" name="Trial 5" dataDxfId="19"/>
    <tableColumn id="7" xr3:uid="{71460663-C821-4F0D-A527-43417778D933}" name="Average" dataDxfId="18">
      <calculatedColumnFormula>AVERAGE(Table1[[#This Row],[Trail 1]:[Trial 5]])</calculatedColumnFormula>
    </tableColumn>
    <tableColumn id="8" xr3:uid="{4F21015A-4791-4BEB-84C7-46BEEB65FA87}" name="Standard Deviation (Sample)" dataDxfId="17">
      <calculatedColumnFormula>_xlfn.STDEV.S(Table1[[#This Row],[Trail 1]],Table1[[#This Row],[Trial 2]],Table1[[#This Row],[Trial 3]],Table1[[#This Row],[Trial 4]],Table1[[#This Row],[Trial 5]])</calculatedColumnFormula>
    </tableColumn>
    <tableColumn id="9" xr3:uid="{C869A0D5-EDB7-4F49-A730-D6041DB6619F}" name="Standard Deviation (Population)" dataDxfId="16">
      <calculatedColumnFormula>_xlfn.STDEV.P(Table1[[#This Row],[Trail 1]],Table1[[#This Row],[Trial 2]],Table1[[#This Row],[Trial 3]],Table1[[#This Row],[Trial 4]],Table1[[#This Row],[Trial 5]])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5FE23A-95DE-49E8-A701-F7A11CA11736}" name="Table2" displayName="Table2" ref="A9:I15" totalsRowShown="0" headerRowDxfId="29" dataDxfId="28">
  <autoFilter ref="A9:I15" xr:uid="{DF255E16-AA76-4E44-9EE2-78CAA550EFC3}"/>
  <tableColumns count="9">
    <tableColumn id="1" xr3:uid="{8433774D-B5F6-4C97-A2FE-18CC857D610F}" name="Scenario 2" dataDxfId="27"/>
    <tableColumn id="2" xr3:uid="{3F3A9BF0-DD6F-42C9-9EAE-09F1AF290E8A}" name="Trail 1" dataDxfId="15"/>
    <tableColumn id="3" xr3:uid="{6DFEF4BE-4F7F-4715-998F-68F5FF00D87F}" name="Trial 2" dataDxfId="14"/>
    <tableColumn id="4" xr3:uid="{640A40A4-712D-4AA4-98BC-3BC262190FFD}" name="Trial 3" dataDxfId="13"/>
    <tableColumn id="5" xr3:uid="{C4754EA0-8815-4DA6-9DA3-0021FD1B3949}" name="Trial 4" dataDxfId="12"/>
    <tableColumn id="6" xr3:uid="{1A9065D0-EB53-4254-AEBD-1114512F22B9}" name="Trial 5" dataDxfId="11"/>
    <tableColumn id="7" xr3:uid="{55A6668E-6BC4-4D32-96B7-11634AAE9248}" name="Average" dataDxfId="10">
      <calculatedColumnFormula>AVERAGE(Table2[[#This Row],[Trail 1]:[Trial 5]])</calculatedColumnFormula>
    </tableColumn>
    <tableColumn id="8" xr3:uid="{37B686A6-57DC-4512-8FE0-0D1CE76377AA}" name="Standard Deviation (Sample)" dataDxfId="9">
      <calculatedColumnFormula>_xlfn.STDEV.S(Table2[[#This Row],[Trail 1]],Table2[[#This Row],[Trial 2]],Table2[[#This Row],[Trial 3]],Table2[[#This Row],[Trial 4]],Table2[[#This Row],[Trial 5]])</calculatedColumnFormula>
    </tableColumn>
    <tableColumn id="9" xr3:uid="{E697CADB-6027-4758-A9C7-98F13CD93B4F}" name="Standard Deviation (Population)" dataDxfId="8">
      <calculatedColumnFormula>_xlfn.STDEV.P(Table2[[#This Row],[Trail 1]],Table2[[#This Row],[Trial 2]],Table2[[#This Row],[Trial 3]],Table2[[#This Row],[Trial 4]],Table2[[#This Row],[Trial 5]])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7265AF-AFE7-4BE5-8C74-418137699BE1}" name="Table3" displayName="Table3" ref="A17:I23" totalsRowShown="0" headerRowDxfId="26" dataDxfId="25">
  <autoFilter ref="A17:I23" xr:uid="{9564998E-8F11-4F8F-961E-B5FC9E7B6C69}"/>
  <tableColumns count="9">
    <tableColumn id="1" xr3:uid="{55259A19-EA47-4FD5-B9FD-2DF4961E769C}" name="Scenario 3" dataDxfId="24"/>
    <tableColumn id="2" xr3:uid="{A49B3B5C-E159-41BB-ADBC-1CB720664984}" name="Trail 1" dataDxfId="7"/>
    <tableColumn id="3" xr3:uid="{6EF104E1-E465-4735-B17F-BC06FAA41212}" name="Trial 2" dataDxfId="6"/>
    <tableColumn id="4" xr3:uid="{8DEE7FFF-26A7-4F7A-A6AF-84336ADF47D1}" name="Trial 3" dataDxfId="5"/>
    <tableColumn id="5" xr3:uid="{815CFBCB-DFE4-4D65-8461-BC1BA8CE7982}" name="Trial 4" dataDxfId="4"/>
    <tableColumn id="6" xr3:uid="{5C82AED9-720B-4A95-B0C0-6FF20997793D}" name="Trial 5" dataDxfId="3"/>
    <tableColumn id="7" xr3:uid="{EC98BBC9-8B37-4EE3-9A7B-9E2217CEB3C2}" name="Average" dataDxfId="2">
      <calculatedColumnFormula>AVERAGE(Table3[[#This Row],[Trail 1]:[Trial 5]])</calculatedColumnFormula>
    </tableColumn>
    <tableColumn id="8" xr3:uid="{E9B183DF-E08B-42D2-AA6F-769A10AC75C2}" name="Standard Deviation (Sample)" dataDxfId="1">
      <calculatedColumnFormula>_xlfn.STDEV.S(Table3[[#This Row],[Trail 1]],Table3[[#This Row],[Trial 2]],Table3[[#This Row],[Trial 3]],Table3[[#This Row],[Trial 4]],Table3[[#This Row],[Trial 5]])</calculatedColumnFormula>
    </tableColumn>
    <tableColumn id="9" xr3:uid="{E192697A-CEBE-478C-BE9A-A1282A216304}" name="Standard Deviation (Population)" dataDxfId="0">
      <calculatedColumnFormula>_xlfn.STDEV.P(Table3[[#This Row],[Trail 1]],Table3[[#This Row],[Trial 2]],Table3[[#This Row],[Trial 3]],Table3[[#This Row],[Trial 4]],Table3[[#This Row],[Trial 5]])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7ECE-ABB1-40A2-AABC-778C2CF7EEBD}">
  <dimension ref="A1:P23"/>
  <sheetViews>
    <sheetView tabSelected="1" topLeftCell="A13" workbookViewId="0">
      <selection activeCell="I37" sqref="I37"/>
    </sheetView>
  </sheetViews>
  <sheetFormatPr defaultRowHeight="15.75" x14ac:dyDescent="0.25"/>
  <cols>
    <col min="1" max="1" width="37.7109375" style="1" bestFit="1" customWidth="1"/>
    <col min="2" max="6" width="11.85546875" style="2" bestFit="1" customWidth="1"/>
    <col min="7" max="7" width="13.7109375" style="2" bestFit="1" customWidth="1"/>
    <col min="8" max="8" width="33.5703125" style="1" bestFit="1" customWidth="1"/>
    <col min="9" max="9" width="36.7109375" style="1" bestFit="1" customWidth="1"/>
    <col min="10" max="16384" width="9.140625" style="1"/>
  </cols>
  <sheetData>
    <row r="1" spans="1:16" x14ac:dyDescent="0.25">
      <c r="A1" s="3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14</v>
      </c>
      <c r="H1" s="3" t="s">
        <v>15</v>
      </c>
      <c r="I1" s="3" t="s">
        <v>16</v>
      </c>
    </row>
    <row r="2" spans="1:16" x14ac:dyDescent="0.25">
      <c r="A2" s="1" t="s">
        <v>0</v>
      </c>
      <c r="B2" s="5">
        <v>77</v>
      </c>
      <c r="C2" s="5">
        <v>73</v>
      </c>
      <c r="D2" s="5">
        <v>89</v>
      </c>
      <c r="E2" s="5">
        <v>70</v>
      </c>
      <c r="F2" s="5">
        <v>71</v>
      </c>
      <c r="G2" s="5">
        <f>AVERAGE(Table1[[#This Row],[Trail 1]:[Trial 5]])</f>
        <v>76</v>
      </c>
      <c r="H2" s="5">
        <f>_xlfn.STDEV.S(Table1[[#This Row],[Trail 1]],Table1[[#This Row],[Trial 2]],Table1[[#This Row],[Trial 3]],Table1[[#This Row],[Trial 4]],Table1[[#This Row],[Trial 5]])</f>
        <v>7.745966692414834</v>
      </c>
      <c r="I2" s="5">
        <f>_xlfn.STDEV.P(Table1[[#This Row],[Trail 1]],Table1[[#This Row],[Trial 2]],Table1[[#This Row],[Trial 3]],Table1[[#This Row],[Trial 4]],Table1[[#This Row],[Trial 5]])</f>
        <v>6.9282032302755088</v>
      </c>
      <c r="K2" s="2"/>
      <c r="L2" s="2"/>
      <c r="M2" s="2"/>
      <c r="N2" s="2"/>
      <c r="O2" s="2"/>
      <c r="P2" s="2"/>
    </row>
    <row r="3" spans="1:16" x14ac:dyDescent="0.25">
      <c r="A3" s="1" t="s">
        <v>1</v>
      </c>
      <c r="B3" s="5">
        <v>34.299999999999997</v>
      </c>
      <c r="C3" s="5">
        <v>45.09</v>
      </c>
      <c r="D3" s="5">
        <v>34.32</v>
      </c>
      <c r="E3" s="5">
        <v>38.33</v>
      </c>
      <c r="F3" s="5">
        <v>33.49</v>
      </c>
      <c r="G3" s="5">
        <f>AVERAGE(Table1[[#This Row],[Trail 1]:[Trial 5]])</f>
        <v>37.106000000000009</v>
      </c>
      <c r="H3" s="5">
        <f>_xlfn.STDEV.S(Table1[[#This Row],[Trail 1]],Table1[[#This Row],[Trial 2]],Table1[[#This Row],[Trial 3]],Table1[[#This Row],[Trial 4]],Table1[[#This Row],[Trial 5]])</f>
        <v>4.8464760393505975</v>
      </c>
      <c r="I3" s="5">
        <f>_xlfn.STDEV.P(Table1[[#This Row],[Trail 1]],Table1[[#This Row],[Trial 2]],Table1[[#This Row],[Trial 3]],Table1[[#This Row],[Trial 4]],Table1[[#This Row],[Trial 5]])</f>
        <v>4.3348199501247482</v>
      </c>
    </row>
    <row r="4" spans="1:16" x14ac:dyDescent="0.25">
      <c r="A4" s="1" t="s">
        <v>2</v>
      </c>
      <c r="B4" s="5">
        <v>6.74</v>
      </c>
      <c r="C4" s="5">
        <v>7.38</v>
      </c>
      <c r="D4" s="5">
        <v>7.2</v>
      </c>
      <c r="E4" s="5">
        <v>6.09</v>
      </c>
      <c r="F4" s="5">
        <v>8.56</v>
      </c>
      <c r="G4" s="5">
        <f>AVERAGE(Table1[[#This Row],[Trail 1]:[Trial 5]])</f>
        <v>7.194</v>
      </c>
      <c r="H4" s="5">
        <f>_xlfn.STDEV.S(Table1[[#This Row],[Trail 1]],Table1[[#This Row],[Trial 2]],Table1[[#This Row],[Trial 3]],Table1[[#This Row],[Trial 4]],Table1[[#This Row],[Trial 5]])</f>
        <v>0.91180041675797119</v>
      </c>
      <c r="I4" s="5">
        <f>_xlfn.STDEV.P(Table1[[#This Row],[Trail 1]],Table1[[#This Row],[Trial 2]],Table1[[#This Row],[Trial 3]],Table1[[#This Row],[Trial 4]],Table1[[#This Row],[Trial 5]])</f>
        <v>0.81553908551338061</v>
      </c>
    </row>
    <row r="5" spans="1:16" x14ac:dyDescent="0.25">
      <c r="A5" s="1" t="s">
        <v>3</v>
      </c>
      <c r="B5" s="5">
        <v>9.44</v>
      </c>
      <c r="C5" s="5">
        <v>7.76</v>
      </c>
      <c r="D5" s="5">
        <v>8.7100000000000009</v>
      </c>
      <c r="E5" s="5">
        <v>7.33</v>
      </c>
      <c r="F5" s="5">
        <v>7.27</v>
      </c>
      <c r="G5" s="5">
        <f>AVERAGE(Table1[[#This Row],[Trail 1]:[Trial 5]])</f>
        <v>8.1020000000000003</v>
      </c>
      <c r="H5" s="5">
        <f>_xlfn.STDEV.S(Table1[[#This Row],[Trail 1]],Table1[[#This Row],[Trial 2]],Table1[[#This Row],[Trial 3]],Table1[[#This Row],[Trial 4]],Table1[[#This Row],[Trial 5]])</f>
        <v>0.94407097190835798</v>
      </c>
      <c r="I5" s="5">
        <f>_xlfn.STDEV.P(Table1[[#This Row],[Trail 1]],Table1[[#This Row],[Trial 2]],Table1[[#This Row],[Trial 3]],Table1[[#This Row],[Trial 4]],Table1[[#This Row],[Trial 5]])</f>
        <v>0.84440274750855038</v>
      </c>
    </row>
    <row r="6" spans="1:16" x14ac:dyDescent="0.25">
      <c r="A6" s="1" t="s">
        <v>4</v>
      </c>
      <c r="B6" s="5">
        <v>8.74</v>
      </c>
      <c r="C6" s="5">
        <v>10.86</v>
      </c>
      <c r="D6" s="5">
        <v>7.72</v>
      </c>
      <c r="E6" s="5">
        <v>9.94</v>
      </c>
      <c r="F6" s="5">
        <v>7.15</v>
      </c>
      <c r="G6" s="5">
        <f>AVERAGE(Table1[[#This Row],[Trail 1]:[Trial 5]])</f>
        <v>8.8819999999999997</v>
      </c>
      <c r="H6" s="5">
        <f>_xlfn.STDEV.S(Table1[[#This Row],[Trail 1]],Table1[[#This Row],[Trial 2]],Table1[[#This Row],[Trial 3]],Table1[[#This Row],[Trial 4]],Table1[[#This Row],[Trial 5]])</f>
        <v>1.5331405675932013</v>
      </c>
      <c r="I6" s="5">
        <f>_xlfn.STDEV.P(Table1[[#This Row],[Trail 1]],Table1[[#This Row],[Trial 2]],Table1[[#This Row],[Trial 3]],Table1[[#This Row],[Trial 4]],Table1[[#This Row],[Trial 5]])</f>
        <v>1.3712826112804044</v>
      </c>
    </row>
    <row r="7" spans="1:16" x14ac:dyDescent="0.25">
      <c r="A7" s="1" t="s">
        <v>5</v>
      </c>
      <c r="B7" s="5">
        <v>77.37</v>
      </c>
      <c r="C7" s="5">
        <v>116.64</v>
      </c>
      <c r="D7" s="5">
        <v>108.44</v>
      </c>
      <c r="E7" s="5">
        <v>79.56</v>
      </c>
      <c r="F7" s="5">
        <v>78.39</v>
      </c>
      <c r="G7" s="5">
        <f>AVERAGE(Table1[[#This Row],[Trail 1]:[Trial 5]])</f>
        <v>92.08</v>
      </c>
      <c r="H7" s="5">
        <f>_xlfn.STDEV.S(Table1[[#This Row],[Trail 1]],Table1[[#This Row],[Trial 2]],Table1[[#This Row],[Trial 3]],Table1[[#This Row],[Trial 4]],Table1[[#This Row],[Trial 5]])</f>
        <v>18.916882671307164</v>
      </c>
      <c r="I7" s="5">
        <f>_xlfn.STDEV.P(Table1[[#This Row],[Trail 1]],Table1[[#This Row],[Trial 2]],Table1[[#This Row],[Trial 3]],Table1[[#This Row],[Trial 4]],Table1[[#This Row],[Trial 5]])</f>
        <v>16.919774230172269</v>
      </c>
    </row>
    <row r="8" spans="1:16" x14ac:dyDescent="0.25">
      <c r="B8" s="5"/>
      <c r="C8" s="5"/>
      <c r="D8" s="5"/>
      <c r="E8" s="5"/>
      <c r="F8" s="5"/>
      <c r="G8" s="5"/>
      <c r="H8" s="5"/>
      <c r="I8" s="5"/>
    </row>
    <row r="9" spans="1:16" x14ac:dyDescent="0.25">
      <c r="A9" s="3" t="s">
        <v>12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14</v>
      </c>
      <c r="H9" s="6" t="s">
        <v>15</v>
      </c>
      <c r="I9" s="6" t="s">
        <v>16</v>
      </c>
    </row>
    <row r="10" spans="1:16" x14ac:dyDescent="0.25">
      <c r="A10" s="1" t="s">
        <v>0</v>
      </c>
      <c r="B10" s="5">
        <v>141</v>
      </c>
      <c r="C10" s="5">
        <v>154</v>
      </c>
      <c r="D10" s="5">
        <v>149</v>
      </c>
      <c r="E10" s="5">
        <v>150</v>
      </c>
      <c r="F10" s="5">
        <v>158</v>
      </c>
      <c r="G10" s="5">
        <f>AVERAGE(Table2[[#This Row],[Trail 1]:[Trial 5]])</f>
        <v>150.4</v>
      </c>
      <c r="H10" s="5">
        <f>_xlfn.STDEV.S(Table2[[#This Row],[Trail 1]],Table2[[#This Row],[Trial 2]],Table2[[#This Row],[Trial 3]],Table2[[#This Row],[Trial 4]],Table2[[#This Row],[Trial 5]])</f>
        <v>6.3482280992415516</v>
      </c>
      <c r="I10" s="5">
        <f>_xlfn.STDEV.P(Table2[[#This Row],[Trail 1]],Table2[[#This Row],[Trial 2]],Table2[[#This Row],[Trial 3]],Table2[[#This Row],[Trial 4]],Table2[[#This Row],[Trial 5]])</f>
        <v>5.6780278266313564</v>
      </c>
    </row>
    <row r="11" spans="1:16" x14ac:dyDescent="0.25">
      <c r="A11" s="1" t="s">
        <v>1</v>
      </c>
      <c r="B11" s="5">
        <v>35.03</v>
      </c>
      <c r="C11" s="5">
        <v>31.11</v>
      </c>
      <c r="D11" s="5">
        <v>27.94</v>
      </c>
      <c r="E11" s="5">
        <v>33.29</v>
      </c>
      <c r="F11" s="5">
        <v>29.84</v>
      </c>
      <c r="G11" s="5">
        <f>AVERAGE(Table2[[#This Row],[Trail 1]:[Trial 5]])</f>
        <v>31.442</v>
      </c>
      <c r="H11" s="5">
        <f>_xlfn.STDEV.S(Table2[[#This Row],[Trail 1]],Table2[[#This Row],[Trial 2]],Table2[[#This Row],[Trial 3]],Table2[[#This Row],[Trial 4]],Table2[[#This Row],[Trial 5]])</f>
        <v>2.7941671388805647</v>
      </c>
      <c r="I11" s="5">
        <f>_xlfn.STDEV.P(Table2[[#This Row],[Trail 1]],Table2[[#This Row],[Trial 2]],Table2[[#This Row],[Trial 3]],Table2[[#This Row],[Trial 4]],Table2[[#This Row],[Trial 5]])</f>
        <v>2.4991790652132151</v>
      </c>
    </row>
    <row r="12" spans="1:16" x14ac:dyDescent="0.25">
      <c r="A12" s="1" t="s">
        <v>2</v>
      </c>
      <c r="B12" s="5">
        <v>14.22</v>
      </c>
      <c r="C12" s="5">
        <v>12.23</v>
      </c>
      <c r="D12" s="5">
        <v>13.46</v>
      </c>
      <c r="E12" s="5">
        <v>11.96</v>
      </c>
      <c r="F12" s="5">
        <v>12.34</v>
      </c>
      <c r="G12" s="5">
        <f>AVERAGE(Table2[[#This Row],[Trail 1]:[Trial 5]])</f>
        <v>12.842000000000002</v>
      </c>
      <c r="H12" s="5">
        <f>_xlfn.STDEV.S(Table2[[#This Row],[Trail 1]],Table2[[#This Row],[Trial 2]],Table2[[#This Row],[Trial 3]],Table2[[#This Row],[Trial 4]],Table2[[#This Row],[Trial 5]])</f>
        <v>0.95985415558823328</v>
      </c>
      <c r="I12" s="5">
        <f>_xlfn.STDEV.P(Table2[[#This Row],[Trail 1]],Table2[[#This Row],[Trial 2]],Table2[[#This Row],[Trial 3]],Table2[[#This Row],[Trial 4]],Table2[[#This Row],[Trial 5]])</f>
        <v>0.85851965615237968</v>
      </c>
    </row>
    <row r="13" spans="1:16" x14ac:dyDescent="0.25">
      <c r="A13" s="1" t="s">
        <v>3</v>
      </c>
      <c r="B13" s="5">
        <v>17.77</v>
      </c>
      <c r="C13" s="5">
        <v>18.18</v>
      </c>
      <c r="D13" s="5">
        <v>17.78</v>
      </c>
      <c r="E13" s="5">
        <v>17.52</v>
      </c>
      <c r="F13" s="5">
        <v>14.27</v>
      </c>
      <c r="G13" s="5">
        <f>AVERAGE(Table2[[#This Row],[Trail 1]:[Trial 5]])</f>
        <v>17.103999999999999</v>
      </c>
      <c r="H13" s="5">
        <f>_xlfn.STDEV.S(Table2[[#This Row],[Trail 1]],Table2[[#This Row],[Trial 2]],Table2[[#This Row],[Trial 3]],Table2[[#This Row],[Trial 4]],Table2[[#This Row],[Trial 5]])</f>
        <v>1.6017896241392005</v>
      </c>
      <c r="I13" s="5">
        <f>_xlfn.STDEV.P(Table2[[#This Row],[Trail 1]],Table2[[#This Row],[Trial 2]],Table2[[#This Row],[Trial 3]],Table2[[#This Row],[Trial 4]],Table2[[#This Row],[Trial 5]])</f>
        <v>1.4326841940916359</v>
      </c>
    </row>
    <row r="14" spans="1:16" x14ac:dyDescent="0.25">
      <c r="A14" s="1" t="s">
        <v>4</v>
      </c>
      <c r="B14" s="5">
        <v>16.18</v>
      </c>
      <c r="C14" s="5">
        <v>19.829999999999998</v>
      </c>
      <c r="D14" s="5">
        <v>17.77</v>
      </c>
      <c r="E14" s="5">
        <v>18.170000000000002</v>
      </c>
      <c r="F14" s="5">
        <v>19.02</v>
      </c>
      <c r="G14" s="5">
        <f>AVERAGE(Table2[[#This Row],[Trail 1]:[Trial 5]])</f>
        <v>18.193999999999999</v>
      </c>
      <c r="H14" s="5">
        <f>_xlfn.STDEV.S(Table2[[#This Row],[Trail 1]],Table2[[#This Row],[Trial 2]],Table2[[#This Row],[Trial 3]],Table2[[#This Row],[Trial 4]],Table2[[#This Row],[Trial 5]])</f>
        <v>1.3779804062467647</v>
      </c>
      <c r="I14" s="5">
        <f>_xlfn.STDEV.P(Table2[[#This Row],[Trail 1]],Table2[[#This Row],[Trial 2]],Table2[[#This Row],[Trial 3]],Table2[[#This Row],[Trial 4]],Table2[[#This Row],[Trial 5]])</f>
        <v>1.2325031440122167</v>
      </c>
    </row>
    <row r="15" spans="1:16" x14ac:dyDescent="0.25">
      <c r="A15" s="1" t="s">
        <v>5</v>
      </c>
      <c r="B15" s="5">
        <v>128.53</v>
      </c>
      <c r="C15" s="5">
        <v>117.05</v>
      </c>
      <c r="D15" s="5">
        <v>105.81</v>
      </c>
      <c r="E15" s="5">
        <v>136.58000000000001</v>
      </c>
      <c r="F15" s="5">
        <v>117.38</v>
      </c>
      <c r="G15" s="5">
        <f>AVERAGE(Table2[[#This Row],[Trail 1]:[Trial 5]])</f>
        <v>121.07000000000001</v>
      </c>
      <c r="H15" s="5">
        <f>_xlfn.STDEV.S(Table2[[#This Row],[Trail 1]],Table2[[#This Row],[Trial 2]],Table2[[#This Row],[Trial 3]],Table2[[#This Row],[Trial 4]],Table2[[#This Row],[Trial 5]])</f>
        <v>11.820065566654023</v>
      </c>
      <c r="I15" s="5">
        <f>_xlfn.STDEV.P(Table2[[#This Row],[Trail 1]],Table2[[#This Row],[Trial 2]],Table2[[#This Row],[Trial 3]],Table2[[#This Row],[Trial 4]],Table2[[#This Row],[Trial 5]])</f>
        <v>10.572188042217187</v>
      </c>
    </row>
    <row r="16" spans="1:16" x14ac:dyDescent="0.25">
      <c r="B16" s="5"/>
      <c r="C16" s="5"/>
      <c r="D16" s="5"/>
      <c r="E16" s="5"/>
      <c r="F16" s="5"/>
      <c r="G16" s="5"/>
      <c r="H16" s="5"/>
      <c r="I16" s="5"/>
    </row>
    <row r="17" spans="1:9" x14ac:dyDescent="0.25">
      <c r="A17" s="3" t="s">
        <v>13</v>
      </c>
      <c r="B17" s="6" t="s">
        <v>7</v>
      </c>
      <c r="C17" s="6" t="s">
        <v>8</v>
      </c>
      <c r="D17" s="6" t="s">
        <v>9</v>
      </c>
      <c r="E17" s="6" t="s">
        <v>10</v>
      </c>
      <c r="F17" s="6" t="s">
        <v>11</v>
      </c>
      <c r="G17" s="6" t="s">
        <v>14</v>
      </c>
      <c r="H17" s="6" t="s">
        <v>15</v>
      </c>
      <c r="I17" s="6" t="s">
        <v>16</v>
      </c>
    </row>
    <row r="18" spans="1:9" x14ac:dyDescent="0.25">
      <c r="A18" s="1" t="s">
        <v>0</v>
      </c>
      <c r="B18" s="5">
        <v>183</v>
      </c>
      <c r="C18" s="5">
        <v>190</v>
      </c>
      <c r="D18" s="5">
        <v>185</v>
      </c>
      <c r="E18" s="5">
        <v>193</v>
      </c>
      <c r="F18" s="5">
        <v>190</v>
      </c>
      <c r="G18" s="5">
        <f>AVERAGE(Table3[[#This Row],[Trail 1]:[Trial 5]])</f>
        <v>188.2</v>
      </c>
      <c r="H18" s="5">
        <f>_xlfn.STDEV.S(Table3[[#This Row],[Trail 1]],Table3[[#This Row],[Trial 2]],Table3[[#This Row],[Trial 3]],Table3[[#This Row],[Trial 4]],Table3[[#This Row],[Trial 5]])</f>
        <v>4.0865633483405102</v>
      </c>
      <c r="I18" s="5">
        <f>_xlfn.STDEV.P(Table3[[#This Row],[Trail 1]],Table3[[#This Row],[Trial 2]],Table3[[#This Row],[Trial 3]],Table3[[#This Row],[Trial 4]],Table3[[#This Row],[Trial 5]])</f>
        <v>3.6551333764994132</v>
      </c>
    </row>
    <row r="19" spans="1:9" x14ac:dyDescent="0.25">
      <c r="A19" s="1" t="s">
        <v>1</v>
      </c>
      <c r="B19" s="5">
        <v>28.54</v>
      </c>
      <c r="C19" s="5">
        <v>31.12</v>
      </c>
      <c r="D19" s="5">
        <v>27.81</v>
      </c>
      <c r="E19" s="5">
        <v>30.89</v>
      </c>
      <c r="F19" s="5">
        <v>27.27</v>
      </c>
      <c r="G19" s="5">
        <f>AVERAGE(Table3[[#This Row],[Trail 1]:[Trial 5]])</f>
        <v>29.125999999999998</v>
      </c>
      <c r="H19" s="5">
        <f>_xlfn.STDEV.S(Table3[[#This Row],[Trail 1]],Table3[[#This Row],[Trial 2]],Table3[[#This Row],[Trial 3]],Table3[[#This Row],[Trial 4]],Table3[[#This Row],[Trial 5]])</f>
        <v>1.7753675675757974</v>
      </c>
      <c r="I19" s="5">
        <f>_xlfn.STDEV.P(Table3[[#This Row],[Trail 1]],Table3[[#This Row],[Trial 2]],Table3[[#This Row],[Trial 3]],Table3[[#This Row],[Trial 4]],Table3[[#This Row],[Trial 5]])</f>
        <v>1.5879370264591737</v>
      </c>
    </row>
    <row r="20" spans="1:9" x14ac:dyDescent="0.25">
      <c r="A20" s="1" t="s">
        <v>2</v>
      </c>
      <c r="B20" s="5">
        <v>19.98</v>
      </c>
      <c r="C20" s="5">
        <v>20.5</v>
      </c>
      <c r="D20" s="5">
        <v>20.84</v>
      </c>
      <c r="E20" s="5">
        <v>20.55</v>
      </c>
      <c r="F20" s="5">
        <v>21.69</v>
      </c>
      <c r="G20" s="5">
        <f>AVERAGE(Table3[[#This Row],[Trail 1]:[Trial 5]])</f>
        <v>20.712</v>
      </c>
      <c r="H20" s="5">
        <f>_xlfn.STDEV.S(Table3[[#This Row],[Trail 1]],Table3[[#This Row],[Trial 2]],Table3[[#This Row],[Trial 3]],Table3[[#This Row],[Trial 4]],Table3[[#This Row],[Trial 5]])</f>
        <v>0.62846638732711901</v>
      </c>
      <c r="I20" s="5">
        <f>_xlfn.STDEV.P(Table3[[#This Row],[Trail 1]],Table3[[#This Row],[Trial 2]],Table3[[#This Row],[Trial 3]],Table3[[#This Row],[Trial 4]],Table3[[#This Row],[Trial 5]])</f>
        <v>0.56211742545486021</v>
      </c>
    </row>
    <row r="21" spans="1:9" x14ac:dyDescent="0.25">
      <c r="A21" s="1" t="s">
        <v>3</v>
      </c>
      <c r="B21" s="5">
        <v>24.29</v>
      </c>
      <c r="C21" s="5">
        <v>26.15</v>
      </c>
      <c r="D21" s="5">
        <v>25.07</v>
      </c>
      <c r="E21" s="5">
        <v>23.19</v>
      </c>
      <c r="F21" s="5">
        <v>23.46</v>
      </c>
      <c r="G21" s="5">
        <f>AVERAGE(Table3[[#This Row],[Trail 1]:[Trial 5]])</f>
        <v>24.431999999999999</v>
      </c>
      <c r="H21" s="5">
        <f>_xlfn.STDEV.S(Table3[[#This Row],[Trail 1]],Table3[[#This Row],[Trial 2]],Table3[[#This Row],[Trial 3]],Table3[[#This Row],[Trial 4]],Table3[[#This Row],[Trial 5]])</f>
        <v>1.210999587118013</v>
      </c>
      <c r="I21" s="5">
        <f>_xlfn.STDEV.P(Table3[[#This Row],[Trail 1]],Table3[[#This Row],[Trial 2]],Table3[[#This Row],[Trial 3]],Table3[[#This Row],[Trial 4]],Table3[[#This Row],[Trial 5]])</f>
        <v>1.0831509590080222</v>
      </c>
    </row>
    <row r="22" spans="1:9" x14ac:dyDescent="0.25">
      <c r="A22" s="1" t="s">
        <v>4</v>
      </c>
      <c r="B22" s="5">
        <v>26.73</v>
      </c>
      <c r="C22" s="5">
        <v>30.28</v>
      </c>
      <c r="D22" s="5">
        <v>27.44</v>
      </c>
      <c r="E22" s="5">
        <v>28.46</v>
      </c>
      <c r="F22" s="5">
        <v>27.66</v>
      </c>
      <c r="G22" s="5">
        <f>AVERAGE(Table3[[#This Row],[Trail 1]:[Trial 5]])</f>
        <v>28.113999999999997</v>
      </c>
      <c r="H22" s="5">
        <f>_xlfn.STDEV.S(Table3[[#This Row],[Trail 1]],Table3[[#This Row],[Trial 2]],Table3[[#This Row],[Trial 3]],Table3[[#This Row],[Trial 4]],Table3[[#This Row],[Trial 5]])</f>
        <v>1.3589628398157179</v>
      </c>
      <c r="I22" s="5">
        <f>_xlfn.STDEV.P(Table3[[#This Row],[Trail 1]],Table3[[#This Row],[Trial 2]],Table3[[#This Row],[Trial 3]],Table3[[#This Row],[Trial 4]],Table3[[#This Row],[Trial 5]])</f>
        <v>1.2154933154896412</v>
      </c>
    </row>
    <row r="23" spans="1:9" x14ac:dyDescent="0.25">
      <c r="A23" s="1" t="s">
        <v>5</v>
      </c>
      <c r="B23" s="5">
        <v>122.71</v>
      </c>
      <c r="C23" s="5">
        <v>121.45</v>
      </c>
      <c r="D23" s="5">
        <v>127.22</v>
      </c>
      <c r="E23" s="5">
        <v>130.29</v>
      </c>
      <c r="F23" s="5">
        <v>125.21</v>
      </c>
      <c r="G23" s="5">
        <f>AVERAGE(Table3[[#This Row],[Trail 1]:[Trial 5]])</f>
        <v>125.376</v>
      </c>
      <c r="H23" s="5">
        <f>_xlfn.STDEV.S(Table3[[#This Row],[Trail 1]],Table3[[#This Row],[Trial 2]],Table3[[#This Row],[Trial 3]],Table3[[#This Row],[Trial 4]],Table3[[#This Row],[Trial 5]])</f>
        <v>3.5389376937154435</v>
      </c>
      <c r="I23" s="5">
        <f>_xlfn.STDEV.P(Table3[[#This Row],[Trail 1]],Table3[[#This Row],[Trial 2]],Table3[[#This Row],[Trial 3]],Table3[[#This Row],[Trial 4]],Table3[[#This Row],[Trial 5]])</f>
        <v>3.1653221005136252</v>
      </c>
    </row>
  </sheetData>
  <phoneticPr fontId="2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58DD52B5E7B947946E4D224208DE93" ma:contentTypeVersion="13" ma:contentTypeDescription="Create a new document." ma:contentTypeScope="" ma:versionID="d393b378266b477572535ee3020674df">
  <xsd:schema xmlns:xsd="http://www.w3.org/2001/XMLSchema" xmlns:xs="http://www.w3.org/2001/XMLSchema" xmlns:p="http://schemas.microsoft.com/office/2006/metadata/properties" xmlns:ns3="362a1f71-dd5f-408a-9a54-276388f93bf3" xmlns:ns4="aaa1f0e0-4e44-4950-ada8-04d608242dd4" targetNamespace="http://schemas.microsoft.com/office/2006/metadata/properties" ma:root="true" ma:fieldsID="3a27ac019e0b278c6670cf07d732a5d0" ns3:_="" ns4:_="">
    <xsd:import namespace="362a1f71-dd5f-408a-9a54-276388f93bf3"/>
    <xsd:import namespace="aaa1f0e0-4e44-4950-ada8-04d608242d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a1f71-dd5f-408a-9a54-276388f93b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1f0e0-4e44-4950-ada8-04d608242dd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1FC59C-7842-490E-AD8B-C6B717AB31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2a1f71-dd5f-408a-9a54-276388f93bf3"/>
    <ds:schemaRef ds:uri="aaa1f0e0-4e44-4950-ada8-04d608242d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73B963-DA16-4620-8EA4-B5A29708149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5693B21-B539-40D5-BC96-EDD8E058BB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Shah</dc:creator>
  <cp:lastModifiedBy>Yash Shah</cp:lastModifiedBy>
  <dcterms:created xsi:type="dcterms:W3CDTF">2020-04-27T08:36:40Z</dcterms:created>
  <dcterms:modified xsi:type="dcterms:W3CDTF">2020-04-29T00:44:38Z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0x010100E358DD52B5E7B947946E4D224208DE93</vt:lpwstr>
  </property>
</Properties>
</file>