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toala/Documents/Facci 2016/Portafolio/"/>
    </mc:Choice>
  </mc:AlternateContent>
  <bookViews>
    <workbookView xWindow="0" yWindow="460" windowWidth="28800" windowHeight="16100" tabRatio="500" activeTab="8"/>
  </bookViews>
  <sheets>
    <sheet name="2C" sheetId="3" r:id="rId1"/>
    <sheet name="Sheet1" sheetId="7" r:id="rId2"/>
    <sheet name="4A" sheetId="1" r:id="rId3"/>
    <sheet name="4B" sheetId="2" r:id="rId4"/>
    <sheet name="5A" sheetId="4" r:id="rId5"/>
    <sheet name="GRUPOS 4to" sheetId="8" r:id="rId6"/>
    <sheet name="5B" sheetId="5" r:id="rId7"/>
    <sheet name="Tutoria" sheetId="6" r:id="rId8"/>
    <sheet name="Grupos 5to" sheetId="9" r:id="rId9"/>
  </sheets>
  <definedNames>
    <definedName name="_xlnm._FilterDatabase" localSheetId="0" hidden="1">'2C'!$G$29:$G$52</definedName>
    <definedName name="_xlnm._FilterDatabase" localSheetId="3" hidden="1">'4B'!$K$40:$K$71</definedName>
    <definedName name="_xlnm._FilterDatabase" localSheetId="4" hidden="1">'5A'!$L$28:$L$50</definedName>
    <definedName name="_xlnm._FilterDatabase" localSheetId="6" hidden="1">'5B'!$L$29:$L$50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" i="4" l="1"/>
  <c r="P35" i="4"/>
  <c r="P34" i="4"/>
  <c r="P33" i="4"/>
  <c r="P32" i="4"/>
  <c r="P31" i="4"/>
  <c r="P38" i="5"/>
  <c r="P37" i="5"/>
  <c r="P36" i="5"/>
  <c r="P35" i="5"/>
  <c r="J38" i="3"/>
  <c r="J37" i="3"/>
  <c r="J36" i="3"/>
  <c r="J35" i="3"/>
  <c r="J34" i="3"/>
  <c r="J33" i="3"/>
  <c r="O48" i="2"/>
  <c r="O47" i="2"/>
  <c r="O46" i="2"/>
  <c r="O45" i="2"/>
  <c r="O44" i="2"/>
  <c r="O43" i="2"/>
  <c r="O42" i="2"/>
  <c r="O41" i="2"/>
  <c r="N32" i="1"/>
  <c r="N31" i="1"/>
  <c r="N29" i="1"/>
  <c r="N28" i="1"/>
  <c r="N30" i="1"/>
  <c r="N27" i="1"/>
  <c r="N26" i="1"/>
</calcChain>
</file>

<file path=xl/sharedStrings.xml><?xml version="1.0" encoding="utf-8"?>
<sst xmlns="http://schemas.openxmlformats.org/spreadsheetml/2006/main" count="581" uniqueCount="288">
  <si>
    <t>13-Junio</t>
  </si>
  <si>
    <t>Prueba de Diagnóstico - Introducción</t>
  </si>
  <si>
    <t>4A</t>
  </si>
  <si>
    <t>NIVEL</t>
  </si>
  <si>
    <t>CEDEÑO DE LA CRUZ STEFANIA JAMILET</t>
  </si>
  <si>
    <t>MEZA CHALEN IRVING WILLIAM</t>
  </si>
  <si>
    <t>CASTILLO PALMA ANDY LENIN</t>
  </si>
  <si>
    <t>ROMAN ALVIA JAIRO ALEXANDER</t>
  </si>
  <si>
    <t>ACOSTA DELGADO JORGE JEFFERSON</t>
  </si>
  <si>
    <t>BERMELLO LOPEZ FRANCISCO XAVIER</t>
  </si>
  <si>
    <t>VERA LOPEZ MADELEINE MONSERRATE</t>
  </si>
  <si>
    <t>GÓMEZ CASTRO DAYANA MERCEDES</t>
  </si>
  <si>
    <t>RODRIGUEZ SANCHEZ JEFFERSON ANDRES</t>
  </si>
  <si>
    <t>ESPAÑA BRAVO PABLO</t>
  </si>
  <si>
    <t>PAZ MERO JAIME AQUILES</t>
  </si>
  <si>
    <t>MACIAS LUNA MIGUEL ANGEL</t>
  </si>
  <si>
    <t>PACHECO RIVERA CRISTOPHER DAVID</t>
  </si>
  <si>
    <t>HIDALGO HEMBA ELIAS IGNACIO</t>
  </si>
  <si>
    <t>NOTAS</t>
  </si>
  <si>
    <t>Ref.</t>
  </si>
  <si>
    <t>CountIF</t>
  </si>
  <si>
    <t>"0.25"</t>
  </si>
  <si>
    <t>"0.35"</t>
  </si>
  <si>
    <t>"0.4"</t>
  </si>
  <si>
    <t>"0.5"</t>
  </si>
  <si>
    <t>"0.6"</t>
  </si>
  <si>
    <t>"0.7"</t>
  </si>
  <si>
    <t>"0.9"</t>
  </si>
  <si>
    <t>BLONDET MIELES DIEGO JAVIER</t>
  </si>
  <si>
    <t>CEDEÑO COVEÑA RONALD JOSE</t>
  </si>
  <si>
    <t>DELGADO CEDEÑO JEAN CARLOS</t>
  </si>
  <si>
    <t>GUERRERO CALLE STEEVEN OMAR</t>
  </si>
  <si>
    <t>VALAREZO LUCAS STALIN GUILLERMO</t>
  </si>
  <si>
    <t>ARZUBE AVEIGA CESAR AUGUSTO</t>
  </si>
  <si>
    <t>PALACIOS LOOR STEFANY LILIBETH</t>
  </si>
  <si>
    <t>ORTEGA ORTIZ MAIKEL ARMANDO</t>
  </si>
  <si>
    <t>SOLEDISPA PIN RAFAEL</t>
  </si>
  <si>
    <t>SOLIS HERNANDEZ JAVIER ENRIQUE</t>
  </si>
  <si>
    <t>URETA NAVARRETE LEONELA ESTEFANIA</t>
  </si>
  <si>
    <t>FRANCO DÍAZ FREDDY</t>
  </si>
  <si>
    <t>REYES LUIGGI</t>
  </si>
  <si>
    <t>AVILA JUAN</t>
  </si>
  <si>
    <t>ZAMORA MONTESDEOCA GABRIEL</t>
  </si>
  <si>
    <t>CALDERÓN MONTES CARLOS ANTONIO</t>
  </si>
  <si>
    <t>BRIONES CEDEÑO EMILIA</t>
  </si>
  <si>
    <t>DELGADO GUERRERO MARÍA FERNANDA</t>
  </si>
  <si>
    <t>MOREIRA SÁNCHEZ KAREN YULIANA</t>
  </si>
  <si>
    <t>CUÑEZ OLALLA JUAN MANUEL</t>
  </si>
  <si>
    <t>RIVAS GOROZABEL ROGGER</t>
  </si>
  <si>
    <t>VILLEGAS SEGURA STAINER ESMELIN</t>
  </si>
  <si>
    <t>LUCAS GARCIA  DANY XAVIER</t>
  </si>
  <si>
    <t>PINCAY LILIAN</t>
  </si>
  <si>
    <t>CEVALLOS ANDRÉS</t>
  </si>
  <si>
    <t>MERA ALVIA ROBERTH ALEXIS</t>
  </si>
  <si>
    <t>ZEVALLOS ROBLES MASSUH JAEL</t>
  </si>
  <si>
    <t>MOREIRA CECILIA</t>
  </si>
  <si>
    <t>SEMINARIO VERÓNICA</t>
  </si>
  <si>
    <t>BENITEZ CÁRDENAS JOSÉ JUNIOR</t>
  </si>
  <si>
    <t>4B</t>
  </si>
  <si>
    <t>"0.45"</t>
  </si>
  <si>
    <t>"0.55"</t>
  </si>
  <si>
    <t>"0.65"</t>
  </si>
  <si>
    <t>"0.8"</t>
  </si>
  <si>
    <t>"0.95"</t>
  </si>
  <si>
    <t>REF</t>
  </si>
  <si>
    <t>VAL</t>
  </si>
  <si>
    <r>
      <t xml:space="preserve">CASTILLO PALMA ADRIAN ABEL </t>
    </r>
    <r>
      <rPr>
        <b/>
        <sz val="12"/>
        <color rgb="FFFF0000"/>
        <rFont val="Calibri (Body)"/>
      </rPr>
      <t>(PARALELO A)</t>
    </r>
  </si>
  <si>
    <r>
      <t xml:space="preserve">DOMINGUEZ ALVIA VICTOR </t>
    </r>
    <r>
      <rPr>
        <b/>
        <sz val="12"/>
        <color rgb="FFFF0000"/>
        <rFont val="Calibri (Body)"/>
      </rPr>
      <t>(ARRASTRE)</t>
    </r>
  </si>
  <si>
    <t>SOLEDISPA CARRERA LUIS ENRIQUE</t>
  </si>
  <si>
    <t>ANCHUNDIA FERNANDEZ CRISTINA ELIZABETH</t>
  </si>
  <si>
    <t>PONCE ANCHUNDIA THALYA DENISSE</t>
  </si>
  <si>
    <t>GARCIA CHOEZ JORGE ENRIQUE</t>
  </si>
  <si>
    <t>PIN CAÑIZARES KORÉ STEPHANIE</t>
  </si>
  <si>
    <t>LOOR LOOR JEREMY OSCAR</t>
  </si>
  <si>
    <t>DELGADO MORAN JONATHAN FERNANDO</t>
  </si>
  <si>
    <t>ANDRADE SEGURA GARY JOSE</t>
  </si>
  <si>
    <t>PLUA MIRANDA FREDDY DAVID</t>
  </si>
  <si>
    <r>
      <t xml:space="preserve">BERMELLO MACIAS DIANA LISETH </t>
    </r>
    <r>
      <rPr>
        <sz val="11"/>
        <color rgb="FFFF0000"/>
        <rFont val="Calibri"/>
        <family val="2"/>
        <scheme val="minor"/>
      </rPr>
      <t>REP.</t>
    </r>
  </si>
  <si>
    <r>
      <t xml:space="preserve">GILER LOOR CARLOS ANIBAL </t>
    </r>
    <r>
      <rPr>
        <sz val="12"/>
        <color rgb="FFFF0000"/>
        <rFont val="Calibri (Body)"/>
      </rPr>
      <t>Rep</t>
    </r>
  </si>
  <si>
    <r>
      <t xml:space="preserve">LOOR VEINTIMILLA JOHNNY ANTHONY  </t>
    </r>
    <r>
      <rPr>
        <sz val="12"/>
        <color rgb="FFFF0000"/>
        <rFont val="Calibri (Body)"/>
      </rPr>
      <t xml:space="preserve">REP </t>
    </r>
    <r>
      <rPr>
        <sz val="11"/>
        <color rgb="FFFF0000"/>
        <rFont val="Calibri"/>
        <family val="2"/>
        <scheme val="minor"/>
      </rPr>
      <t xml:space="preserve">(3B 2B) </t>
    </r>
  </si>
  <si>
    <r>
      <t xml:space="preserve">GUERRERO PIN JEAN PIERRE </t>
    </r>
    <r>
      <rPr>
        <sz val="12"/>
        <color rgb="FFFF0000"/>
        <rFont val="Calibri (Body)"/>
      </rPr>
      <t>Equiparacion</t>
    </r>
  </si>
  <si>
    <r>
      <t xml:space="preserve">SAN ANDRÉS LUCAS CARLOS CÉSAR </t>
    </r>
    <r>
      <rPr>
        <sz val="12"/>
        <color rgb="FFFF0000"/>
        <rFont val="Calibri (Body)"/>
      </rPr>
      <t>Equiparacion</t>
    </r>
  </si>
  <si>
    <t>PLAZA MENDOZA GILBERTH EUGENIO</t>
  </si>
  <si>
    <t>LOPEZ VILLAVICENCIO DANIEL ELIAS</t>
  </si>
  <si>
    <t>MERA PRADO DAMARYS KAROLINA</t>
  </si>
  <si>
    <t>FABRE BONE YOSTIN KENY</t>
  </si>
  <si>
    <t>MERO MERO CRISTHIAN BYRON</t>
  </si>
  <si>
    <t>BERMEO VALENCIA ERICK AUGUSTO</t>
  </si>
  <si>
    <t>GILER SANCHEZ CARLOS JULIO</t>
  </si>
  <si>
    <t>ESTUPIÑAN ROSERO JORDI ARIEL</t>
  </si>
  <si>
    <t>BARRENO ROBLES KEVIN ANTONIO</t>
  </si>
  <si>
    <t>MOREIRA TIGUA ELISSA JULIANA</t>
  </si>
  <si>
    <t>"0.1"</t>
  </si>
  <si>
    <t>"0.3"</t>
  </si>
  <si>
    <t>"0.2"</t>
  </si>
  <si>
    <t>"1"</t>
  </si>
  <si>
    <t>16-Junio</t>
  </si>
  <si>
    <t>ZAMBRANO GARCIA LEONARDO</t>
  </si>
  <si>
    <t>CHORA MONTES LADY ZASKIE</t>
  </si>
  <si>
    <t>CALDERON ARBOLEDA PABLO ANGEL</t>
  </si>
  <si>
    <t>JORGE.GARCIAECH@LIVE.ULEAM.EDU.EC</t>
  </si>
  <si>
    <t>GARY.ANDRADESJ@LIVE.ULEAM.EDU.EC</t>
  </si>
  <si>
    <t>14-Junio</t>
  </si>
  <si>
    <t>NOMBRE</t>
  </si>
  <si>
    <t>17-Junio</t>
  </si>
  <si>
    <t>15-Junio</t>
  </si>
  <si>
    <t>Diagnóstico</t>
  </si>
  <si>
    <t>5B</t>
  </si>
  <si>
    <t>PINCAY ARAY LILIAN VIVIANA</t>
  </si>
  <si>
    <t>REYES JARA LUIGGI FERNANDO</t>
  </si>
  <si>
    <t>FRANCO DIAZ FREDDY FERNANDO</t>
  </si>
  <si>
    <t>DELGADO GUERRERO MARIA FERNANDA</t>
  </si>
  <si>
    <t>ORTEGA ORTIZ MIKEL ARMANDO</t>
  </si>
  <si>
    <t>BAILON GARCÍA ROXANA MARIUXI</t>
  </si>
  <si>
    <t>AVILA DELGADO JUAN DANIEL</t>
  </si>
  <si>
    <t>MICOLTA MONTAÑO JEAMPIERRE DUVAL</t>
  </si>
  <si>
    <t>ARZUBE AVEIGA CÉSAR AUGUSTO</t>
  </si>
  <si>
    <t>SOLEDISPA PIN RAFAEL ANTONIO</t>
  </si>
  <si>
    <t>MACIAS ANTON BRYAN STEVEN</t>
  </si>
  <si>
    <t>SEMINARIO MOREIRA VERÓNICA</t>
  </si>
  <si>
    <t>CASTILLO PALMA ADRIAN ABEL</t>
  </si>
  <si>
    <t>LUNES 20 DE JUNIO</t>
  </si>
  <si>
    <t>15H15 - 16H00</t>
  </si>
  <si>
    <t>MOREIRA TIGUA ELISSA</t>
  </si>
  <si>
    <t>PONCE ANCHUNDIA THALYA</t>
  </si>
  <si>
    <t>PABLO ANGEL CALDERÓN ARBOLEDA</t>
  </si>
  <si>
    <t>FLORES ZAMBRANO ALDO FABIAN</t>
  </si>
  <si>
    <t>LÓPEZ CASTILLO MADELINE</t>
  </si>
  <si>
    <t>ZAMBRANO ORDOÑEZ IRVING LEONARDO</t>
  </si>
  <si>
    <t>HERNANDEZ VALENCIA ITALO</t>
  </si>
  <si>
    <r>
      <t xml:space="preserve">HIDALGO HEMBA ELIAS </t>
    </r>
    <r>
      <rPr>
        <b/>
        <sz val="12"/>
        <color rgb="FFFF0000"/>
        <rFont val="Calibri (Body)"/>
      </rPr>
      <t>(5A)</t>
    </r>
  </si>
  <si>
    <t>PALMA HOLGUIN ARNALDO ALBERTO</t>
  </si>
  <si>
    <t>DIAGNÓSTICO</t>
  </si>
  <si>
    <t>REYES ARCENTALES JOSÉ ANTONIO</t>
  </si>
  <si>
    <t>CARRILLO ANCHUNDIA JEFFERSON ALEXI</t>
  </si>
  <si>
    <t>CASTRO PINCAY RONALD ALFONSO</t>
  </si>
  <si>
    <t>FIGUEROA ANCHUNDIA KEVIN STEVEN</t>
  </si>
  <si>
    <t>PILAY ANCHUNDIA RICKY ARGENIS</t>
  </si>
  <si>
    <t>QUIJIJE ANCHUNDIA PIEDAD DEL ROCIO (Annual)</t>
  </si>
  <si>
    <t>DELGADO DELGADO EDGAR MAURICIO</t>
  </si>
  <si>
    <t>DELGADO LOPEZ FREDDY SANTIAGO</t>
  </si>
  <si>
    <t>MERO MERO JORGE LUIS</t>
  </si>
  <si>
    <t>MERO ESPINAL ALEXANDER JOEL</t>
  </si>
  <si>
    <t>BAQUE GALARZA JOHANNA</t>
  </si>
  <si>
    <t>AGUIRRE FIGUEROA JEFFERSON</t>
  </si>
  <si>
    <t>VERA RAMIREZ REGINA MERCEDES</t>
  </si>
  <si>
    <t>MUENTES CHICA ARIOSTO ALEJANDRO</t>
  </si>
  <si>
    <t>DELGADO LOOR ANGELO ARIEL</t>
  </si>
  <si>
    <r>
      <t xml:space="preserve">BURGOS HOLGUIN GALVIN MARCELO </t>
    </r>
    <r>
      <rPr>
        <b/>
        <sz val="12"/>
        <color rgb="FFFF0000"/>
        <rFont val="Calibri (Body)"/>
      </rPr>
      <t>(5B)</t>
    </r>
  </si>
  <si>
    <t>MUÑOZ BARBERAN ERIKA ROXANA</t>
  </si>
  <si>
    <t xml:space="preserve">PELAEZ SANCHEZ RICARDO (Annual) </t>
  </si>
  <si>
    <t>LIMONGI CEDEÑO CRISTHIAN XAVIER</t>
  </si>
  <si>
    <t>PROAÑO MOLINA JOSÉ STALIN</t>
  </si>
  <si>
    <t>VELEZ CEVALLOS JESSICA JOHANNA</t>
  </si>
  <si>
    <t>Competencia</t>
  </si>
  <si>
    <t>Coste de Unidad Demorada</t>
  </si>
  <si>
    <t>Coste de Unidad Inventario</t>
  </si>
  <si>
    <t>35 semanas</t>
  </si>
  <si>
    <t>Mantener el inventario con el consumo</t>
  </si>
  <si>
    <t>No estrategia</t>
  </si>
  <si>
    <t>ACOSTA ALONZO JESSICA ELIZAZBETH</t>
  </si>
  <si>
    <t>GUERRERO GARCIA MARIA JOSE</t>
  </si>
  <si>
    <t>FLORES GARCIA MICHAEL BRYAN</t>
  </si>
  <si>
    <t>jeanpierre.micoltadm@live.uleam.edu.ec</t>
  </si>
  <si>
    <t>ALCIVAR MARTÍNEZ WELLINGTON JAVIER</t>
  </si>
  <si>
    <t>BARCIA DELGADO LUIS MIGUEL</t>
  </si>
  <si>
    <t>LOPEZ MACIAS CHRISTOPHER FERNANDO</t>
  </si>
  <si>
    <t>WINDOWS MOBILE</t>
  </si>
  <si>
    <t>FRANCO DIAAZ FREDDY</t>
  </si>
  <si>
    <t>ANDROID</t>
  </si>
  <si>
    <t>HIDALGO HEMBA ELIAS</t>
  </si>
  <si>
    <t>BLACKBERRY</t>
  </si>
  <si>
    <t>CEDEÑO DE LA CRUZ STEFANIA</t>
  </si>
  <si>
    <t>FIREFOX OS</t>
  </si>
  <si>
    <t>BERMELLO LÓPEZ FRANCISCO XAVIER</t>
  </si>
  <si>
    <t>IOS</t>
  </si>
  <si>
    <t>VERA LÓPEZ MADELEINE</t>
  </si>
  <si>
    <t>MACIAS LUNA MIGUEL</t>
  </si>
  <si>
    <t>ALVIA JAIRO</t>
  </si>
  <si>
    <t>GÓMEZ CASTRO DAYANA</t>
  </si>
  <si>
    <t>RODRIGUEZ SANCHEZ JEFFERSON</t>
  </si>
  <si>
    <t>TIZEN</t>
  </si>
  <si>
    <t>CEDEÑO COVEÑA RONALD</t>
  </si>
  <si>
    <t>VALAREZO LUCAS STALIN</t>
  </si>
  <si>
    <t>SAILFISH</t>
  </si>
  <si>
    <t>WEBOS</t>
  </si>
  <si>
    <t>BENITEZ JUNIOR</t>
  </si>
  <si>
    <t>BLONDET DIEGO</t>
  </si>
  <si>
    <t>ARZUBE</t>
  </si>
  <si>
    <t>MERA ALVIA ROBERTH</t>
  </si>
  <si>
    <t>ZEVALLOS ROBLES MASSUH</t>
  </si>
  <si>
    <t>SYMBIAN</t>
  </si>
  <si>
    <t>LUCAS GARCIA DANY</t>
  </si>
  <si>
    <t>GUERRERO CALLE STEVEN</t>
  </si>
  <si>
    <t>RIVAS GOROZABEL ROGER</t>
  </si>
  <si>
    <t>VILLEGAS SEGURA STAINER</t>
  </si>
  <si>
    <t>MOREIRA SANCHEZ KAREN YULIANA</t>
  </si>
  <si>
    <t>CALDERÓN MONTES CARLOS</t>
  </si>
  <si>
    <t>3 WINDOWS MOBILE</t>
  </si>
  <si>
    <t>4 ANDROID</t>
  </si>
  <si>
    <t>5 FIREFOX OS</t>
  </si>
  <si>
    <t>Rubrica 1.1</t>
  </si>
  <si>
    <t>1.1 Formato</t>
  </si>
  <si>
    <t>1.1 Prueba</t>
  </si>
  <si>
    <r>
      <t xml:space="preserve">VELEZ CEVALLOS JESSICA JOHANNA </t>
    </r>
    <r>
      <rPr>
        <sz val="12"/>
        <color rgb="FFFF0000"/>
        <rFont val="Calibri (Body)"/>
      </rPr>
      <t>(CONFIRMAR CAMBIO 5B)</t>
    </r>
  </si>
  <si>
    <t>CEDENO COVENA</t>
  </si>
  <si>
    <t>LABORATORIO</t>
  </si>
  <si>
    <t>LUNES10:30</t>
  </si>
  <si>
    <t>lopez macias</t>
  </si>
  <si>
    <t>valarezo lucas</t>
  </si>
  <si>
    <t>barcia luis</t>
  </si>
  <si>
    <t>LUNES - MIERCOLES - LUNES</t>
  </si>
  <si>
    <t>MENDOZA BAILON MELISSA</t>
  </si>
  <si>
    <t>PMOVIL</t>
  </si>
  <si>
    <t>IS2</t>
  </si>
  <si>
    <t>EXPOSICION</t>
  </si>
  <si>
    <t>EVALUACION</t>
  </si>
  <si>
    <t>EVLUACION</t>
  </si>
  <si>
    <t>cyanogenmod</t>
  </si>
  <si>
    <t>Barcia Delgado Luis</t>
  </si>
  <si>
    <t>Ureta Navarrete Leonela</t>
  </si>
  <si>
    <t>OTRO ESTUDIANTE</t>
  </si>
  <si>
    <t>Grupo1</t>
  </si>
  <si>
    <t>Casos de Uso</t>
  </si>
  <si>
    <t>LOPEZ CASTILLO MADELINE</t>
  </si>
  <si>
    <t>PINCAY ARAY LILIAN</t>
  </si>
  <si>
    <t>BAILÓN GARCIA ROXANNA</t>
  </si>
  <si>
    <t>ZAMBRANO ORDOÑEZ IRVING</t>
  </si>
  <si>
    <t>Grupo2</t>
  </si>
  <si>
    <t>Diagrama de Clases</t>
  </si>
  <si>
    <t>VELEZ CEVALLLOS ADRIAN ABEL</t>
  </si>
  <si>
    <t>CASTILLO DELGADO JUAN DANIEL</t>
  </si>
  <si>
    <t>FLORES ZAMBRANO ALDO</t>
  </si>
  <si>
    <t>Grupo3</t>
  </si>
  <si>
    <t>Diagrama de Dominio</t>
  </si>
  <si>
    <t>MACIAS ANTON BRYAN</t>
  </si>
  <si>
    <t>ARZUBE AVEIGA CESAR</t>
  </si>
  <si>
    <t>Grupo4</t>
  </si>
  <si>
    <t>MORANTE MOREIRA ANGELA</t>
  </si>
  <si>
    <t>ROMERO BARTOLOMÉ JENNIFER</t>
  </si>
  <si>
    <t>MICOLTA MONTAÑO JEAMPIERRE</t>
  </si>
  <si>
    <t>Diagrama de Secuencia</t>
  </si>
  <si>
    <t>FLORES GARCIA MICHAEL</t>
  </si>
  <si>
    <t>Grupo5</t>
  </si>
  <si>
    <t>Diagrama de Despliegue</t>
  </si>
  <si>
    <t>SEMINARIO MOREIRA VERONICA ALEXANDRA</t>
  </si>
  <si>
    <t>Grupo6</t>
  </si>
  <si>
    <t>ZEVALLOS ROBLES MASSUH JOEL</t>
  </si>
  <si>
    <t>HERNÁNDEZ VALENCIA ITALO</t>
  </si>
  <si>
    <t>REYES JARA LUIGGI</t>
  </si>
  <si>
    <t>QUINTO B - EXPOSICIONES</t>
  </si>
  <si>
    <t>Programación Extrema</t>
  </si>
  <si>
    <t>QUINTO A - EXPOSICIONES</t>
  </si>
  <si>
    <t>CARRILLO ANCHUNDIA JEFFERSON ALEXIS</t>
  </si>
  <si>
    <t>FIGUEROA ANCHUNDIA KEVIN</t>
  </si>
  <si>
    <t>PILAY ANCHUNDIA RICKY</t>
  </si>
  <si>
    <t>PROAÑO MOLINA JOSE</t>
  </si>
  <si>
    <t>DELGADO LOPEZ FREDDY</t>
  </si>
  <si>
    <t>QUIJIJE ANCHUNDIA PIEDAD</t>
  </si>
  <si>
    <t>BAQUE GALARZA JOHANNA JANNET</t>
  </si>
  <si>
    <t>MERA ALEXIS</t>
  </si>
  <si>
    <t>BURGOS HOLGUIN GALVIN</t>
  </si>
  <si>
    <t>CASTRO PINCAY RONALD</t>
  </si>
  <si>
    <t>PALMA HOLGUIN ARNALDO</t>
  </si>
  <si>
    <t>REYES ARCENTALES JOSE ANTONIO</t>
  </si>
  <si>
    <t>ALCIVAR ZAMBRANO MARIA BELEN</t>
  </si>
  <si>
    <t>MUENTES CHICA ARIOSTO</t>
  </si>
  <si>
    <t>DELGADO DELGADO YULEIKA</t>
  </si>
  <si>
    <t>URETA NAVARRETE LEONELA</t>
  </si>
  <si>
    <t>DELGADO DELGADO EDGAR</t>
  </si>
  <si>
    <t>PICO ZAMBRANO MIGUEL</t>
  </si>
  <si>
    <t>Grupo7</t>
  </si>
  <si>
    <t>DELGADO LOOR ANGELO</t>
  </si>
  <si>
    <t>LIMONGI CEDEÑO CRISTHIAN</t>
  </si>
  <si>
    <t>VERA RAMIREZ REGINA</t>
  </si>
  <si>
    <t>MUÑOZ BARBERÁN REIKA</t>
  </si>
  <si>
    <t>Diagrama de Actividades</t>
  </si>
  <si>
    <t>Diagrama de Casos de Uso</t>
  </si>
  <si>
    <t>franco diaz</t>
  </si>
  <si>
    <t>miercoles 4pm</t>
  </si>
  <si>
    <t>Miercoles 4pm</t>
  </si>
  <si>
    <t>FLORES GARCIA BRYAN</t>
  </si>
  <si>
    <t>PELAEZ SANCHEZ RICARDO</t>
  </si>
  <si>
    <t>METRICA DE LOS REQUISITOS</t>
  </si>
  <si>
    <t>1 JULIO</t>
  </si>
  <si>
    <t>Jueves 7</t>
  </si>
  <si>
    <t>6 Julio</t>
  </si>
  <si>
    <t>Diagrama de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</si>
</sst>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 (Body)"/>
    </font>
    <font>
      <sz val="11"/>
      <color rgb="FFFF0000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0" fillId="3" borderId="0" xfId="0" applyFill="1"/>
    <xf numFmtId="0" fontId="5" fillId="0" borderId="0" xfId="2"/>
    <xf numFmtId="6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 applyAlignment="1"/>
    <xf numFmtId="0" fontId="0" fillId="0" borderId="1" xfId="0" applyFill="1" applyBorder="1" applyAlignment="1"/>
    <xf numFmtId="0" fontId="6" fillId="5" borderId="0" xfId="0" applyFont="1" applyFill="1"/>
    <xf numFmtId="0" fontId="0" fillId="0" borderId="0" xfId="0" applyBorder="1"/>
    <xf numFmtId="0" fontId="6" fillId="6" borderId="1" xfId="0" applyFont="1" applyFill="1" applyBorder="1"/>
    <xf numFmtId="0" fontId="0" fillId="6" borderId="1" xfId="0" applyFill="1" applyBorder="1"/>
    <xf numFmtId="0" fontId="6" fillId="5" borderId="1" xfId="0" applyFont="1" applyFill="1" applyBorder="1"/>
    <xf numFmtId="0" fontId="0" fillId="5" borderId="1" xfId="0" applyFill="1" applyBorder="1"/>
    <xf numFmtId="0" fontId="8" fillId="6" borderId="1" xfId="0" applyFont="1" applyFill="1" applyBorder="1"/>
    <xf numFmtId="0" fontId="6" fillId="7" borderId="1" xfId="0" applyFont="1" applyFill="1" applyBorder="1"/>
    <xf numFmtId="0" fontId="0" fillId="7" borderId="1" xfId="0" applyFill="1" applyBorder="1"/>
    <xf numFmtId="0" fontId="8" fillId="7" borderId="1" xfId="0" applyFont="1" applyFill="1" applyBorder="1"/>
    <xf numFmtId="0" fontId="9" fillId="6" borderId="1" xfId="0" applyFont="1" applyFill="1" applyBorder="1"/>
    <xf numFmtId="0" fontId="6" fillId="8" borderId="0" xfId="0" applyFont="1" applyFill="1"/>
    <xf numFmtId="0" fontId="0" fillId="8" borderId="0" xfId="0" applyFill="1"/>
    <xf numFmtId="0" fontId="6" fillId="9" borderId="0" xfId="0" applyFont="1" applyFill="1"/>
    <xf numFmtId="0" fontId="0" fillId="9" borderId="0" xfId="0" applyFill="1"/>
    <xf numFmtId="0" fontId="8" fillId="8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13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Diagnóstico 2C-POO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'2C'!$I$33:$I$38</c:f>
              <c:strCache>
                <c:ptCount val="6"/>
                <c:pt idx="0">
                  <c:v>"0.1"</c:v>
                </c:pt>
                <c:pt idx="1">
                  <c:v>"0.2"</c:v>
                </c:pt>
                <c:pt idx="2">
                  <c:v>"0.3"</c:v>
                </c:pt>
                <c:pt idx="3">
                  <c:v>"0.5"</c:v>
                </c:pt>
                <c:pt idx="4">
                  <c:v>"0.7"</c:v>
                </c:pt>
                <c:pt idx="5">
                  <c:v>"1"</c:v>
                </c:pt>
              </c:strCache>
            </c:strRef>
          </c:cat>
          <c:val>
            <c:numRef>
              <c:f>'2C'!$J$33:$J$38</c:f>
              <c:numCache>
                <c:formatCode>General</c:formatCode>
                <c:ptCount val="6"/>
                <c:pt idx="0">
                  <c:v>4.0</c:v>
                </c:pt>
                <c:pt idx="1">
                  <c:v>1.0</c:v>
                </c:pt>
                <c:pt idx="2">
                  <c:v>7.0</c:v>
                </c:pt>
                <c:pt idx="3">
                  <c:v>1.0</c:v>
                </c:pt>
                <c:pt idx="4">
                  <c:v>1.0</c:v>
                </c:pt>
                <c:pt idx="5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4899760"/>
        <c:axId val="-2133982512"/>
      </c:barChart>
      <c:catAx>
        <c:axId val="-213489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82512"/>
        <c:crosses val="autoZero"/>
        <c:auto val="1"/>
        <c:lblAlgn val="ctr"/>
        <c:lblOffset val="100"/>
        <c:noMultiLvlLbl val="0"/>
      </c:catAx>
      <c:valAx>
        <c:axId val="-2133982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1348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DIAGNÓSTICO 4A</a:t>
            </a:r>
            <a:r>
              <a:rPr lang="en-US" baseline="0"/>
              <a:t> - P MÓVIL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'4A'!$M$26:$M$32</c:f>
              <c:strCache>
                <c:ptCount val="7"/>
                <c:pt idx="0">
                  <c:v>"0.25"</c:v>
                </c:pt>
                <c:pt idx="1">
                  <c:v>"0.35"</c:v>
                </c:pt>
                <c:pt idx="2">
                  <c:v>"0.4"</c:v>
                </c:pt>
                <c:pt idx="3">
                  <c:v>"0.5"</c:v>
                </c:pt>
                <c:pt idx="4">
                  <c:v>"0.6"</c:v>
                </c:pt>
                <c:pt idx="5">
                  <c:v>"0.7"</c:v>
                </c:pt>
                <c:pt idx="6">
                  <c:v>"0.9"</c:v>
                </c:pt>
              </c:strCache>
            </c:strRef>
          </c:cat>
          <c:val>
            <c:numRef>
              <c:f>'4A'!$N$26:$N$32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89306880"/>
        <c:axId val="-2089303808"/>
      </c:barChart>
      <c:catAx>
        <c:axId val="-2089306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303808"/>
        <c:crosses val="autoZero"/>
        <c:auto val="1"/>
        <c:lblAlgn val="ctr"/>
        <c:lblOffset val="100"/>
        <c:noMultiLvlLbl val="0"/>
      </c:catAx>
      <c:valAx>
        <c:axId val="-2089303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0893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DIAGNÓSTICO 4B - P. MÓVIL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'4B'!$N$41:$N$48</c:f>
              <c:strCache>
                <c:ptCount val="8"/>
                <c:pt idx="0">
                  <c:v>"0.35"</c:v>
                </c:pt>
                <c:pt idx="1">
                  <c:v>"0.45"</c:v>
                </c:pt>
                <c:pt idx="2">
                  <c:v>"0.5"</c:v>
                </c:pt>
                <c:pt idx="3">
                  <c:v>"0.55"</c:v>
                </c:pt>
                <c:pt idx="4">
                  <c:v>"0.6"</c:v>
                </c:pt>
                <c:pt idx="5">
                  <c:v>"0.65"</c:v>
                </c:pt>
                <c:pt idx="6">
                  <c:v>"0.8"</c:v>
                </c:pt>
                <c:pt idx="7">
                  <c:v>"0.95"</c:v>
                </c:pt>
              </c:strCache>
            </c:strRef>
          </c:cat>
          <c:val>
            <c:numRef>
              <c:f>'4B'!$O$41:$O$48</c:f>
              <c:numCache>
                <c:formatCode>General</c:formatCode>
                <c:ptCount val="8"/>
                <c:pt idx="0">
                  <c:v>2.0</c:v>
                </c:pt>
                <c:pt idx="1">
                  <c:v>5.0</c:v>
                </c:pt>
                <c:pt idx="2">
                  <c:v>4.0</c:v>
                </c:pt>
                <c:pt idx="3">
                  <c:v>8.0</c:v>
                </c:pt>
                <c:pt idx="4">
                  <c:v>6.0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89290512"/>
        <c:axId val="-2089281088"/>
      </c:barChart>
      <c:catAx>
        <c:axId val="-2089290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81088"/>
        <c:crosses val="autoZero"/>
        <c:auto val="1"/>
        <c:lblAlgn val="ctr"/>
        <c:lblOffset val="100"/>
        <c:noMultiLvlLbl val="0"/>
      </c:catAx>
      <c:valAx>
        <c:axId val="-2089281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0892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DIAGNÓSTICO -ING. SOFT 2- 5A</a:t>
            </a:r>
          </a:p>
        </c:rich>
      </c:tx>
      <c:layout>
        <c:manualLayout>
          <c:xMode val="edge"/>
          <c:yMode val="edge"/>
          <c:x val="0.305458223972004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'5A'!$O$31:$O$36</c:f>
              <c:strCache>
                <c:ptCount val="6"/>
                <c:pt idx="0">
                  <c:v>"0.4"</c:v>
                </c:pt>
                <c:pt idx="1">
                  <c:v>"0.5"</c:v>
                </c:pt>
                <c:pt idx="2">
                  <c:v>"0.6"</c:v>
                </c:pt>
                <c:pt idx="3">
                  <c:v>"0.7"</c:v>
                </c:pt>
                <c:pt idx="4">
                  <c:v>"0.8"</c:v>
                </c:pt>
                <c:pt idx="5">
                  <c:v>"0.9"</c:v>
                </c:pt>
              </c:strCache>
            </c:strRef>
          </c:cat>
          <c:val>
            <c:numRef>
              <c:f>'5A'!$P$31:$P$36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2.0</c:v>
                </c:pt>
                <c:pt idx="4">
                  <c:v>4.0</c:v>
                </c:pt>
                <c:pt idx="5">
                  <c:v>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87300160"/>
        <c:axId val="-2142329872"/>
      </c:barChart>
      <c:catAx>
        <c:axId val="-208730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29872"/>
        <c:crosses val="autoZero"/>
        <c:auto val="1"/>
        <c:lblAlgn val="ctr"/>
        <c:lblOffset val="100"/>
        <c:noMultiLvlLbl val="0"/>
      </c:catAx>
      <c:valAx>
        <c:axId val="-2142329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873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</a:t>
            </a:r>
            <a:r>
              <a:rPr lang="en-US" baseline="0"/>
              <a:t> </a:t>
            </a:r>
            <a:r>
              <a:rPr lang="en-US"/>
              <a:t>DIAGNÓSTICO- ING. SOFT 2- 5B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'5B'!$O$35:$O$38</c:f>
              <c:strCache>
                <c:ptCount val="4"/>
                <c:pt idx="0">
                  <c:v>"0.5"</c:v>
                </c:pt>
                <c:pt idx="1">
                  <c:v>"0.6"</c:v>
                </c:pt>
                <c:pt idx="2">
                  <c:v>"0.7"</c:v>
                </c:pt>
                <c:pt idx="3">
                  <c:v>"0.8"</c:v>
                </c:pt>
              </c:strCache>
            </c:strRef>
          </c:cat>
          <c:val>
            <c:numRef>
              <c:f>'5B'!$P$35:$P$38</c:f>
              <c:numCache>
                <c:formatCode>General</c:formatCode>
                <c:ptCount val="4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84720608"/>
        <c:axId val="-2133896496"/>
      </c:barChart>
      <c:catAx>
        <c:axId val="-2084720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6496"/>
        <c:crosses val="autoZero"/>
        <c:auto val="1"/>
        <c:lblAlgn val="ctr"/>
        <c:lblOffset val="100"/>
        <c:noMultiLvlLbl val="0"/>
      </c:catAx>
      <c:valAx>
        <c:axId val="-2133896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08472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0</xdr:row>
      <xdr:rowOff>133350</xdr:rowOff>
    </xdr:from>
    <xdr:to>
      <xdr:col>18</xdr:col>
      <xdr:colOff>2116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</xdr:row>
      <xdr:rowOff>6350</xdr:rowOff>
    </xdr:from>
    <xdr:to>
      <xdr:col>13</xdr:col>
      <xdr:colOff>774700</xdr:colOff>
      <xdr:row>19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825499</xdr:colOff>
      <xdr:row>1</xdr:row>
      <xdr:rowOff>6350</xdr:rowOff>
    </xdr:from>
    <xdr:to>
      <xdr:col>14</xdr:col>
      <xdr:colOff>393700</xdr:colOff>
      <xdr:row>27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673099</xdr:colOff>
      <xdr:row>1</xdr:row>
      <xdr:rowOff>6350</xdr:rowOff>
    </xdr:from>
    <xdr:to>
      <xdr:col>16</xdr:col>
      <xdr:colOff>154516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196850</xdr:rowOff>
    </xdr:from>
    <xdr:to>
      <xdr:col>16</xdr:col>
      <xdr:colOff>63500</xdr:colOff>
      <xdr:row>26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RGE.GARCIAECH@LIVE.ULEAM.EDU.EC" TargetMode="External"/><Relationship Id="rId2" Type="http://schemas.openxmlformats.org/officeDocument/2006/relationships/hyperlink" Target="mailto:GARY.ANDRADESJ@LIVE.ULEAM.EDU.EC" TargetMode="External"/><Relationship Id="rId3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jeanpierre.micoltadm@live.uleam.edu.ec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E17" sqref="E17"/>
    </sheetView>
  </sheetViews>
  <sheetFormatPr baseColWidth="10" defaultRowHeight="16" x14ac:dyDescent="0.2"/>
  <cols>
    <col min="2" max="2" width="42.33203125" bestFit="1" customWidth="1"/>
    <col min="3" max="3" width="12.83203125" customWidth="1"/>
    <col min="4" max="5" width="10.83203125" customWidth="1"/>
    <col min="7" max="7" width="17.6640625" bestFit="1" customWidth="1"/>
  </cols>
  <sheetData>
    <row r="1" spans="1:8" x14ac:dyDescent="0.2">
      <c r="B1" s="7" t="s">
        <v>103</v>
      </c>
      <c r="C1" s="7" t="s">
        <v>132</v>
      </c>
      <c r="D1" t="s">
        <v>102</v>
      </c>
      <c r="E1" t="s">
        <v>96</v>
      </c>
      <c r="F1" t="s">
        <v>201</v>
      </c>
      <c r="G1" t="s">
        <v>202</v>
      </c>
      <c r="H1" t="s">
        <v>203</v>
      </c>
    </row>
    <row r="2" spans="1:8" x14ac:dyDescent="0.2">
      <c r="B2" s="8" t="s">
        <v>69</v>
      </c>
      <c r="C2" s="9">
        <v>0.3</v>
      </c>
      <c r="D2">
        <v>2</v>
      </c>
      <c r="E2">
        <v>2</v>
      </c>
      <c r="F2">
        <v>1</v>
      </c>
    </row>
    <row r="3" spans="1:8" x14ac:dyDescent="0.2">
      <c r="B3" s="8" t="s">
        <v>75</v>
      </c>
      <c r="C3" s="9">
        <v>0.5</v>
      </c>
      <c r="D3">
        <v>2</v>
      </c>
      <c r="E3">
        <v>2</v>
      </c>
      <c r="F3">
        <v>1</v>
      </c>
    </row>
    <row r="4" spans="1:8" x14ac:dyDescent="0.2">
      <c r="B4" s="8" t="s">
        <v>90</v>
      </c>
      <c r="C4" s="9">
        <v>1</v>
      </c>
      <c r="D4">
        <v>2</v>
      </c>
      <c r="E4">
        <v>2</v>
      </c>
      <c r="F4">
        <v>1</v>
      </c>
    </row>
    <row r="5" spans="1:8" x14ac:dyDescent="0.2">
      <c r="B5" s="13" t="s">
        <v>77</v>
      </c>
      <c r="C5" s="9">
        <v>0.1</v>
      </c>
      <c r="D5">
        <v>2</v>
      </c>
      <c r="E5">
        <v>0</v>
      </c>
      <c r="F5">
        <v>0</v>
      </c>
    </row>
    <row r="6" spans="1:8" x14ac:dyDescent="0.2">
      <c r="B6" s="8" t="s">
        <v>87</v>
      </c>
      <c r="C6" s="9">
        <v>0.7</v>
      </c>
      <c r="D6">
        <v>2</v>
      </c>
      <c r="E6">
        <v>2</v>
      </c>
      <c r="F6">
        <v>1</v>
      </c>
    </row>
    <row r="7" spans="1:8" x14ac:dyDescent="0.2">
      <c r="A7" s="1"/>
      <c r="B7" s="8" t="s">
        <v>99</v>
      </c>
      <c r="C7" s="9">
        <v>-1</v>
      </c>
      <c r="D7">
        <v>0</v>
      </c>
      <c r="E7">
        <v>2</v>
      </c>
      <c r="F7">
        <v>0</v>
      </c>
    </row>
    <row r="8" spans="1:8" x14ac:dyDescent="0.2">
      <c r="B8" s="8" t="s">
        <v>98</v>
      </c>
      <c r="C8" s="9">
        <v>-1</v>
      </c>
      <c r="D8">
        <v>0</v>
      </c>
      <c r="E8">
        <v>2</v>
      </c>
      <c r="F8">
        <v>1</v>
      </c>
    </row>
    <row r="9" spans="1:8" x14ac:dyDescent="0.2">
      <c r="B9" s="8" t="s">
        <v>74</v>
      </c>
      <c r="C9" s="9">
        <v>0.2</v>
      </c>
      <c r="D9">
        <v>2</v>
      </c>
      <c r="E9">
        <v>2</v>
      </c>
      <c r="F9">
        <v>1</v>
      </c>
    </row>
    <row r="10" spans="1:8" x14ac:dyDescent="0.2">
      <c r="B10" s="8" t="s">
        <v>89</v>
      </c>
      <c r="C10" s="9">
        <v>1</v>
      </c>
      <c r="D10">
        <v>2</v>
      </c>
      <c r="E10">
        <v>2</v>
      </c>
      <c r="F10">
        <v>0.8</v>
      </c>
    </row>
    <row r="11" spans="1:8" x14ac:dyDescent="0.2">
      <c r="B11" s="8" t="s">
        <v>85</v>
      </c>
      <c r="C11" s="9">
        <v>1</v>
      </c>
      <c r="D11">
        <v>2</v>
      </c>
      <c r="E11">
        <v>0</v>
      </c>
      <c r="F11">
        <v>1</v>
      </c>
    </row>
    <row r="12" spans="1:8" x14ac:dyDescent="0.2">
      <c r="B12" s="8" t="s">
        <v>71</v>
      </c>
      <c r="C12" s="9">
        <v>1</v>
      </c>
      <c r="D12">
        <v>2</v>
      </c>
      <c r="E12">
        <v>2</v>
      </c>
      <c r="F12">
        <v>1</v>
      </c>
    </row>
    <row r="13" spans="1:8" x14ac:dyDescent="0.2">
      <c r="B13" s="13" t="s">
        <v>78</v>
      </c>
      <c r="C13" s="9">
        <v>0.1</v>
      </c>
      <c r="D13">
        <v>2</v>
      </c>
      <c r="E13">
        <v>0</v>
      </c>
      <c r="F13">
        <v>0</v>
      </c>
    </row>
    <row r="14" spans="1:8" x14ac:dyDescent="0.2">
      <c r="B14" s="8" t="s">
        <v>88</v>
      </c>
      <c r="C14" s="9">
        <v>0.3</v>
      </c>
      <c r="D14">
        <v>2</v>
      </c>
      <c r="E14">
        <v>2</v>
      </c>
      <c r="F14">
        <v>0</v>
      </c>
    </row>
    <row r="15" spans="1:8" x14ac:dyDescent="0.2">
      <c r="B15" s="13" t="s">
        <v>80</v>
      </c>
      <c r="C15" s="9">
        <v>0.1</v>
      </c>
      <c r="D15">
        <v>2</v>
      </c>
      <c r="E15">
        <v>0</v>
      </c>
      <c r="F15">
        <v>0</v>
      </c>
    </row>
    <row r="16" spans="1:8" x14ac:dyDescent="0.2">
      <c r="B16" s="8" t="s">
        <v>73</v>
      </c>
      <c r="C16" s="9">
        <v>0.3</v>
      </c>
      <c r="D16">
        <v>2</v>
      </c>
      <c r="E16">
        <v>2</v>
      </c>
      <c r="F16">
        <v>0</v>
      </c>
    </row>
    <row r="17" spans="1:7" x14ac:dyDescent="0.2">
      <c r="A17" s="1"/>
      <c r="B17" s="14" t="s">
        <v>79</v>
      </c>
      <c r="C17" s="9">
        <v>0.3</v>
      </c>
      <c r="D17">
        <v>2</v>
      </c>
      <c r="E17">
        <v>2</v>
      </c>
      <c r="F17">
        <v>0</v>
      </c>
    </row>
    <row r="18" spans="1:7" x14ac:dyDescent="0.2">
      <c r="B18" s="8" t="s">
        <v>83</v>
      </c>
      <c r="C18" s="9">
        <v>0.3</v>
      </c>
      <c r="D18">
        <v>2</v>
      </c>
      <c r="E18">
        <v>2</v>
      </c>
      <c r="F18">
        <v>1</v>
      </c>
    </row>
    <row r="19" spans="1:7" x14ac:dyDescent="0.2">
      <c r="B19" s="8" t="s">
        <v>84</v>
      </c>
      <c r="C19" s="9">
        <v>1</v>
      </c>
      <c r="D19">
        <v>2</v>
      </c>
      <c r="E19">
        <v>2</v>
      </c>
      <c r="F19">
        <v>1</v>
      </c>
    </row>
    <row r="20" spans="1:7" x14ac:dyDescent="0.2">
      <c r="B20" s="8" t="s">
        <v>86</v>
      </c>
      <c r="C20" s="9">
        <v>1</v>
      </c>
      <c r="D20">
        <v>2</v>
      </c>
      <c r="E20">
        <v>2</v>
      </c>
      <c r="F20">
        <v>1</v>
      </c>
    </row>
    <row r="21" spans="1:7" x14ac:dyDescent="0.2">
      <c r="B21" s="8" t="s">
        <v>91</v>
      </c>
      <c r="C21" s="9">
        <v>1</v>
      </c>
      <c r="D21">
        <v>2</v>
      </c>
      <c r="E21">
        <v>2</v>
      </c>
      <c r="F21">
        <v>1</v>
      </c>
    </row>
    <row r="22" spans="1:7" x14ac:dyDescent="0.2">
      <c r="B22" s="8" t="s">
        <v>72</v>
      </c>
      <c r="C22" s="9">
        <v>1</v>
      </c>
      <c r="D22">
        <v>2</v>
      </c>
      <c r="E22">
        <v>2</v>
      </c>
      <c r="F22">
        <v>1</v>
      </c>
    </row>
    <row r="23" spans="1:7" x14ac:dyDescent="0.2">
      <c r="B23" s="14" t="s">
        <v>82</v>
      </c>
      <c r="C23" s="9">
        <v>0.3</v>
      </c>
      <c r="D23">
        <v>2</v>
      </c>
      <c r="E23">
        <v>2</v>
      </c>
      <c r="F23">
        <v>0</v>
      </c>
    </row>
    <row r="24" spans="1:7" x14ac:dyDescent="0.2">
      <c r="B24" s="8" t="s">
        <v>76</v>
      </c>
      <c r="C24" s="9">
        <v>0.1</v>
      </c>
      <c r="D24">
        <v>2</v>
      </c>
      <c r="E24">
        <v>2</v>
      </c>
      <c r="F24">
        <v>1</v>
      </c>
    </row>
    <row r="25" spans="1:7" x14ac:dyDescent="0.2">
      <c r="B25" s="8" t="s">
        <v>70</v>
      </c>
      <c r="C25" s="9">
        <v>1</v>
      </c>
      <c r="D25">
        <v>2</v>
      </c>
      <c r="E25">
        <v>2</v>
      </c>
      <c r="F25">
        <v>1</v>
      </c>
    </row>
    <row r="26" spans="1:7" x14ac:dyDescent="0.2">
      <c r="B26" s="13" t="s">
        <v>81</v>
      </c>
      <c r="C26" s="9">
        <v>0.3</v>
      </c>
      <c r="D26">
        <v>2</v>
      </c>
      <c r="E26">
        <v>0</v>
      </c>
      <c r="F26">
        <v>0</v>
      </c>
    </row>
    <row r="27" spans="1:7" x14ac:dyDescent="0.2">
      <c r="B27" s="8" t="s">
        <v>68</v>
      </c>
      <c r="C27" s="9">
        <v>1</v>
      </c>
      <c r="D27">
        <v>2</v>
      </c>
      <c r="E27">
        <v>2</v>
      </c>
      <c r="F27">
        <v>1</v>
      </c>
    </row>
    <row r="28" spans="1:7" x14ac:dyDescent="0.2">
      <c r="B28" s="8" t="s">
        <v>97</v>
      </c>
      <c r="C28" s="9">
        <v>0.7</v>
      </c>
      <c r="D28">
        <v>2</v>
      </c>
      <c r="E28">
        <v>2</v>
      </c>
      <c r="F28">
        <v>0</v>
      </c>
    </row>
    <row r="29" spans="1:7" x14ac:dyDescent="0.2">
      <c r="G29">
        <v>1</v>
      </c>
    </row>
    <row r="30" spans="1:7" x14ac:dyDescent="0.2">
      <c r="G30">
        <v>0.3</v>
      </c>
    </row>
    <row r="31" spans="1:7" x14ac:dyDescent="0.2">
      <c r="A31" s="1"/>
      <c r="G31">
        <v>1</v>
      </c>
    </row>
    <row r="32" spans="1:7" x14ac:dyDescent="0.2">
      <c r="G32">
        <v>1</v>
      </c>
    </row>
    <row r="33" spans="2:10" x14ac:dyDescent="0.2">
      <c r="G33">
        <v>1</v>
      </c>
      <c r="I33" t="s">
        <v>92</v>
      </c>
      <c r="J33">
        <f>COUNTIF($G$29:$G$52,0.1)</f>
        <v>4</v>
      </c>
    </row>
    <row r="34" spans="2:10" x14ac:dyDescent="0.2">
      <c r="G34">
        <v>0.3</v>
      </c>
      <c r="I34" t="s">
        <v>94</v>
      </c>
      <c r="J34">
        <f>COUNTIF($G$29:$G$52,0.2)</f>
        <v>1</v>
      </c>
    </row>
    <row r="35" spans="2:10" x14ac:dyDescent="0.2">
      <c r="B35" s="2" t="s">
        <v>100</v>
      </c>
      <c r="G35">
        <v>0.2</v>
      </c>
      <c r="I35" t="s">
        <v>93</v>
      </c>
      <c r="J35">
        <f>COUNTIF($G$29:$G$52,0.3)</f>
        <v>7</v>
      </c>
    </row>
    <row r="36" spans="2:10" x14ac:dyDescent="0.2">
      <c r="B36" s="2" t="s">
        <v>101</v>
      </c>
      <c r="G36">
        <v>0.3</v>
      </c>
      <c r="I36" t="s">
        <v>24</v>
      </c>
      <c r="J36">
        <f>COUNTIF($G$29:$G$52,0.5)</f>
        <v>1</v>
      </c>
    </row>
    <row r="37" spans="2:10" x14ac:dyDescent="0.2">
      <c r="G37">
        <v>0.5</v>
      </c>
      <c r="I37" t="s">
        <v>26</v>
      </c>
      <c r="J37">
        <f>COUNTIF($G$29:$G$52,0.7)</f>
        <v>1</v>
      </c>
    </row>
    <row r="38" spans="2:10" x14ac:dyDescent="0.2">
      <c r="G38">
        <v>0.1</v>
      </c>
      <c r="I38" t="s">
        <v>95</v>
      </c>
      <c r="J38">
        <f>COUNTIF($G$29:$G$52,1)</f>
        <v>10</v>
      </c>
    </row>
    <row r="39" spans="2:10" x14ac:dyDescent="0.2">
      <c r="G39">
        <v>0.1</v>
      </c>
    </row>
    <row r="40" spans="2:10" x14ac:dyDescent="0.2">
      <c r="G40">
        <v>0.1</v>
      </c>
    </row>
    <row r="41" spans="2:10" x14ac:dyDescent="0.2">
      <c r="G41">
        <v>0.1</v>
      </c>
    </row>
    <row r="42" spans="2:10" x14ac:dyDescent="0.2">
      <c r="G42">
        <v>0.3</v>
      </c>
    </row>
    <row r="43" spans="2:10" x14ac:dyDescent="0.2">
      <c r="G43">
        <v>0.3</v>
      </c>
    </row>
    <row r="44" spans="2:10" x14ac:dyDescent="0.2">
      <c r="G44">
        <v>0.3</v>
      </c>
    </row>
    <row r="45" spans="2:10" x14ac:dyDescent="0.2">
      <c r="G45">
        <v>1</v>
      </c>
    </row>
    <row r="46" spans="2:10" x14ac:dyDescent="0.2">
      <c r="G46">
        <v>1</v>
      </c>
    </row>
    <row r="47" spans="2:10" x14ac:dyDescent="0.2">
      <c r="G47">
        <v>1</v>
      </c>
    </row>
    <row r="48" spans="2:10" x14ac:dyDescent="0.2">
      <c r="G48">
        <v>0.7</v>
      </c>
    </row>
    <row r="49" spans="2:7" x14ac:dyDescent="0.2">
      <c r="G49">
        <v>0.3</v>
      </c>
    </row>
    <row r="50" spans="2:7" x14ac:dyDescent="0.2">
      <c r="G50">
        <v>1</v>
      </c>
    </row>
    <row r="51" spans="2:7" x14ac:dyDescent="0.2">
      <c r="G51">
        <v>1</v>
      </c>
    </row>
    <row r="52" spans="2:7" x14ac:dyDescent="0.2">
      <c r="G52">
        <v>1</v>
      </c>
    </row>
    <row r="55" spans="2:7" x14ac:dyDescent="0.2">
      <c r="B55" t="s">
        <v>69</v>
      </c>
    </row>
    <row r="56" spans="2:7" x14ac:dyDescent="0.2">
      <c r="B56" t="s">
        <v>75</v>
      </c>
    </row>
    <row r="57" spans="2:7" x14ac:dyDescent="0.2">
      <c r="B57" t="s">
        <v>90</v>
      </c>
    </row>
    <row r="58" spans="2:7" x14ac:dyDescent="0.2">
      <c r="B58" t="s">
        <v>77</v>
      </c>
    </row>
    <row r="59" spans="2:7" x14ac:dyDescent="0.2">
      <c r="B59" t="s">
        <v>87</v>
      </c>
    </row>
    <row r="60" spans="2:7" x14ac:dyDescent="0.2">
      <c r="B60" t="s">
        <v>74</v>
      </c>
    </row>
    <row r="61" spans="2:7" x14ac:dyDescent="0.2">
      <c r="B61" t="s">
        <v>89</v>
      </c>
    </row>
    <row r="62" spans="2:7" x14ac:dyDescent="0.2">
      <c r="B62" t="s">
        <v>85</v>
      </c>
    </row>
    <row r="63" spans="2:7" x14ac:dyDescent="0.2">
      <c r="B63" t="s">
        <v>71</v>
      </c>
    </row>
    <row r="64" spans="2:7" x14ac:dyDescent="0.2">
      <c r="B64" t="s">
        <v>78</v>
      </c>
    </row>
    <row r="65" spans="2:2" x14ac:dyDescent="0.2">
      <c r="B65" t="s">
        <v>88</v>
      </c>
    </row>
    <row r="66" spans="2:2" x14ac:dyDescent="0.2">
      <c r="B66" t="s">
        <v>80</v>
      </c>
    </row>
    <row r="67" spans="2:2" x14ac:dyDescent="0.2">
      <c r="B67" t="s">
        <v>73</v>
      </c>
    </row>
    <row r="68" spans="2:2" x14ac:dyDescent="0.2">
      <c r="B68" t="s">
        <v>79</v>
      </c>
    </row>
    <row r="69" spans="2:2" x14ac:dyDescent="0.2">
      <c r="B69" t="s">
        <v>83</v>
      </c>
    </row>
    <row r="70" spans="2:2" x14ac:dyDescent="0.2">
      <c r="B70" t="s">
        <v>84</v>
      </c>
    </row>
    <row r="71" spans="2:2" x14ac:dyDescent="0.2">
      <c r="B71" t="s">
        <v>86</v>
      </c>
    </row>
    <row r="72" spans="2:2" x14ac:dyDescent="0.2">
      <c r="B72" t="s">
        <v>91</v>
      </c>
    </row>
    <row r="73" spans="2:2" x14ac:dyDescent="0.2">
      <c r="B73" t="s">
        <v>72</v>
      </c>
    </row>
    <row r="74" spans="2:2" x14ac:dyDescent="0.2">
      <c r="B74" t="s">
        <v>82</v>
      </c>
    </row>
    <row r="75" spans="2:2" x14ac:dyDescent="0.2">
      <c r="B75" t="s">
        <v>76</v>
      </c>
    </row>
    <row r="76" spans="2:2" x14ac:dyDescent="0.2">
      <c r="B76" t="s">
        <v>70</v>
      </c>
    </row>
    <row r="77" spans="2:2" x14ac:dyDescent="0.2">
      <c r="B77" t="s">
        <v>81</v>
      </c>
    </row>
    <row r="78" spans="2:2" x14ac:dyDescent="0.2">
      <c r="B78" t="s">
        <v>68</v>
      </c>
    </row>
    <row r="79" spans="2:2" x14ac:dyDescent="0.2">
      <c r="B79" t="s">
        <v>97</v>
      </c>
    </row>
    <row r="81" spans="2:2" x14ac:dyDescent="0.2">
      <c r="B81" t="s">
        <v>98</v>
      </c>
    </row>
    <row r="82" spans="2:2" x14ac:dyDescent="0.2">
      <c r="B82" t="s">
        <v>99</v>
      </c>
    </row>
  </sheetData>
  <autoFilter ref="G29:G52"/>
  <sortState ref="B2:C25">
    <sortCondition ref="B2"/>
  </sortState>
  <hyperlinks>
    <hyperlink ref="B35" r:id="rId1"/>
    <hyperlink ref="B3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workbookViewId="0">
      <selection activeCell="B23" sqref="B23"/>
    </sheetView>
  </sheetViews>
  <sheetFormatPr baseColWidth="10" defaultRowHeight="16" x14ac:dyDescent="0.2"/>
  <cols>
    <col min="2" max="2" width="23.5" bestFit="1" customWidth="1"/>
    <col min="11" max="11" width="33" bestFit="1" customWidth="1"/>
    <col min="12" max="12" width="24" customWidth="1"/>
  </cols>
  <sheetData>
    <row r="2" spans="2:12" x14ac:dyDescent="0.2">
      <c r="K2" t="s">
        <v>158</v>
      </c>
      <c r="L2" t="s">
        <v>159</v>
      </c>
    </row>
    <row r="3" spans="2:12" x14ac:dyDescent="0.2">
      <c r="B3" t="s">
        <v>154</v>
      </c>
    </row>
    <row r="5" spans="2:12" x14ac:dyDescent="0.2">
      <c r="B5" t="s">
        <v>155</v>
      </c>
      <c r="C5" s="3">
        <v>1</v>
      </c>
    </row>
    <row r="7" spans="2:12" x14ac:dyDescent="0.2">
      <c r="B7" t="s">
        <v>156</v>
      </c>
      <c r="C7" s="4">
        <v>0.5</v>
      </c>
    </row>
    <row r="8" spans="2:12" x14ac:dyDescent="0.2">
      <c r="J8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workbookViewId="0">
      <selection activeCell="B2" sqref="B2:B17"/>
    </sheetView>
  </sheetViews>
  <sheetFormatPr baseColWidth="10" defaultRowHeight="16" x14ac:dyDescent="0.2"/>
  <cols>
    <col min="2" max="2" width="35.5" bestFit="1" customWidth="1"/>
    <col min="3" max="3" width="12.6640625" bestFit="1" customWidth="1"/>
    <col min="4" max="5" width="14.5" customWidth="1"/>
    <col min="6" max="6" width="31.1640625" bestFit="1" customWidth="1"/>
  </cols>
  <sheetData>
    <row r="2" spans="1:6" x14ac:dyDescent="0.2">
      <c r="A2" t="s">
        <v>3</v>
      </c>
      <c r="B2" s="7" t="s">
        <v>103</v>
      </c>
      <c r="C2" s="7" t="s">
        <v>132</v>
      </c>
      <c r="D2" t="s">
        <v>0</v>
      </c>
      <c r="E2" t="s">
        <v>96</v>
      </c>
      <c r="F2" t="s">
        <v>1</v>
      </c>
    </row>
    <row r="3" spans="1:6" x14ac:dyDescent="0.2">
      <c r="A3" t="s">
        <v>2</v>
      </c>
      <c r="B3" s="9" t="s">
        <v>160</v>
      </c>
      <c r="C3" s="9">
        <v>-1</v>
      </c>
      <c r="D3">
        <v>0</v>
      </c>
      <c r="E3">
        <v>2</v>
      </c>
      <c r="F3">
        <v>-1</v>
      </c>
    </row>
    <row r="4" spans="1:6" x14ac:dyDescent="0.2">
      <c r="A4" t="s">
        <v>2</v>
      </c>
      <c r="B4" s="10" t="s">
        <v>8</v>
      </c>
      <c r="C4" s="9">
        <v>0.5</v>
      </c>
      <c r="D4">
        <v>2</v>
      </c>
      <c r="E4">
        <v>2</v>
      </c>
      <c r="F4">
        <v>0.5</v>
      </c>
    </row>
    <row r="5" spans="1:6" x14ac:dyDescent="0.2">
      <c r="A5" t="s">
        <v>2</v>
      </c>
      <c r="B5" s="9" t="s">
        <v>9</v>
      </c>
      <c r="C5" s="9">
        <v>0.5</v>
      </c>
      <c r="D5">
        <v>2</v>
      </c>
      <c r="E5">
        <v>2</v>
      </c>
      <c r="F5">
        <v>0.5</v>
      </c>
    </row>
    <row r="6" spans="1:6" x14ac:dyDescent="0.2">
      <c r="A6" t="s">
        <v>2</v>
      </c>
      <c r="B6" s="9" t="s">
        <v>6</v>
      </c>
      <c r="C6" s="9">
        <v>0.4</v>
      </c>
      <c r="D6">
        <v>2</v>
      </c>
      <c r="E6">
        <v>2</v>
      </c>
      <c r="F6">
        <v>0.4</v>
      </c>
    </row>
    <row r="7" spans="1:6" x14ac:dyDescent="0.2">
      <c r="A7" t="s">
        <v>2</v>
      </c>
      <c r="B7" s="9" t="s">
        <v>4</v>
      </c>
      <c r="C7" s="9">
        <v>0.4</v>
      </c>
      <c r="D7">
        <v>2</v>
      </c>
      <c r="E7">
        <v>2</v>
      </c>
      <c r="F7">
        <v>0.4</v>
      </c>
    </row>
    <row r="8" spans="1:6" x14ac:dyDescent="0.2">
      <c r="A8" t="s">
        <v>2</v>
      </c>
      <c r="B8" s="10" t="s">
        <v>13</v>
      </c>
      <c r="C8" s="9">
        <v>0.7</v>
      </c>
      <c r="D8">
        <v>2</v>
      </c>
      <c r="E8">
        <v>2</v>
      </c>
      <c r="F8">
        <v>0.7</v>
      </c>
    </row>
    <row r="9" spans="1:6" x14ac:dyDescent="0.2">
      <c r="A9" t="s">
        <v>2</v>
      </c>
      <c r="B9" s="9" t="s">
        <v>11</v>
      </c>
      <c r="C9" s="9">
        <v>0.6</v>
      </c>
      <c r="D9">
        <v>2</v>
      </c>
      <c r="E9">
        <v>2</v>
      </c>
      <c r="F9">
        <v>0.6</v>
      </c>
    </row>
    <row r="10" spans="1:6" x14ac:dyDescent="0.2">
      <c r="A10" t="s">
        <v>2</v>
      </c>
      <c r="B10" s="10" t="s">
        <v>17</v>
      </c>
      <c r="C10" s="9">
        <v>0.35</v>
      </c>
      <c r="D10">
        <v>2</v>
      </c>
      <c r="E10">
        <v>2</v>
      </c>
      <c r="F10">
        <v>0.35</v>
      </c>
    </row>
    <row r="11" spans="1:6" x14ac:dyDescent="0.2">
      <c r="A11" t="s">
        <v>2</v>
      </c>
      <c r="B11" s="9" t="s">
        <v>15</v>
      </c>
      <c r="C11" s="9">
        <v>0.4</v>
      </c>
      <c r="D11">
        <v>2</v>
      </c>
      <c r="E11">
        <v>2</v>
      </c>
      <c r="F11">
        <v>0.4</v>
      </c>
    </row>
    <row r="12" spans="1:6" x14ac:dyDescent="0.2">
      <c r="A12" t="s">
        <v>2</v>
      </c>
      <c r="B12" s="9" t="s">
        <v>5</v>
      </c>
      <c r="C12" s="9">
        <v>0.4</v>
      </c>
      <c r="D12">
        <v>2</v>
      </c>
      <c r="E12">
        <v>2</v>
      </c>
      <c r="F12">
        <v>0.4</v>
      </c>
    </row>
    <row r="13" spans="1:6" x14ac:dyDescent="0.2">
      <c r="A13" t="s">
        <v>2</v>
      </c>
      <c r="B13" s="10" t="s">
        <v>16</v>
      </c>
      <c r="C13" s="9">
        <v>0.25</v>
      </c>
      <c r="D13">
        <v>2</v>
      </c>
      <c r="E13">
        <v>2</v>
      </c>
      <c r="F13">
        <v>0.25</v>
      </c>
    </row>
    <row r="14" spans="1:6" x14ac:dyDescent="0.2">
      <c r="A14" t="s">
        <v>2</v>
      </c>
      <c r="B14" s="10" t="s">
        <v>14</v>
      </c>
      <c r="C14" s="9">
        <v>0.5</v>
      </c>
      <c r="D14">
        <v>2</v>
      </c>
      <c r="E14">
        <v>2</v>
      </c>
      <c r="F14">
        <v>0.5</v>
      </c>
    </row>
    <row r="15" spans="1:6" x14ac:dyDescent="0.2">
      <c r="A15" t="s">
        <v>2</v>
      </c>
      <c r="B15" s="9" t="s">
        <v>12</v>
      </c>
      <c r="C15" s="9">
        <v>0.35</v>
      </c>
      <c r="D15">
        <v>2</v>
      </c>
      <c r="E15">
        <v>2</v>
      </c>
      <c r="F15">
        <v>0.35</v>
      </c>
    </row>
    <row r="16" spans="1:6" x14ac:dyDescent="0.2">
      <c r="A16" t="s">
        <v>2</v>
      </c>
      <c r="B16" s="9" t="s">
        <v>7</v>
      </c>
      <c r="C16" s="9">
        <v>0.9</v>
      </c>
      <c r="D16">
        <v>2</v>
      </c>
      <c r="E16">
        <v>2</v>
      </c>
      <c r="F16">
        <v>0.9</v>
      </c>
    </row>
    <row r="17" spans="1:14" x14ac:dyDescent="0.2">
      <c r="A17" t="s">
        <v>2</v>
      </c>
      <c r="B17" s="9" t="s">
        <v>10</v>
      </c>
      <c r="C17" s="9">
        <v>0.5</v>
      </c>
      <c r="D17">
        <v>2</v>
      </c>
      <c r="E17">
        <v>2</v>
      </c>
      <c r="F17">
        <v>0.5</v>
      </c>
    </row>
    <row r="24" spans="1:14" x14ac:dyDescent="0.2">
      <c r="B24" t="s">
        <v>160</v>
      </c>
      <c r="K24" t="s">
        <v>18</v>
      </c>
    </row>
    <row r="25" spans="1:14" x14ac:dyDescent="0.2">
      <c r="B25" t="s">
        <v>8</v>
      </c>
      <c r="K25">
        <v>0.25</v>
      </c>
      <c r="M25" t="s">
        <v>19</v>
      </c>
      <c r="N25" t="s">
        <v>20</v>
      </c>
    </row>
    <row r="26" spans="1:14" x14ac:dyDescent="0.2">
      <c r="B26" t="s">
        <v>9</v>
      </c>
      <c r="K26">
        <v>0.35</v>
      </c>
      <c r="M26" t="s">
        <v>21</v>
      </c>
      <c r="N26">
        <f>COUNTIF(K25:K38,0.25)</f>
        <v>1</v>
      </c>
    </row>
    <row r="27" spans="1:14" x14ac:dyDescent="0.2">
      <c r="B27" t="s">
        <v>6</v>
      </c>
      <c r="K27">
        <v>0.35</v>
      </c>
      <c r="M27" t="s">
        <v>22</v>
      </c>
      <c r="N27">
        <f>COUNTIF(K25:K39,0.35)</f>
        <v>2</v>
      </c>
    </row>
    <row r="28" spans="1:14" x14ac:dyDescent="0.2">
      <c r="B28" t="s">
        <v>4</v>
      </c>
      <c r="K28">
        <v>0.4</v>
      </c>
      <c r="M28" t="s">
        <v>23</v>
      </c>
      <c r="N28">
        <f>COUNTIF(K25:K40,0.4)</f>
        <v>4</v>
      </c>
    </row>
    <row r="29" spans="1:14" x14ac:dyDescent="0.2">
      <c r="B29" t="s">
        <v>13</v>
      </c>
      <c r="K29">
        <v>0.4</v>
      </c>
      <c r="M29" t="s">
        <v>24</v>
      </c>
      <c r="N29">
        <f>COUNTIF(K25:K41,0.5)</f>
        <v>4</v>
      </c>
    </row>
    <row r="30" spans="1:14" x14ac:dyDescent="0.2">
      <c r="B30" t="s">
        <v>11</v>
      </c>
      <c r="K30">
        <v>0.4</v>
      </c>
      <c r="M30" t="s">
        <v>25</v>
      </c>
      <c r="N30">
        <f>COUNTIF(K25:K42,0.25)</f>
        <v>1</v>
      </c>
    </row>
    <row r="31" spans="1:14" x14ac:dyDescent="0.2">
      <c r="B31" t="s">
        <v>17</v>
      </c>
      <c r="K31">
        <v>0.4</v>
      </c>
      <c r="M31" t="s">
        <v>26</v>
      </c>
      <c r="N31">
        <f>COUNTIF(K25:K43,0.7)</f>
        <v>1</v>
      </c>
    </row>
    <row r="32" spans="1:14" x14ac:dyDescent="0.2">
      <c r="B32" t="s">
        <v>15</v>
      </c>
      <c r="K32">
        <v>0.5</v>
      </c>
      <c r="M32" t="s">
        <v>27</v>
      </c>
      <c r="N32">
        <f>COUNTIF(K25:K44,0.9)</f>
        <v>1</v>
      </c>
    </row>
    <row r="33" spans="2:11" x14ac:dyDescent="0.2">
      <c r="B33" t="s">
        <v>5</v>
      </c>
      <c r="K33">
        <v>0.5</v>
      </c>
    </row>
    <row r="34" spans="2:11" x14ac:dyDescent="0.2">
      <c r="B34" t="s">
        <v>16</v>
      </c>
      <c r="K34">
        <v>0.5</v>
      </c>
    </row>
    <row r="35" spans="2:11" x14ac:dyDescent="0.2">
      <c r="B35" t="s">
        <v>14</v>
      </c>
      <c r="K35">
        <v>0.5</v>
      </c>
    </row>
    <row r="36" spans="2:11" x14ac:dyDescent="0.2">
      <c r="B36" t="s">
        <v>12</v>
      </c>
      <c r="K36">
        <v>0.6</v>
      </c>
    </row>
    <row r="37" spans="2:11" x14ac:dyDescent="0.2">
      <c r="B37" t="s">
        <v>7</v>
      </c>
      <c r="K37">
        <v>0.7</v>
      </c>
    </row>
    <row r="38" spans="2:11" x14ac:dyDescent="0.2">
      <c r="B38" t="s">
        <v>10</v>
      </c>
      <c r="K38">
        <v>0.9</v>
      </c>
    </row>
  </sheetData>
  <sortState ref="K24:K37">
    <sortCondition ref="K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1"/>
  <sheetViews>
    <sheetView topLeftCell="A17" zoomScale="90" zoomScaleNormal="90" zoomScalePageLayoutView="90" workbookViewId="0">
      <selection activeCell="B2" sqref="B2:B37"/>
    </sheetView>
  </sheetViews>
  <sheetFormatPr baseColWidth="10" defaultRowHeight="16" x14ac:dyDescent="0.2"/>
  <cols>
    <col min="2" max="2" width="50.33203125" customWidth="1"/>
    <col min="3" max="3" width="13.33203125" bestFit="1" customWidth="1"/>
    <col min="6" max="6" width="31.1640625" bestFit="1" customWidth="1"/>
    <col min="11" max="11" width="35" bestFit="1" customWidth="1"/>
  </cols>
  <sheetData>
    <row r="2" spans="1:12" x14ac:dyDescent="0.2">
      <c r="A2" t="s">
        <v>3</v>
      </c>
      <c r="B2" s="7" t="s">
        <v>103</v>
      </c>
      <c r="C2" s="7" t="s">
        <v>132</v>
      </c>
      <c r="D2" t="s">
        <v>102</v>
      </c>
      <c r="E2" t="s">
        <v>104</v>
      </c>
      <c r="F2" t="s">
        <v>132</v>
      </c>
      <c r="K2" s="31"/>
      <c r="L2" s="31"/>
    </row>
    <row r="3" spans="1:12" x14ac:dyDescent="0.2">
      <c r="A3" t="s">
        <v>58</v>
      </c>
      <c r="B3" s="11" t="s">
        <v>164</v>
      </c>
      <c r="C3" s="9">
        <v>-1</v>
      </c>
      <c r="D3">
        <v>0</v>
      </c>
      <c r="E3">
        <v>2</v>
      </c>
      <c r="F3">
        <v>-1</v>
      </c>
      <c r="K3" s="5"/>
      <c r="L3" s="5"/>
    </row>
    <row r="4" spans="1:12" x14ac:dyDescent="0.2">
      <c r="A4" t="s">
        <v>58</v>
      </c>
      <c r="B4" s="11" t="s">
        <v>33</v>
      </c>
      <c r="C4" s="9">
        <v>0.5</v>
      </c>
      <c r="D4">
        <v>2</v>
      </c>
      <c r="E4">
        <v>2</v>
      </c>
      <c r="F4">
        <v>0.5</v>
      </c>
      <c r="K4" s="31"/>
      <c r="L4" s="31"/>
    </row>
    <row r="5" spans="1:12" x14ac:dyDescent="0.2">
      <c r="A5" t="s">
        <v>58</v>
      </c>
      <c r="B5" s="11" t="s">
        <v>41</v>
      </c>
      <c r="C5" s="9">
        <v>0.65</v>
      </c>
      <c r="D5">
        <v>2</v>
      </c>
      <c r="E5">
        <v>2</v>
      </c>
      <c r="F5">
        <v>0.65</v>
      </c>
      <c r="K5" s="31"/>
      <c r="L5" s="31"/>
    </row>
    <row r="6" spans="1:12" x14ac:dyDescent="0.2">
      <c r="A6" t="s">
        <v>58</v>
      </c>
      <c r="B6" s="11" t="s">
        <v>165</v>
      </c>
      <c r="C6" s="9">
        <v>-1</v>
      </c>
      <c r="D6">
        <v>0</v>
      </c>
      <c r="E6">
        <v>2</v>
      </c>
      <c r="F6">
        <v>-1</v>
      </c>
      <c r="K6" s="5"/>
      <c r="L6" s="5"/>
    </row>
    <row r="7" spans="1:12" x14ac:dyDescent="0.2">
      <c r="A7" t="s">
        <v>58</v>
      </c>
      <c r="B7" s="11" t="s">
        <v>57</v>
      </c>
      <c r="C7" s="9">
        <v>0.6</v>
      </c>
      <c r="D7">
        <v>2</v>
      </c>
      <c r="E7">
        <v>2</v>
      </c>
      <c r="F7">
        <v>0.6</v>
      </c>
      <c r="K7" s="31"/>
      <c r="L7" s="31"/>
    </row>
    <row r="8" spans="1:12" x14ac:dyDescent="0.2">
      <c r="A8" t="s">
        <v>58</v>
      </c>
      <c r="B8" s="11" t="s">
        <v>28</v>
      </c>
      <c r="C8" s="9">
        <v>0.45</v>
      </c>
      <c r="D8">
        <v>2</v>
      </c>
      <c r="E8">
        <v>0</v>
      </c>
      <c r="F8">
        <v>0.45</v>
      </c>
      <c r="K8" s="31"/>
      <c r="L8" s="31"/>
    </row>
    <row r="9" spans="1:12" x14ac:dyDescent="0.2">
      <c r="A9" t="s">
        <v>58</v>
      </c>
      <c r="B9" s="11" t="s">
        <v>44</v>
      </c>
      <c r="C9" s="9">
        <v>0.55000000000000004</v>
      </c>
      <c r="D9">
        <v>2</v>
      </c>
      <c r="E9">
        <v>0</v>
      </c>
      <c r="F9">
        <v>0.55000000000000004</v>
      </c>
      <c r="K9" s="31"/>
      <c r="L9" s="31"/>
    </row>
    <row r="10" spans="1:12" x14ac:dyDescent="0.2">
      <c r="A10" t="s">
        <v>58</v>
      </c>
      <c r="B10" s="11" t="s">
        <v>43</v>
      </c>
      <c r="C10" s="9">
        <v>0.55000000000000004</v>
      </c>
      <c r="D10">
        <v>2</v>
      </c>
      <c r="E10">
        <v>2</v>
      </c>
      <c r="F10">
        <v>0.55000000000000004</v>
      </c>
      <c r="K10" s="31"/>
      <c r="L10" s="31"/>
    </row>
    <row r="11" spans="1:12" x14ac:dyDescent="0.2">
      <c r="A11" t="s">
        <v>58</v>
      </c>
      <c r="B11" s="11" t="s">
        <v>66</v>
      </c>
      <c r="C11" s="9">
        <v>0.8</v>
      </c>
      <c r="D11">
        <v>2</v>
      </c>
      <c r="E11">
        <v>2</v>
      </c>
      <c r="F11">
        <v>0.8</v>
      </c>
      <c r="K11" s="31"/>
      <c r="L11" s="31"/>
    </row>
    <row r="12" spans="1:12" x14ac:dyDescent="0.2">
      <c r="A12" t="s">
        <v>58</v>
      </c>
      <c r="B12" s="11" t="s">
        <v>29</v>
      </c>
      <c r="C12" s="9">
        <v>0.45</v>
      </c>
      <c r="D12">
        <v>2</v>
      </c>
      <c r="E12">
        <v>2</v>
      </c>
      <c r="F12">
        <v>0.45</v>
      </c>
      <c r="K12" s="31"/>
      <c r="L12" s="31"/>
    </row>
    <row r="13" spans="1:12" x14ac:dyDescent="0.2">
      <c r="A13" t="s">
        <v>58</v>
      </c>
      <c r="B13" s="11" t="s">
        <v>52</v>
      </c>
      <c r="C13" s="9">
        <v>0.55000000000000004</v>
      </c>
      <c r="D13">
        <v>2</v>
      </c>
      <c r="E13">
        <v>0</v>
      </c>
      <c r="F13">
        <v>0.55000000000000004</v>
      </c>
      <c r="K13" s="31"/>
      <c r="L13" s="31"/>
    </row>
    <row r="14" spans="1:12" x14ac:dyDescent="0.2">
      <c r="A14" t="s">
        <v>58</v>
      </c>
      <c r="B14" s="11" t="s">
        <v>47</v>
      </c>
      <c r="C14" s="9">
        <v>0.6</v>
      </c>
      <c r="D14">
        <v>2</v>
      </c>
      <c r="E14">
        <v>2</v>
      </c>
      <c r="F14">
        <v>0.6</v>
      </c>
      <c r="K14" s="31"/>
      <c r="L14" s="31"/>
    </row>
    <row r="15" spans="1:12" x14ac:dyDescent="0.2">
      <c r="A15" t="s">
        <v>58</v>
      </c>
      <c r="B15" s="11" t="s">
        <v>30</v>
      </c>
      <c r="C15" s="9">
        <v>0.5</v>
      </c>
      <c r="D15">
        <v>2</v>
      </c>
      <c r="E15">
        <v>2</v>
      </c>
      <c r="F15">
        <v>0.5</v>
      </c>
      <c r="K15" s="31"/>
      <c r="L15" s="31"/>
    </row>
    <row r="16" spans="1:12" x14ac:dyDescent="0.2">
      <c r="A16" t="s">
        <v>58</v>
      </c>
      <c r="B16" s="11" t="s">
        <v>45</v>
      </c>
      <c r="C16" s="9">
        <v>0.6</v>
      </c>
      <c r="D16">
        <v>2</v>
      </c>
      <c r="E16">
        <v>0</v>
      </c>
      <c r="F16">
        <v>0.6</v>
      </c>
      <c r="K16" s="31"/>
      <c r="L16" s="31"/>
    </row>
    <row r="17" spans="1:12" x14ac:dyDescent="0.2">
      <c r="A17" t="s">
        <v>58</v>
      </c>
      <c r="B17" s="11" t="s">
        <v>67</v>
      </c>
      <c r="C17" s="9">
        <v>0.55000000000000004</v>
      </c>
      <c r="D17">
        <v>2</v>
      </c>
      <c r="E17">
        <v>0</v>
      </c>
      <c r="F17">
        <v>0.55000000000000004</v>
      </c>
      <c r="K17" s="31"/>
      <c r="L17" s="31"/>
    </row>
    <row r="18" spans="1:12" x14ac:dyDescent="0.2">
      <c r="A18" t="s">
        <v>58</v>
      </c>
      <c r="B18" s="11" t="s">
        <v>39</v>
      </c>
      <c r="C18" s="9">
        <v>0.65</v>
      </c>
      <c r="D18">
        <v>2</v>
      </c>
      <c r="E18">
        <v>2</v>
      </c>
      <c r="F18">
        <v>0.65</v>
      </c>
      <c r="K18" s="31"/>
      <c r="L18" s="31"/>
    </row>
    <row r="19" spans="1:12" x14ac:dyDescent="0.2">
      <c r="A19" t="s">
        <v>58</v>
      </c>
      <c r="B19" s="11" t="s">
        <v>31</v>
      </c>
      <c r="C19" s="9">
        <v>0.95</v>
      </c>
      <c r="D19">
        <v>2</v>
      </c>
      <c r="E19">
        <v>2</v>
      </c>
      <c r="F19">
        <v>0.95</v>
      </c>
      <c r="K19" s="31"/>
      <c r="L19" s="31"/>
    </row>
    <row r="20" spans="1:12" x14ac:dyDescent="0.2">
      <c r="A20" t="s">
        <v>58</v>
      </c>
      <c r="B20" s="11" t="s">
        <v>166</v>
      </c>
      <c r="C20" s="9">
        <v>-1</v>
      </c>
      <c r="D20">
        <v>0</v>
      </c>
      <c r="E20">
        <v>2</v>
      </c>
      <c r="F20">
        <v>-1</v>
      </c>
      <c r="K20" s="5"/>
      <c r="L20" s="5"/>
    </row>
    <row r="21" spans="1:12" x14ac:dyDescent="0.2">
      <c r="A21" t="s">
        <v>58</v>
      </c>
      <c r="B21" s="11" t="s">
        <v>50</v>
      </c>
      <c r="C21" s="9">
        <v>0.95</v>
      </c>
      <c r="D21">
        <v>2</v>
      </c>
      <c r="E21">
        <v>0</v>
      </c>
      <c r="F21">
        <v>0.95</v>
      </c>
      <c r="K21" s="31"/>
      <c r="L21" s="31"/>
    </row>
    <row r="22" spans="1:12" x14ac:dyDescent="0.2">
      <c r="A22" t="s">
        <v>58</v>
      </c>
      <c r="B22" s="11" t="s">
        <v>53</v>
      </c>
      <c r="C22" s="9">
        <v>0.35</v>
      </c>
      <c r="D22">
        <v>2</v>
      </c>
      <c r="E22">
        <v>0</v>
      </c>
      <c r="F22">
        <v>0.35</v>
      </c>
      <c r="K22" s="31"/>
      <c r="L22" s="31"/>
    </row>
    <row r="23" spans="1:12" x14ac:dyDescent="0.2">
      <c r="A23" t="s">
        <v>58</v>
      </c>
      <c r="B23" s="11" t="s">
        <v>55</v>
      </c>
      <c r="C23" s="9">
        <v>0.45</v>
      </c>
      <c r="D23">
        <v>2</v>
      </c>
      <c r="E23">
        <v>2</v>
      </c>
      <c r="F23">
        <v>0.45</v>
      </c>
      <c r="K23" s="31"/>
      <c r="L23" s="31"/>
    </row>
    <row r="24" spans="1:12" x14ac:dyDescent="0.2">
      <c r="A24" t="s">
        <v>58</v>
      </c>
      <c r="B24" s="11" t="s">
        <v>46</v>
      </c>
      <c r="C24" s="9">
        <v>0.6</v>
      </c>
      <c r="D24">
        <v>2</v>
      </c>
      <c r="E24">
        <v>2</v>
      </c>
      <c r="F24">
        <v>0.6</v>
      </c>
      <c r="K24" s="31"/>
      <c r="L24" s="31"/>
    </row>
    <row r="25" spans="1:12" x14ac:dyDescent="0.2">
      <c r="A25" t="s">
        <v>58</v>
      </c>
      <c r="B25" s="11" t="s">
        <v>35</v>
      </c>
      <c r="C25" s="9">
        <v>0.8</v>
      </c>
      <c r="D25">
        <v>2</v>
      </c>
      <c r="E25">
        <v>2</v>
      </c>
      <c r="F25">
        <v>0.8</v>
      </c>
      <c r="K25" s="31"/>
      <c r="L25" s="31"/>
    </row>
    <row r="26" spans="1:12" x14ac:dyDescent="0.2">
      <c r="A26" t="s">
        <v>58</v>
      </c>
      <c r="B26" s="11" t="s">
        <v>34</v>
      </c>
      <c r="C26" s="9">
        <v>0.5</v>
      </c>
      <c r="D26">
        <v>2</v>
      </c>
      <c r="E26">
        <v>2</v>
      </c>
      <c r="F26">
        <v>0.5</v>
      </c>
    </row>
    <row r="27" spans="1:12" x14ac:dyDescent="0.2">
      <c r="A27" t="s">
        <v>58</v>
      </c>
      <c r="B27" s="11" t="s">
        <v>51</v>
      </c>
      <c r="C27" s="9">
        <v>0.55000000000000004</v>
      </c>
      <c r="D27">
        <v>2</v>
      </c>
      <c r="E27">
        <v>2</v>
      </c>
      <c r="F27">
        <v>0.55000000000000004</v>
      </c>
    </row>
    <row r="28" spans="1:12" x14ac:dyDescent="0.2">
      <c r="A28" t="s">
        <v>58</v>
      </c>
      <c r="B28" s="11" t="s">
        <v>40</v>
      </c>
      <c r="C28" s="9">
        <v>0.65</v>
      </c>
      <c r="D28">
        <v>2</v>
      </c>
      <c r="E28">
        <v>2</v>
      </c>
      <c r="F28">
        <v>0.65</v>
      </c>
    </row>
    <row r="29" spans="1:12" x14ac:dyDescent="0.2">
      <c r="A29" t="s">
        <v>58</v>
      </c>
      <c r="B29" s="11" t="s">
        <v>48</v>
      </c>
      <c r="C29" s="9">
        <v>0.55000000000000004</v>
      </c>
      <c r="D29">
        <v>2</v>
      </c>
      <c r="E29">
        <v>2</v>
      </c>
      <c r="F29">
        <v>0.55000000000000004</v>
      </c>
    </row>
    <row r="30" spans="1:12" x14ac:dyDescent="0.2">
      <c r="A30" t="s">
        <v>58</v>
      </c>
      <c r="B30" s="11" t="s">
        <v>56</v>
      </c>
      <c r="C30" s="9">
        <v>0.6</v>
      </c>
      <c r="D30">
        <v>2</v>
      </c>
      <c r="E30">
        <v>2</v>
      </c>
      <c r="F30">
        <v>0.6</v>
      </c>
    </row>
    <row r="31" spans="1:12" x14ac:dyDescent="0.2">
      <c r="A31" t="s">
        <v>58</v>
      </c>
      <c r="B31" s="11" t="s">
        <v>36</v>
      </c>
      <c r="C31" s="9">
        <v>0.6</v>
      </c>
      <c r="D31">
        <v>2</v>
      </c>
      <c r="E31">
        <v>2</v>
      </c>
      <c r="F31">
        <v>0.6</v>
      </c>
    </row>
    <row r="32" spans="1:12" x14ac:dyDescent="0.2">
      <c r="A32" t="s">
        <v>58</v>
      </c>
      <c r="B32" s="11" t="s">
        <v>37</v>
      </c>
      <c r="C32" s="9">
        <v>0.45</v>
      </c>
      <c r="D32">
        <v>2</v>
      </c>
      <c r="E32">
        <v>0</v>
      </c>
      <c r="F32">
        <v>0.45</v>
      </c>
    </row>
    <row r="33" spans="1:15" x14ac:dyDescent="0.2">
      <c r="A33" t="s">
        <v>58</v>
      </c>
      <c r="B33" s="11" t="s">
        <v>38</v>
      </c>
      <c r="C33" s="9">
        <v>0.5</v>
      </c>
      <c r="D33">
        <v>2</v>
      </c>
      <c r="E33">
        <v>0</v>
      </c>
      <c r="F33">
        <v>0.5</v>
      </c>
    </row>
    <row r="34" spans="1:15" x14ac:dyDescent="0.2">
      <c r="A34" t="s">
        <v>58</v>
      </c>
      <c r="B34" s="11" t="s">
        <v>32</v>
      </c>
      <c r="C34" s="9">
        <v>0.45</v>
      </c>
      <c r="D34">
        <v>2</v>
      </c>
      <c r="E34">
        <v>2</v>
      </c>
      <c r="F34">
        <v>0.45</v>
      </c>
    </row>
    <row r="35" spans="1:15" x14ac:dyDescent="0.2">
      <c r="A35" t="s">
        <v>58</v>
      </c>
      <c r="B35" s="11" t="s">
        <v>49</v>
      </c>
      <c r="C35" s="9">
        <v>0.55000000000000004</v>
      </c>
      <c r="D35">
        <v>2</v>
      </c>
      <c r="E35">
        <v>2</v>
      </c>
      <c r="F35">
        <v>0.55000000000000004</v>
      </c>
    </row>
    <row r="36" spans="1:15" x14ac:dyDescent="0.2">
      <c r="A36" t="s">
        <v>58</v>
      </c>
      <c r="B36" s="11" t="s">
        <v>42</v>
      </c>
      <c r="C36" s="9">
        <v>0.55000000000000004</v>
      </c>
      <c r="D36">
        <v>2</v>
      </c>
      <c r="E36">
        <v>2</v>
      </c>
      <c r="F36">
        <v>0.55000000000000004</v>
      </c>
    </row>
    <row r="37" spans="1:15" x14ac:dyDescent="0.2">
      <c r="A37" t="s">
        <v>58</v>
      </c>
      <c r="B37" s="11" t="s">
        <v>54</v>
      </c>
      <c r="C37" s="9">
        <v>0.35</v>
      </c>
      <c r="D37">
        <v>2</v>
      </c>
      <c r="E37">
        <v>2</v>
      </c>
      <c r="F37">
        <v>0.35</v>
      </c>
    </row>
    <row r="40" spans="1:15" x14ac:dyDescent="0.2">
      <c r="B40" t="s">
        <v>164</v>
      </c>
      <c r="D40">
        <v>0</v>
      </c>
      <c r="E40">
        <v>2</v>
      </c>
      <c r="K40">
        <v>0.5</v>
      </c>
      <c r="N40" t="s">
        <v>64</v>
      </c>
      <c r="O40" t="s">
        <v>65</v>
      </c>
    </row>
    <row r="41" spans="1:15" x14ac:dyDescent="0.2">
      <c r="B41" t="s">
        <v>165</v>
      </c>
      <c r="D41">
        <v>0</v>
      </c>
      <c r="E41">
        <v>2</v>
      </c>
      <c r="K41">
        <v>0.65</v>
      </c>
      <c r="N41" t="s">
        <v>22</v>
      </c>
      <c r="O41">
        <f>COUNTIF($K$40:$K$71,0.35)</f>
        <v>2</v>
      </c>
    </row>
    <row r="42" spans="1:15" x14ac:dyDescent="0.2">
      <c r="B42" t="s">
        <v>166</v>
      </c>
      <c r="D42">
        <v>0</v>
      </c>
      <c r="E42">
        <v>2</v>
      </c>
      <c r="K42">
        <v>0.6</v>
      </c>
      <c r="N42" t="s">
        <v>59</v>
      </c>
      <c r="O42">
        <f>COUNTIF($K$40:$K$71,0.45)</f>
        <v>5</v>
      </c>
    </row>
    <row r="43" spans="1:15" x14ac:dyDescent="0.2">
      <c r="K43">
        <v>0.45</v>
      </c>
      <c r="N43" t="s">
        <v>24</v>
      </c>
      <c r="O43">
        <f>COUNTIF($K$40:$K$71,0.5)</f>
        <v>4</v>
      </c>
    </row>
    <row r="44" spans="1:15" x14ac:dyDescent="0.2">
      <c r="K44">
        <v>0.55000000000000004</v>
      </c>
      <c r="N44" t="s">
        <v>60</v>
      </c>
      <c r="O44">
        <f>COUNTIF($K$40:$K$71,0.55)</f>
        <v>8</v>
      </c>
    </row>
    <row r="45" spans="1:15" x14ac:dyDescent="0.2">
      <c r="K45">
        <v>0.55000000000000004</v>
      </c>
      <c r="N45" t="s">
        <v>25</v>
      </c>
      <c r="O45">
        <f>COUNTIF($K$40:$K$71,0.6)</f>
        <v>6</v>
      </c>
    </row>
    <row r="46" spans="1:15" x14ac:dyDescent="0.2">
      <c r="K46">
        <v>0.8</v>
      </c>
      <c r="N46" t="s">
        <v>61</v>
      </c>
      <c r="O46">
        <f>COUNTIF($K$40:$K$71,0.65)</f>
        <v>3</v>
      </c>
    </row>
    <row r="47" spans="1:15" x14ac:dyDescent="0.2">
      <c r="K47">
        <v>0.45</v>
      </c>
      <c r="N47" t="s">
        <v>62</v>
      </c>
      <c r="O47">
        <f>COUNTIF($K$40:$K$71,0.8)</f>
        <v>2</v>
      </c>
    </row>
    <row r="48" spans="1:15" x14ac:dyDescent="0.2">
      <c r="K48">
        <v>0.55000000000000004</v>
      </c>
      <c r="N48" t="s">
        <v>63</v>
      </c>
      <c r="O48">
        <f>COUNTIF($K$40:$K$71,0.95)</f>
        <v>2</v>
      </c>
    </row>
    <row r="49" spans="2:11" x14ac:dyDescent="0.2">
      <c r="K49">
        <v>0.6</v>
      </c>
    </row>
    <row r="50" spans="2:11" x14ac:dyDescent="0.2">
      <c r="K50">
        <v>0.5</v>
      </c>
    </row>
    <row r="51" spans="2:11" x14ac:dyDescent="0.2">
      <c r="K51">
        <v>0.6</v>
      </c>
    </row>
    <row r="52" spans="2:11" x14ac:dyDescent="0.2">
      <c r="K52">
        <v>0.55000000000000004</v>
      </c>
    </row>
    <row r="53" spans="2:11" x14ac:dyDescent="0.2">
      <c r="K53">
        <v>0.65</v>
      </c>
    </row>
    <row r="54" spans="2:11" x14ac:dyDescent="0.2">
      <c r="K54">
        <v>0.95</v>
      </c>
    </row>
    <row r="55" spans="2:11" x14ac:dyDescent="0.2">
      <c r="K55">
        <v>0.95</v>
      </c>
    </row>
    <row r="56" spans="2:11" x14ac:dyDescent="0.2">
      <c r="K56">
        <v>0.35</v>
      </c>
    </row>
    <row r="57" spans="2:11" x14ac:dyDescent="0.2">
      <c r="B57" t="s">
        <v>164</v>
      </c>
      <c r="K57">
        <v>0.45</v>
      </c>
    </row>
    <row r="58" spans="2:11" x14ac:dyDescent="0.2">
      <c r="B58" t="s">
        <v>33</v>
      </c>
      <c r="K58">
        <v>0.6</v>
      </c>
    </row>
    <row r="59" spans="2:11" x14ac:dyDescent="0.2">
      <c r="B59" t="s">
        <v>41</v>
      </c>
      <c r="K59">
        <v>0.8</v>
      </c>
    </row>
    <row r="60" spans="2:11" x14ac:dyDescent="0.2">
      <c r="B60" t="s">
        <v>165</v>
      </c>
      <c r="K60">
        <v>0.5</v>
      </c>
    </row>
    <row r="61" spans="2:11" x14ac:dyDescent="0.2">
      <c r="B61" t="s">
        <v>57</v>
      </c>
      <c r="K61">
        <v>0.55000000000000004</v>
      </c>
    </row>
    <row r="62" spans="2:11" x14ac:dyDescent="0.2">
      <c r="B62" t="s">
        <v>28</v>
      </c>
      <c r="K62">
        <v>0.65</v>
      </c>
    </row>
    <row r="63" spans="2:11" x14ac:dyDescent="0.2">
      <c r="B63" t="s">
        <v>44</v>
      </c>
      <c r="K63">
        <v>0.55000000000000004</v>
      </c>
    </row>
    <row r="64" spans="2:11" x14ac:dyDescent="0.2">
      <c r="B64" t="s">
        <v>43</v>
      </c>
      <c r="K64">
        <v>0.6</v>
      </c>
    </row>
    <row r="65" spans="2:11" x14ac:dyDescent="0.2">
      <c r="B65" t="s">
        <v>66</v>
      </c>
      <c r="K65">
        <v>0.6</v>
      </c>
    </row>
    <row r="66" spans="2:11" x14ac:dyDescent="0.2">
      <c r="B66" t="s">
        <v>29</v>
      </c>
      <c r="K66">
        <v>0.45</v>
      </c>
    </row>
    <row r="67" spans="2:11" x14ac:dyDescent="0.2">
      <c r="B67" t="s">
        <v>52</v>
      </c>
      <c r="K67">
        <v>0.5</v>
      </c>
    </row>
    <row r="68" spans="2:11" x14ac:dyDescent="0.2">
      <c r="B68" t="s">
        <v>47</v>
      </c>
      <c r="K68">
        <v>0.45</v>
      </c>
    </row>
    <row r="69" spans="2:11" x14ac:dyDescent="0.2">
      <c r="B69" t="s">
        <v>30</v>
      </c>
      <c r="K69">
        <v>0.55000000000000004</v>
      </c>
    </row>
    <row r="70" spans="2:11" x14ac:dyDescent="0.2">
      <c r="B70" t="s">
        <v>45</v>
      </c>
      <c r="K70">
        <v>0.55000000000000004</v>
      </c>
    </row>
    <row r="71" spans="2:11" x14ac:dyDescent="0.2">
      <c r="B71" t="s">
        <v>67</v>
      </c>
      <c r="K71">
        <v>0.35</v>
      </c>
    </row>
    <row r="72" spans="2:11" x14ac:dyDescent="0.2">
      <c r="B72" t="s">
        <v>39</v>
      </c>
    </row>
    <row r="73" spans="2:11" x14ac:dyDescent="0.2">
      <c r="B73" t="s">
        <v>31</v>
      </c>
    </row>
    <row r="74" spans="2:11" x14ac:dyDescent="0.2">
      <c r="B74" t="s">
        <v>166</v>
      </c>
    </row>
    <row r="75" spans="2:11" x14ac:dyDescent="0.2">
      <c r="B75" t="s">
        <v>50</v>
      </c>
    </row>
    <row r="76" spans="2:11" x14ac:dyDescent="0.2">
      <c r="B76" t="s">
        <v>53</v>
      </c>
    </row>
    <row r="77" spans="2:11" x14ac:dyDescent="0.2">
      <c r="B77" t="s">
        <v>55</v>
      </c>
    </row>
    <row r="78" spans="2:11" x14ac:dyDescent="0.2">
      <c r="B78" t="s">
        <v>46</v>
      </c>
    </row>
    <row r="79" spans="2:11" x14ac:dyDescent="0.2">
      <c r="B79" t="s">
        <v>35</v>
      </c>
    </row>
    <row r="80" spans="2:11" x14ac:dyDescent="0.2">
      <c r="B80" t="s">
        <v>34</v>
      </c>
    </row>
    <row r="81" spans="2:2" x14ac:dyDescent="0.2">
      <c r="B81" t="s">
        <v>51</v>
      </c>
    </row>
    <row r="82" spans="2:2" x14ac:dyDescent="0.2">
      <c r="B82" t="s">
        <v>40</v>
      </c>
    </row>
    <row r="83" spans="2:2" x14ac:dyDescent="0.2">
      <c r="B83" t="s">
        <v>48</v>
      </c>
    </row>
    <row r="84" spans="2:2" x14ac:dyDescent="0.2">
      <c r="B84" t="s">
        <v>56</v>
      </c>
    </row>
    <row r="85" spans="2:2" x14ac:dyDescent="0.2">
      <c r="B85" t="s">
        <v>36</v>
      </c>
    </row>
    <row r="86" spans="2:2" x14ac:dyDescent="0.2">
      <c r="B86" t="s">
        <v>37</v>
      </c>
    </row>
    <row r="87" spans="2:2" x14ac:dyDescent="0.2">
      <c r="B87" t="s">
        <v>38</v>
      </c>
    </row>
    <row r="88" spans="2:2" x14ac:dyDescent="0.2">
      <c r="B88" t="s">
        <v>32</v>
      </c>
    </row>
    <row r="89" spans="2:2" x14ac:dyDescent="0.2">
      <c r="B89" t="s">
        <v>49</v>
      </c>
    </row>
    <row r="90" spans="2:2" x14ac:dyDescent="0.2">
      <c r="B90" t="s">
        <v>42</v>
      </c>
    </row>
    <row r="91" spans="2:2" x14ac:dyDescent="0.2">
      <c r="B91" t="s">
        <v>54</v>
      </c>
    </row>
  </sheetData>
  <autoFilter ref="K40:K71"/>
  <sortState ref="B3:D34">
    <sortCondition ref="B3"/>
  </sortState>
  <mergeCells count="21">
    <mergeCell ref="K25:L25"/>
    <mergeCell ref="K13:L13"/>
    <mergeCell ref="K14:L14"/>
    <mergeCell ref="K15:L15"/>
    <mergeCell ref="K16:L16"/>
    <mergeCell ref="K17:L17"/>
    <mergeCell ref="K18:L18"/>
    <mergeCell ref="K19:L19"/>
    <mergeCell ref="K21:L21"/>
    <mergeCell ref="K22:L22"/>
    <mergeCell ref="K23:L23"/>
    <mergeCell ref="K24:L24"/>
    <mergeCell ref="K9:L9"/>
    <mergeCell ref="K10:L10"/>
    <mergeCell ref="K11:L11"/>
    <mergeCell ref="K12:L12"/>
    <mergeCell ref="K2:L2"/>
    <mergeCell ref="K4:L4"/>
    <mergeCell ref="K5:L5"/>
    <mergeCell ref="K7:L7"/>
    <mergeCell ref="K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8"/>
  <sheetViews>
    <sheetView zoomScale="90" zoomScaleNormal="90" zoomScalePageLayoutView="90" workbookViewId="0">
      <selection activeCell="B24" sqref="B24"/>
    </sheetView>
  </sheetViews>
  <sheetFormatPr baseColWidth="10" defaultRowHeight="16" x14ac:dyDescent="0.2"/>
  <cols>
    <col min="2" max="2" width="52.83203125" bestFit="1" customWidth="1"/>
    <col min="3" max="3" width="13" bestFit="1" customWidth="1"/>
  </cols>
  <sheetData>
    <row r="2" spans="1:6" x14ac:dyDescent="0.2">
      <c r="A2" t="s">
        <v>3</v>
      </c>
      <c r="B2" s="7" t="s">
        <v>103</v>
      </c>
      <c r="C2" s="7" t="s">
        <v>132</v>
      </c>
      <c r="D2" t="s">
        <v>105</v>
      </c>
      <c r="E2" t="s">
        <v>104</v>
      </c>
      <c r="F2" t="s">
        <v>132</v>
      </c>
    </row>
    <row r="3" spans="1:6" x14ac:dyDescent="0.2">
      <c r="B3" s="9" t="s">
        <v>144</v>
      </c>
      <c r="C3" s="9">
        <v>0.8</v>
      </c>
      <c r="D3">
        <v>2</v>
      </c>
      <c r="E3">
        <v>2</v>
      </c>
      <c r="F3">
        <v>0.8</v>
      </c>
    </row>
    <row r="4" spans="1:6" x14ac:dyDescent="0.2">
      <c r="B4" s="12" t="s">
        <v>143</v>
      </c>
      <c r="C4" s="9">
        <v>0.6</v>
      </c>
      <c r="D4">
        <v>2</v>
      </c>
      <c r="E4">
        <v>2</v>
      </c>
      <c r="F4">
        <v>0.6</v>
      </c>
    </row>
    <row r="5" spans="1:6" x14ac:dyDescent="0.2">
      <c r="B5" s="12" t="s">
        <v>148</v>
      </c>
      <c r="C5" s="9">
        <v>0.6</v>
      </c>
      <c r="D5">
        <v>2</v>
      </c>
      <c r="E5">
        <v>2</v>
      </c>
      <c r="F5">
        <v>0.6</v>
      </c>
    </row>
    <row r="6" spans="1:6" x14ac:dyDescent="0.2">
      <c r="B6" s="9" t="s">
        <v>134</v>
      </c>
      <c r="C6" s="9">
        <v>0.5</v>
      </c>
      <c r="D6">
        <v>2</v>
      </c>
      <c r="E6">
        <v>2</v>
      </c>
      <c r="F6">
        <v>0.5</v>
      </c>
    </row>
    <row r="7" spans="1:6" x14ac:dyDescent="0.2">
      <c r="B7" s="9" t="s">
        <v>135</v>
      </c>
      <c r="C7" s="9">
        <v>0.5</v>
      </c>
      <c r="D7">
        <v>2</v>
      </c>
      <c r="E7">
        <v>2</v>
      </c>
      <c r="F7">
        <v>0.5</v>
      </c>
    </row>
    <row r="8" spans="1:6" x14ac:dyDescent="0.2">
      <c r="B8" s="9" t="s">
        <v>139</v>
      </c>
      <c r="C8" s="9">
        <v>0.8</v>
      </c>
      <c r="D8">
        <v>2</v>
      </c>
      <c r="E8">
        <v>2</v>
      </c>
      <c r="F8">
        <v>0.8</v>
      </c>
    </row>
    <row r="9" spans="1:6" x14ac:dyDescent="0.2">
      <c r="B9" s="9" t="s">
        <v>147</v>
      </c>
      <c r="C9" s="9">
        <v>0.9</v>
      </c>
      <c r="D9">
        <v>2</v>
      </c>
      <c r="E9">
        <v>2</v>
      </c>
      <c r="F9">
        <v>0.9</v>
      </c>
    </row>
    <row r="10" spans="1:6" x14ac:dyDescent="0.2">
      <c r="B10" s="12" t="s">
        <v>140</v>
      </c>
      <c r="C10" s="9">
        <v>0.5</v>
      </c>
      <c r="D10">
        <v>2</v>
      </c>
      <c r="E10">
        <v>2</v>
      </c>
      <c r="F10">
        <v>0.5</v>
      </c>
    </row>
    <row r="11" spans="1:6" x14ac:dyDescent="0.2">
      <c r="B11" s="9" t="s">
        <v>136</v>
      </c>
      <c r="C11" s="9">
        <v>0.9</v>
      </c>
      <c r="D11">
        <v>2</v>
      </c>
      <c r="E11">
        <v>2</v>
      </c>
      <c r="F11">
        <v>0.9</v>
      </c>
    </row>
    <row r="12" spans="1:6" x14ac:dyDescent="0.2">
      <c r="B12" s="9" t="s">
        <v>151</v>
      </c>
      <c r="C12" s="9">
        <v>0.8</v>
      </c>
      <c r="D12">
        <v>2</v>
      </c>
      <c r="E12">
        <v>2</v>
      </c>
      <c r="F12">
        <v>0.8</v>
      </c>
    </row>
    <row r="13" spans="1:6" x14ac:dyDescent="0.2">
      <c r="B13" s="9" t="s">
        <v>53</v>
      </c>
      <c r="C13" s="9">
        <v>0.5</v>
      </c>
      <c r="D13">
        <v>2</v>
      </c>
      <c r="E13">
        <v>2</v>
      </c>
      <c r="F13">
        <v>0.5</v>
      </c>
    </row>
    <row r="14" spans="1:6" x14ac:dyDescent="0.2">
      <c r="B14" s="9" t="s">
        <v>142</v>
      </c>
      <c r="C14" s="9">
        <v>0.6</v>
      </c>
      <c r="D14">
        <v>2</v>
      </c>
      <c r="E14">
        <v>2</v>
      </c>
      <c r="F14">
        <v>0.6</v>
      </c>
    </row>
    <row r="15" spans="1:6" x14ac:dyDescent="0.2">
      <c r="B15" s="9" t="s">
        <v>141</v>
      </c>
      <c r="C15" s="9">
        <v>0.7</v>
      </c>
      <c r="D15">
        <v>2</v>
      </c>
      <c r="E15">
        <v>2</v>
      </c>
      <c r="F15">
        <v>0.7</v>
      </c>
    </row>
    <row r="16" spans="1:6" x14ac:dyDescent="0.2">
      <c r="B16" s="9" t="s">
        <v>146</v>
      </c>
      <c r="C16" s="9">
        <v>0.7</v>
      </c>
      <c r="D16">
        <v>2</v>
      </c>
      <c r="E16">
        <v>1</v>
      </c>
      <c r="F16">
        <v>0.7</v>
      </c>
    </row>
    <row r="17" spans="2:16" x14ac:dyDescent="0.2">
      <c r="B17" s="9" t="s">
        <v>149</v>
      </c>
      <c r="C17" s="9">
        <v>0.6</v>
      </c>
      <c r="D17">
        <v>2</v>
      </c>
      <c r="E17">
        <v>2</v>
      </c>
      <c r="F17">
        <v>0.6</v>
      </c>
    </row>
    <row r="18" spans="2:16" x14ac:dyDescent="0.2">
      <c r="B18" s="9" t="s">
        <v>131</v>
      </c>
      <c r="C18" s="9">
        <v>0.4</v>
      </c>
      <c r="D18">
        <v>2</v>
      </c>
      <c r="E18">
        <v>2</v>
      </c>
      <c r="F18">
        <v>0.4</v>
      </c>
    </row>
    <row r="19" spans="2:16" x14ac:dyDescent="0.2">
      <c r="B19" s="9" t="s">
        <v>150</v>
      </c>
      <c r="C19" s="9">
        <v>0.6</v>
      </c>
      <c r="D19">
        <v>2</v>
      </c>
      <c r="E19">
        <v>2</v>
      </c>
      <c r="F19">
        <v>0.6</v>
      </c>
    </row>
    <row r="20" spans="2:16" x14ac:dyDescent="0.2">
      <c r="B20" s="9" t="s">
        <v>137</v>
      </c>
      <c r="C20" s="9">
        <v>0.9</v>
      </c>
      <c r="D20">
        <v>2</v>
      </c>
      <c r="E20">
        <v>2</v>
      </c>
      <c r="F20">
        <v>0.9</v>
      </c>
    </row>
    <row r="21" spans="2:16" x14ac:dyDescent="0.2">
      <c r="B21" s="9" t="s">
        <v>152</v>
      </c>
      <c r="C21" s="9">
        <v>0.8</v>
      </c>
      <c r="D21">
        <v>2</v>
      </c>
      <c r="E21">
        <v>2</v>
      </c>
      <c r="F21">
        <v>0.8</v>
      </c>
    </row>
    <row r="22" spans="2:16" x14ac:dyDescent="0.2">
      <c r="B22" s="9" t="s">
        <v>138</v>
      </c>
      <c r="C22" s="9">
        <v>0.6</v>
      </c>
      <c r="D22">
        <v>2</v>
      </c>
      <c r="E22">
        <v>2</v>
      </c>
      <c r="F22">
        <v>0.6</v>
      </c>
    </row>
    <row r="23" spans="2:16" x14ac:dyDescent="0.2">
      <c r="B23" s="9" t="s">
        <v>133</v>
      </c>
      <c r="C23" s="9">
        <v>0.4</v>
      </c>
      <c r="D23">
        <v>2</v>
      </c>
      <c r="E23">
        <v>2</v>
      </c>
      <c r="F23">
        <v>0.4</v>
      </c>
    </row>
    <row r="24" spans="2:16" x14ac:dyDescent="0.2">
      <c r="B24" s="9" t="s">
        <v>204</v>
      </c>
      <c r="C24" s="9">
        <v>0.5</v>
      </c>
      <c r="D24">
        <v>2</v>
      </c>
      <c r="E24">
        <v>0</v>
      </c>
      <c r="F24">
        <v>0.5</v>
      </c>
    </row>
    <row r="25" spans="2:16" x14ac:dyDescent="0.2">
      <c r="B25" s="9" t="s">
        <v>145</v>
      </c>
      <c r="C25" s="9">
        <v>0.9</v>
      </c>
      <c r="D25">
        <v>2</v>
      </c>
      <c r="E25">
        <v>2</v>
      </c>
      <c r="F25">
        <v>0.9</v>
      </c>
    </row>
    <row r="27" spans="2:16" x14ac:dyDescent="0.2">
      <c r="B27" t="s">
        <v>53</v>
      </c>
      <c r="D27">
        <v>2</v>
      </c>
      <c r="E27">
        <v>2</v>
      </c>
      <c r="F27">
        <v>0.5</v>
      </c>
    </row>
    <row r="29" spans="2:16" x14ac:dyDescent="0.2">
      <c r="L29">
        <v>0.8</v>
      </c>
    </row>
    <row r="30" spans="2:16" x14ac:dyDescent="0.2">
      <c r="L30">
        <v>0.6</v>
      </c>
    </row>
    <row r="31" spans="2:16" x14ac:dyDescent="0.2">
      <c r="L31">
        <v>0.6</v>
      </c>
      <c r="O31" t="s">
        <v>23</v>
      </c>
      <c r="P31">
        <f>COUNTIF($L$29:$L$50,0.4)</f>
        <v>2</v>
      </c>
    </row>
    <row r="32" spans="2:16" x14ac:dyDescent="0.2">
      <c r="L32">
        <v>0.5</v>
      </c>
      <c r="O32" t="s">
        <v>24</v>
      </c>
      <c r="P32">
        <f>COUNTIF($L$29:$L$50,0.5)</f>
        <v>4</v>
      </c>
    </row>
    <row r="33" spans="2:16" x14ac:dyDescent="0.2">
      <c r="L33">
        <v>0.5</v>
      </c>
      <c r="O33" t="s">
        <v>25</v>
      </c>
      <c r="P33">
        <f>COUNTIF($L$29:$L$50,0.6)</f>
        <v>6</v>
      </c>
    </row>
    <row r="34" spans="2:16" x14ac:dyDescent="0.2">
      <c r="L34">
        <v>0.8</v>
      </c>
      <c r="O34" t="s">
        <v>26</v>
      </c>
      <c r="P34">
        <f>COUNTIF($L$29:$L$50,0.7)</f>
        <v>2</v>
      </c>
    </row>
    <row r="35" spans="2:16" x14ac:dyDescent="0.2">
      <c r="L35">
        <v>0.9</v>
      </c>
      <c r="O35" t="s">
        <v>62</v>
      </c>
      <c r="P35">
        <f>COUNTIF($L$29:$L$50,0.8)</f>
        <v>4</v>
      </c>
    </row>
    <row r="36" spans="2:16" x14ac:dyDescent="0.2">
      <c r="B36" t="s">
        <v>144</v>
      </c>
      <c r="L36">
        <v>0.5</v>
      </c>
      <c r="O36" t="s">
        <v>27</v>
      </c>
      <c r="P36">
        <f>COUNTIF($L$29:$L$50,0.9)</f>
        <v>4</v>
      </c>
    </row>
    <row r="37" spans="2:16" x14ac:dyDescent="0.2">
      <c r="B37" t="s">
        <v>143</v>
      </c>
      <c r="L37">
        <v>0.9</v>
      </c>
    </row>
    <row r="38" spans="2:16" x14ac:dyDescent="0.2">
      <c r="B38" t="s">
        <v>148</v>
      </c>
      <c r="L38">
        <v>0.8</v>
      </c>
    </row>
    <row r="39" spans="2:16" x14ac:dyDescent="0.2">
      <c r="B39" t="s">
        <v>134</v>
      </c>
      <c r="L39">
        <v>0.6</v>
      </c>
    </row>
    <row r="40" spans="2:16" x14ac:dyDescent="0.2">
      <c r="B40" t="s">
        <v>135</v>
      </c>
      <c r="L40">
        <v>0.7</v>
      </c>
    </row>
    <row r="41" spans="2:16" x14ac:dyDescent="0.2">
      <c r="B41" t="s">
        <v>139</v>
      </c>
      <c r="L41">
        <v>0.7</v>
      </c>
    </row>
    <row r="42" spans="2:16" x14ac:dyDescent="0.2">
      <c r="B42" t="s">
        <v>147</v>
      </c>
      <c r="L42">
        <v>0.6</v>
      </c>
    </row>
    <row r="43" spans="2:16" x14ac:dyDescent="0.2">
      <c r="B43" t="s">
        <v>140</v>
      </c>
      <c r="L43">
        <v>0.4</v>
      </c>
    </row>
    <row r="44" spans="2:16" x14ac:dyDescent="0.2">
      <c r="B44" t="s">
        <v>136</v>
      </c>
      <c r="L44">
        <v>0.6</v>
      </c>
    </row>
    <row r="45" spans="2:16" x14ac:dyDescent="0.2">
      <c r="B45" t="s">
        <v>151</v>
      </c>
      <c r="L45">
        <v>0.9</v>
      </c>
    </row>
    <row r="46" spans="2:16" x14ac:dyDescent="0.2">
      <c r="B46" t="s">
        <v>53</v>
      </c>
      <c r="L46">
        <v>0.8</v>
      </c>
    </row>
    <row r="47" spans="2:16" x14ac:dyDescent="0.2">
      <c r="B47" t="s">
        <v>142</v>
      </c>
      <c r="L47">
        <v>0.6</v>
      </c>
    </row>
    <row r="48" spans="2:16" x14ac:dyDescent="0.2">
      <c r="B48" t="s">
        <v>141</v>
      </c>
      <c r="L48">
        <v>0.4</v>
      </c>
    </row>
    <row r="49" spans="2:12" x14ac:dyDescent="0.2">
      <c r="B49" t="s">
        <v>146</v>
      </c>
      <c r="L49">
        <v>0.5</v>
      </c>
    </row>
    <row r="50" spans="2:12" x14ac:dyDescent="0.2">
      <c r="B50" t="s">
        <v>149</v>
      </c>
      <c r="L50">
        <v>0.9</v>
      </c>
    </row>
    <row r="51" spans="2:12" x14ac:dyDescent="0.2">
      <c r="B51" t="s">
        <v>131</v>
      </c>
    </row>
    <row r="52" spans="2:12" x14ac:dyDescent="0.2">
      <c r="B52" t="s">
        <v>150</v>
      </c>
    </row>
    <row r="53" spans="2:12" x14ac:dyDescent="0.2">
      <c r="B53" t="s">
        <v>137</v>
      </c>
    </row>
    <row r="54" spans="2:12" x14ac:dyDescent="0.2">
      <c r="B54" t="s">
        <v>152</v>
      </c>
    </row>
    <row r="55" spans="2:12" x14ac:dyDescent="0.2">
      <c r="B55" t="s">
        <v>138</v>
      </c>
    </row>
    <row r="56" spans="2:12" x14ac:dyDescent="0.2">
      <c r="B56" t="s">
        <v>133</v>
      </c>
    </row>
    <row r="57" spans="2:12" x14ac:dyDescent="0.2">
      <c r="B57" t="s">
        <v>153</v>
      </c>
    </row>
    <row r="58" spans="2:12" x14ac:dyDescent="0.2">
      <c r="B58" t="s">
        <v>145</v>
      </c>
    </row>
  </sheetData>
  <autoFilter ref="L28:L50"/>
  <sortState ref="B3:E24">
    <sortCondition ref="B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D1" zoomScale="140" zoomScaleNormal="140" zoomScalePageLayoutView="140" workbookViewId="0">
      <selection activeCell="A18" sqref="A18"/>
    </sheetView>
  </sheetViews>
  <sheetFormatPr baseColWidth="10" defaultRowHeight="16" x14ac:dyDescent="0.2"/>
  <cols>
    <col min="1" max="1" width="30.5" customWidth="1"/>
    <col min="2" max="2" width="32.1640625" customWidth="1"/>
    <col min="3" max="3" width="28.5" customWidth="1"/>
    <col min="4" max="4" width="34" customWidth="1"/>
    <col min="5" max="5" width="34" bestFit="1" customWidth="1"/>
    <col min="6" max="6" width="31.6640625" customWidth="1"/>
    <col min="7" max="7" width="28.33203125" bestFit="1" customWidth="1"/>
    <col min="8" max="8" width="28.5" bestFit="1" customWidth="1"/>
    <col min="9" max="9" width="29.1640625" bestFit="1" customWidth="1"/>
    <col min="10" max="10" width="17.1640625" bestFit="1" customWidth="1"/>
    <col min="11" max="11" width="12.83203125" bestFit="1" customWidth="1"/>
  </cols>
  <sheetData>
    <row r="2" spans="1:11" x14ac:dyDescent="0.2">
      <c r="B2" s="6" t="s">
        <v>2</v>
      </c>
      <c r="E2" t="s">
        <v>96</v>
      </c>
      <c r="G2" t="s">
        <v>96</v>
      </c>
    </row>
    <row r="3" spans="1:11" x14ac:dyDescent="0.2">
      <c r="C3" s="6" t="s">
        <v>198</v>
      </c>
      <c r="D3" s="6" t="s">
        <v>199</v>
      </c>
      <c r="E3" s="6" t="s">
        <v>171</v>
      </c>
      <c r="F3" s="6" t="s">
        <v>200</v>
      </c>
      <c r="G3" s="6" t="s">
        <v>175</v>
      </c>
    </row>
    <row r="5" spans="1:11" x14ac:dyDescent="0.2">
      <c r="C5" s="1" t="s">
        <v>168</v>
      </c>
      <c r="D5" t="s">
        <v>170</v>
      </c>
      <c r="E5" t="s">
        <v>6</v>
      </c>
      <c r="F5" t="s">
        <v>8</v>
      </c>
      <c r="G5" t="s">
        <v>176</v>
      </c>
    </row>
    <row r="6" spans="1:11" x14ac:dyDescent="0.2">
      <c r="C6" t="s">
        <v>14</v>
      </c>
      <c r="D6" t="s">
        <v>16</v>
      </c>
      <c r="E6" t="s">
        <v>172</v>
      </c>
      <c r="F6" t="s">
        <v>174</v>
      </c>
      <c r="G6" t="s">
        <v>179</v>
      </c>
    </row>
    <row r="7" spans="1:11" x14ac:dyDescent="0.2">
      <c r="C7" t="s">
        <v>13</v>
      </c>
      <c r="F7" t="s">
        <v>178</v>
      </c>
      <c r="G7" t="s">
        <v>180</v>
      </c>
    </row>
    <row r="8" spans="1:11" x14ac:dyDescent="0.2">
      <c r="C8" t="s">
        <v>177</v>
      </c>
    </row>
    <row r="10" spans="1:11" x14ac:dyDescent="0.2">
      <c r="B10" s="6" t="s">
        <v>58</v>
      </c>
    </row>
    <row r="12" spans="1:11" x14ac:dyDescent="0.2">
      <c r="A12" s="26" t="s">
        <v>184</v>
      </c>
      <c r="B12" s="6" t="s">
        <v>181</v>
      </c>
      <c r="C12" s="6" t="s">
        <v>185</v>
      </c>
      <c r="D12" s="28" t="s">
        <v>169</v>
      </c>
      <c r="E12" s="6" t="s">
        <v>171</v>
      </c>
      <c r="F12" s="15" t="s">
        <v>191</v>
      </c>
      <c r="G12" s="26" t="s">
        <v>175</v>
      </c>
      <c r="H12" s="6" t="s">
        <v>185</v>
      </c>
      <c r="I12" s="6" t="s">
        <v>173</v>
      </c>
      <c r="J12" s="6" t="s">
        <v>167</v>
      </c>
      <c r="K12" s="6" t="s">
        <v>218</v>
      </c>
    </row>
    <row r="13" spans="1:11" x14ac:dyDescent="0.2">
      <c r="A13" s="27" t="s">
        <v>36</v>
      </c>
      <c r="B13" t="s">
        <v>182</v>
      </c>
      <c r="C13" t="s">
        <v>45</v>
      </c>
      <c r="D13" s="29" t="s">
        <v>56</v>
      </c>
      <c r="E13" t="s">
        <v>30</v>
      </c>
      <c r="F13" t="s">
        <v>52</v>
      </c>
      <c r="G13" s="27" t="s">
        <v>188</v>
      </c>
      <c r="H13" t="s">
        <v>116</v>
      </c>
      <c r="I13" t="s">
        <v>42</v>
      </c>
      <c r="J13" s="27" t="s">
        <v>40</v>
      </c>
      <c r="K13" t="s">
        <v>219</v>
      </c>
    </row>
    <row r="14" spans="1:11" x14ac:dyDescent="0.2">
      <c r="A14" s="27" t="s">
        <v>120</v>
      </c>
      <c r="B14" t="s">
        <v>183</v>
      </c>
      <c r="C14" t="s">
        <v>196</v>
      </c>
      <c r="D14" s="29" t="s">
        <v>186</v>
      </c>
      <c r="E14" t="s">
        <v>38</v>
      </c>
      <c r="F14" t="s">
        <v>192</v>
      </c>
      <c r="G14" s="27" t="s">
        <v>189</v>
      </c>
      <c r="H14" t="s">
        <v>34</v>
      </c>
      <c r="I14" t="s">
        <v>197</v>
      </c>
      <c r="J14" s="27" t="s">
        <v>41</v>
      </c>
      <c r="K14" t="s">
        <v>220</v>
      </c>
    </row>
    <row r="15" spans="1:11" x14ac:dyDescent="0.2">
      <c r="A15" s="27" t="s">
        <v>35</v>
      </c>
      <c r="B15" t="s">
        <v>37</v>
      </c>
      <c r="C15" t="s">
        <v>47</v>
      </c>
      <c r="D15" s="29" t="s">
        <v>55</v>
      </c>
      <c r="E15" t="s">
        <v>194</v>
      </c>
      <c r="F15" t="s">
        <v>193</v>
      </c>
      <c r="G15" s="27" t="s">
        <v>190</v>
      </c>
      <c r="J15" s="27" t="s">
        <v>278</v>
      </c>
      <c r="K15" t="s">
        <v>221</v>
      </c>
    </row>
    <row r="16" spans="1:11" x14ac:dyDescent="0.2">
      <c r="A16" s="30" t="s">
        <v>51</v>
      </c>
      <c r="C16" t="s">
        <v>34</v>
      </c>
      <c r="D16" s="29" t="s">
        <v>187</v>
      </c>
      <c r="E16" t="s">
        <v>195</v>
      </c>
      <c r="G16" s="27" t="s">
        <v>280</v>
      </c>
      <c r="J16" s="27" t="s">
        <v>279</v>
      </c>
    </row>
    <row r="17" spans="1:10" x14ac:dyDescent="0.2">
      <c r="A17" s="27" t="s">
        <v>280</v>
      </c>
      <c r="D17" s="29"/>
      <c r="G17" s="27" t="s">
        <v>281</v>
      </c>
      <c r="J17">
        <v>8.5</v>
      </c>
    </row>
    <row r="18" spans="1:10" x14ac:dyDescent="0.2">
      <c r="A18">
        <v>10</v>
      </c>
      <c r="G18">
        <v>9</v>
      </c>
    </row>
    <row r="23" spans="1:10" x14ac:dyDescent="0.2">
      <c r="B23" t="s">
        <v>206</v>
      </c>
    </row>
    <row r="24" spans="1:10" x14ac:dyDescent="0.2">
      <c r="B24" t="s">
        <v>205</v>
      </c>
      <c r="C24" t="s">
        <v>207</v>
      </c>
      <c r="D24">
        <v>986162692</v>
      </c>
    </row>
    <row r="25" spans="1:10" x14ac:dyDescent="0.2">
      <c r="B25" t="s">
        <v>208</v>
      </c>
    </row>
    <row r="26" spans="1:10" x14ac:dyDescent="0.2">
      <c r="B26" t="s">
        <v>209</v>
      </c>
      <c r="D26">
        <v>979930641</v>
      </c>
    </row>
    <row r="27" spans="1:10" x14ac:dyDescent="0.2">
      <c r="B27" t="s">
        <v>210</v>
      </c>
      <c r="D27">
        <v>985176935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1"/>
  <sheetViews>
    <sheetView workbookViewId="0">
      <selection activeCell="C26" sqref="C26"/>
    </sheetView>
  </sheetViews>
  <sheetFormatPr baseColWidth="10" defaultRowHeight="16" x14ac:dyDescent="0.2"/>
  <cols>
    <col min="2" max="2" width="51.5" bestFit="1" customWidth="1"/>
    <col min="3" max="3" width="34.33203125" customWidth="1"/>
  </cols>
  <sheetData>
    <row r="2" spans="1:6" x14ac:dyDescent="0.2">
      <c r="A2" t="s">
        <v>3</v>
      </c>
      <c r="B2" s="7" t="s">
        <v>103</v>
      </c>
      <c r="C2" s="7" t="s">
        <v>132</v>
      </c>
      <c r="D2" t="s">
        <v>102</v>
      </c>
      <c r="E2" t="s">
        <v>96</v>
      </c>
      <c r="F2" t="s">
        <v>106</v>
      </c>
    </row>
    <row r="3" spans="1:6" x14ac:dyDescent="0.2">
      <c r="A3" t="s">
        <v>107</v>
      </c>
      <c r="B3" s="9" t="s">
        <v>116</v>
      </c>
      <c r="C3" s="9">
        <v>0.5</v>
      </c>
      <c r="D3">
        <v>2</v>
      </c>
      <c r="E3">
        <v>2</v>
      </c>
      <c r="F3">
        <v>0.5</v>
      </c>
    </row>
    <row r="4" spans="1:6" x14ac:dyDescent="0.2">
      <c r="A4" t="s">
        <v>107</v>
      </c>
      <c r="B4" s="9" t="s">
        <v>114</v>
      </c>
      <c r="C4" s="9">
        <v>0.7</v>
      </c>
      <c r="D4">
        <v>2</v>
      </c>
      <c r="E4">
        <v>2</v>
      </c>
      <c r="F4">
        <v>0.7</v>
      </c>
    </row>
    <row r="5" spans="1:6" x14ac:dyDescent="0.2">
      <c r="A5" t="s">
        <v>107</v>
      </c>
      <c r="B5" s="9" t="s">
        <v>113</v>
      </c>
      <c r="C5" s="9">
        <v>0.7</v>
      </c>
      <c r="D5">
        <v>2</v>
      </c>
      <c r="E5">
        <v>2</v>
      </c>
      <c r="F5">
        <v>0.7</v>
      </c>
    </row>
    <row r="6" spans="1:6" x14ac:dyDescent="0.2">
      <c r="A6" t="s">
        <v>107</v>
      </c>
      <c r="B6" s="9" t="s">
        <v>120</v>
      </c>
      <c r="C6" s="9">
        <v>0.7</v>
      </c>
      <c r="D6">
        <v>2</v>
      </c>
      <c r="E6">
        <v>2</v>
      </c>
      <c r="F6">
        <v>0.7</v>
      </c>
    </row>
    <row r="7" spans="1:6" x14ac:dyDescent="0.2">
      <c r="A7" t="s">
        <v>107</v>
      </c>
      <c r="B7" s="9" t="s">
        <v>111</v>
      </c>
      <c r="C7" s="9">
        <v>0.6</v>
      </c>
      <c r="D7">
        <v>2</v>
      </c>
      <c r="E7">
        <v>2</v>
      </c>
      <c r="F7">
        <v>0.6</v>
      </c>
    </row>
    <row r="8" spans="1:6" x14ac:dyDescent="0.2">
      <c r="A8" t="s">
        <v>107</v>
      </c>
      <c r="B8" s="9" t="s">
        <v>162</v>
      </c>
      <c r="C8" s="9">
        <v>-1</v>
      </c>
      <c r="D8">
        <v>0</v>
      </c>
      <c r="E8">
        <v>2</v>
      </c>
      <c r="F8">
        <v>-1</v>
      </c>
    </row>
    <row r="9" spans="1:6" x14ac:dyDescent="0.2">
      <c r="A9" t="s">
        <v>107</v>
      </c>
      <c r="B9" s="9" t="s">
        <v>126</v>
      </c>
      <c r="C9" s="9">
        <v>0.7</v>
      </c>
      <c r="D9">
        <v>2</v>
      </c>
      <c r="E9">
        <v>2</v>
      </c>
      <c r="F9">
        <v>0.7</v>
      </c>
    </row>
    <row r="10" spans="1:6" x14ac:dyDescent="0.2">
      <c r="A10" t="s">
        <v>107</v>
      </c>
      <c r="B10" s="9" t="s">
        <v>110</v>
      </c>
      <c r="C10" s="9">
        <v>0.6</v>
      </c>
      <c r="D10">
        <v>2</v>
      </c>
      <c r="E10">
        <v>2</v>
      </c>
      <c r="F10">
        <v>0.6</v>
      </c>
    </row>
    <row r="11" spans="1:6" x14ac:dyDescent="0.2">
      <c r="A11" t="s">
        <v>107</v>
      </c>
      <c r="B11" s="9" t="s">
        <v>161</v>
      </c>
      <c r="C11" s="9">
        <v>-1</v>
      </c>
      <c r="D11">
        <v>0</v>
      </c>
      <c r="E11">
        <v>2</v>
      </c>
      <c r="F11">
        <v>-1</v>
      </c>
    </row>
    <row r="12" spans="1:6" x14ac:dyDescent="0.2">
      <c r="A12" t="s">
        <v>107</v>
      </c>
      <c r="B12" s="9" t="s">
        <v>129</v>
      </c>
      <c r="C12" s="9">
        <v>0.6</v>
      </c>
      <c r="D12">
        <v>2</v>
      </c>
      <c r="E12">
        <v>2</v>
      </c>
      <c r="F12">
        <v>0.6</v>
      </c>
    </row>
    <row r="13" spans="1:6" x14ac:dyDescent="0.2">
      <c r="A13" t="s">
        <v>107</v>
      </c>
      <c r="B13" s="9" t="s">
        <v>130</v>
      </c>
      <c r="C13" s="9">
        <v>0.6</v>
      </c>
      <c r="D13">
        <v>2</v>
      </c>
      <c r="E13">
        <v>2</v>
      </c>
      <c r="F13">
        <v>0.6</v>
      </c>
    </row>
    <row r="14" spans="1:6" x14ac:dyDescent="0.2">
      <c r="A14" t="s">
        <v>107</v>
      </c>
      <c r="B14" s="9" t="s">
        <v>127</v>
      </c>
      <c r="C14" s="9">
        <v>0.7</v>
      </c>
      <c r="D14">
        <v>2</v>
      </c>
      <c r="E14">
        <v>2</v>
      </c>
      <c r="F14">
        <v>0.7</v>
      </c>
    </row>
    <row r="15" spans="1:6" x14ac:dyDescent="0.2">
      <c r="A15" t="s">
        <v>107</v>
      </c>
      <c r="B15" s="9" t="s">
        <v>118</v>
      </c>
      <c r="C15" s="9">
        <v>0.7</v>
      </c>
      <c r="D15">
        <v>2</v>
      </c>
      <c r="E15">
        <v>2</v>
      </c>
      <c r="F15">
        <v>0.7</v>
      </c>
    </row>
    <row r="16" spans="1:6" x14ac:dyDescent="0.2">
      <c r="A16" t="s">
        <v>107</v>
      </c>
      <c r="B16" s="9" t="s">
        <v>115</v>
      </c>
      <c r="C16" s="9">
        <v>0.8</v>
      </c>
      <c r="D16">
        <v>2</v>
      </c>
      <c r="E16">
        <v>2</v>
      </c>
      <c r="F16">
        <v>0.8</v>
      </c>
    </row>
    <row r="17" spans="1:12" x14ac:dyDescent="0.2">
      <c r="A17" t="s">
        <v>107</v>
      </c>
      <c r="B17" s="9" t="s">
        <v>46</v>
      </c>
      <c r="C17" s="9">
        <v>0.6</v>
      </c>
      <c r="D17">
        <v>2</v>
      </c>
      <c r="E17">
        <v>2</v>
      </c>
      <c r="F17">
        <v>0.6</v>
      </c>
    </row>
    <row r="18" spans="1:12" x14ac:dyDescent="0.2">
      <c r="A18" t="s">
        <v>107</v>
      </c>
      <c r="B18" s="9" t="s">
        <v>112</v>
      </c>
      <c r="C18" s="9">
        <v>0.8</v>
      </c>
      <c r="D18">
        <v>2</v>
      </c>
      <c r="E18">
        <v>2</v>
      </c>
      <c r="F18">
        <v>0.8</v>
      </c>
    </row>
    <row r="19" spans="1:12" x14ac:dyDescent="0.2">
      <c r="A19" t="s">
        <v>107</v>
      </c>
      <c r="B19" s="9" t="s">
        <v>34</v>
      </c>
      <c r="C19" s="9">
        <v>0.8</v>
      </c>
      <c r="D19">
        <v>2</v>
      </c>
      <c r="E19">
        <v>2</v>
      </c>
      <c r="F19">
        <v>0.8</v>
      </c>
    </row>
    <row r="20" spans="1:12" x14ac:dyDescent="0.2">
      <c r="A20" t="s">
        <v>107</v>
      </c>
      <c r="B20" s="9" t="s">
        <v>108</v>
      </c>
      <c r="C20" s="9">
        <v>0.8</v>
      </c>
      <c r="D20">
        <v>2</v>
      </c>
      <c r="E20">
        <v>2</v>
      </c>
      <c r="F20">
        <v>0.8</v>
      </c>
    </row>
    <row r="21" spans="1:12" x14ac:dyDescent="0.2">
      <c r="A21" t="s">
        <v>107</v>
      </c>
      <c r="B21" s="9" t="s">
        <v>109</v>
      </c>
      <c r="C21" s="9">
        <v>0.7</v>
      </c>
      <c r="D21">
        <v>2</v>
      </c>
      <c r="E21">
        <v>2</v>
      </c>
      <c r="F21">
        <v>0.7</v>
      </c>
    </row>
    <row r="22" spans="1:12" x14ac:dyDescent="0.2">
      <c r="A22" t="s">
        <v>107</v>
      </c>
      <c r="B22" s="9" t="s">
        <v>119</v>
      </c>
      <c r="C22" s="9">
        <v>0.8</v>
      </c>
      <c r="D22">
        <v>2</v>
      </c>
      <c r="E22">
        <v>2</v>
      </c>
      <c r="F22">
        <v>0.8</v>
      </c>
    </row>
    <row r="23" spans="1:12" x14ac:dyDescent="0.2">
      <c r="A23" t="s">
        <v>107</v>
      </c>
      <c r="B23" s="9" t="s">
        <v>117</v>
      </c>
      <c r="C23" s="9">
        <v>0.8</v>
      </c>
      <c r="D23">
        <v>2</v>
      </c>
      <c r="E23">
        <v>2</v>
      </c>
      <c r="F23">
        <v>0.8</v>
      </c>
    </row>
    <row r="24" spans="1:12" x14ac:dyDescent="0.2">
      <c r="B24" s="9" t="s">
        <v>204</v>
      </c>
      <c r="D24">
        <v>2</v>
      </c>
      <c r="E24">
        <v>0</v>
      </c>
      <c r="F24">
        <v>0.5</v>
      </c>
    </row>
    <row r="25" spans="1:12" x14ac:dyDescent="0.2">
      <c r="A25" t="s">
        <v>107</v>
      </c>
      <c r="B25" s="9" t="s">
        <v>128</v>
      </c>
      <c r="C25" s="9">
        <v>0.8</v>
      </c>
      <c r="D25">
        <v>2</v>
      </c>
      <c r="E25">
        <v>2</v>
      </c>
      <c r="F25">
        <v>0.8</v>
      </c>
    </row>
    <row r="26" spans="1:12" x14ac:dyDescent="0.2">
      <c r="A26" t="s">
        <v>107</v>
      </c>
      <c r="B26" s="9" t="s">
        <v>54</v>
      </c>
      <c r="C26" s="9">
        <v>0.8</v>
      </c>
      <c r="D26">
        <v>2</v>
      </c>
      <c r="E26">
        <v>2</v>
      </c>
      <c r="F26">
        <v>0.8</v>
      </c>
    </row>
    <row r="27" spans="1:12" x14ac:dyDescent="0.2">
      <c r="B27" s="9"/>
    </row>
    <row r="28" spans="1:12" x14ac:dyDescent="0.2">
      <c r="B28" s="16"/>
    </row>
    <row r="29" spans="1:12" x14ac:dyDescent="0.2">
      <c r="B29" t="s">
        <v>161</v>
      </c>
      <c r="D29">
        <v>0</v>
      </c>
      <c r="E29">
        <v>2</v>
      </c>
      <c r="F29">
        <v>-1</v>
      </c>
    </row>
    <row r="30" spans="1:12" x14ac:dyDescent="0.2">
      <c r="B30" t="s">
        <v>162</v>
      </c>
      <c r="D30">
        <v>0</v>
      </c>
      <c r="E30">
        <v>2</v>
      </c>
      <c r="F30">
        <v>-1</v>
      </c>
      <c r="L30">
        <v>0.5</v>
      </c>
    </row>
    <row r="31" spans="1:12" x14ac:dyDescent="0.2">
      <c r="L31">
        <v>0.7</v>
      </c>
    </row>
    <row r="32" spans="1:12" x14ac:dyDescent="0.2">
      <c r="L32">
        <v>0.7</v>
      </c>
    </row>
    <row r="33" spans="2:16" x14ac:dyDescent="0.2">
      <c r="B33" s="2" t="s">
        <v>163</v>
      </c>
      <c r="C33" s="2"/>
      <c r="L33">
        <v>0.7</v>
      </c>
    </row>
    <row r="34" spans="2:16" x14ac:dyDescent="0.2">
      <c r="L34">
        <v>0.6</v>
      </c>
    </row>
    <row r="35" spans="2:16" x14ac:dyDescent="0.2">
      <c r="L35">
        <v>0.7</v>
      </c>
      <c r="O35" t="s">
        <v>24</v>
      </c>
      <c r="P35">
        <f>COUNTIF($L$30:$L$50,0.5)</f>
        <v>1</v>
      </c>
    </row>
    <row r="36" spans="2:16" x14ac:dyDescent="0.2">
      <c r="L36">
        <v>0.6</v>
      </c>
      <c r="O36" t="s">
        <v>25</v>
      </c>
      <c r="P36">
        <f>COUNTIF($L$30:$L$50,0.6)</f>
        <v>5</v>
      </c>
    </row>
    <row r="37" spans="2:16" x14ac:dyDescent="0.2">
      <c r="L37">
        <v>0.6</v>
      </c>
      <c r="O37" t="s">
        <v>26</v>
      </c>
      <c r="P37">
        <f>COUNTIF($L$30:$L$50,0.7)</f>
        <v>7</v>
      </c>
    </row>
    <row r="38" spans="2:16" x14ac:dyDescent="0.2">
      <c r="L38">
        <v>0.6</v>
      </c>
      <c r="O38" t="s">
        <v>62</v>
      </c>
      <c r="P38">
        <f>COUNTIF($L$30:$L$50,0.8)</f>
        <v>8</v>
      </c>
    </row>
    <row r="39" spans="2:16" x14ac:dyDescent="0.2">
      <c r="L39">
        <v>0.7</v>
      </c>
    </row>
    <row r="40" spans="2:16" x14ac:dyDescent="0.2">
      <c r="L40">
        <v>0.7</v>
      </c>
    </row>
    <row r="41" spans="2:16" x14ac:dyDescent="0.2">
      <c r="L41">
        <v>0.8</v>
      </c>
    </row>
    <row r="42" spans="2:16" x14ac:dyDescent="0.2">
      <c r="L42">
        <v>0.6</v>
      </c>
    </row>
    <row r="43" spans="2:16" x14ac:dyDescent="0.2">
      <c r="L43">
        <v>0.8</v>
      </c>
    </row>
    <row r="44" spans="2:16" x14ac:dyDescent="0.2">
      <c r="L44">
        <v>0.8</v>
      </c>
    </row>
    <row r="45" spans="2:16" x14ac:dyDescent="0.2">
      <c r="L45">
        <v>0.8</v>
      </c>
    </row>
    <row r="46" spans="2:16" x14ac:dyDescent="0.2">
      <c r="L46">
        <v>0.7</v>
      </c>
    </row>
    <row r="47" spans="2:16" x14ac:dyDescent="0.2">
      <c r="B47" s="31"/>
      <c r="C47" s="31"/>
      <c r="D47" s="31"/>
      <c r="L47">
        <v>0.8</v>
      </c>
    </row>
    <row r="48" spans="2:16" x14ac:dyDescent="0.2">
      <c r="L48">
        <v>0.8</v>
      </c>
    </row>
    <row r="49" spans="2:12" x14ac:dyDescent="0.2">
      <c r="B49" t="s">
        <v>116</v>
      </c>
      <c r="L49">
        <v>0.8</v>
      </c>
    </row>
    <row r="50" spans="2:12" x14ac:dyDescent="0.2">
      <c r="B50" t="s">
        <v>114</v>
      </c>
      <c r="L50">
        <v>0.8</v>
      </c>
    </row>
    <row r="51" spans="2:12" x14ac:dyDescent="0.2">
      <c r="B51" t="s">
        <v>113</v>
      </c>
    </row>
    <row r="52" spans="2:12" x14ac:dyDescent="0.2">
      <c r="B52" t="s">
        <v>120</v>
      </c>
    </row>
    <row r="53" spans="2:12" x14ac:dyDescent="0.2">
      <c r="B53" t="s">
        <v>111</v>
      </c>
    </row>
    <row r="54" spans="2:12" x14ac:dyDescent="0.2">
      <c r="B54" t="s">
        <v>162</v>
      </c>
    </row>
    <row r="55" spans="2:12" x14ac:dyDescent="0.2">
      <c r="B55" t="s">
        <v>126</v>
      </c>
    </row>
    <row r="56" spans="2:12" x14ac:dyDescent="0.2">
      <c r="B56" t="s">
        <v>110</v>
      </c>
    </row>
    <row r="57" spans="2:12" x14ac:dyDescent="0.2">
      <c r="B57" t="s">
        <v>161</v>
      </c>
    </row>
    <row r="58" spans="2:12" x14ac:dyDescent="0.2">
      <c r="B58" t="s">
        <v>129</v>
      </c>
    </row>
    <row r="59" spans="2:12" x14ac:dyDescent="0.2">
      <c r="B59" t="s">
        <v>130</v>
      </c>
    </row>
    <row r="60" spans="2:12" x14ac:dyDescent="0.2">
      <c r="B60" t="s">
        <v>127</v>
      </c>
    </row>
    <row r="61" spans="2:12" x14ac:dyDescent="0.2">
      <c r="B61" t="s">
        <v>118</v>
      </c>
    </row>
    <row r="62" spans="2:12" x14ac:dyDescent="0.2">
      <c r="B62" t="s">
        <v>115</v>
      </c>
    </row>
    <row r="63" spans="2:12" x14ac:dyDescent="0.2">
      <c r="B63" t="s">
        <v>46</v>
      </c>
    </row>
    <row r="64" spans="2:12" x14ac:dyDescent="0.2">
      <c r="B64" t="s">
        <v>112</v>
      </c>
    </row>
    <row r="65" spans="2:2" x14ac:dyDescent="0.2">
      <c r="B65" t="s">
        <v>34</v>
      </c>
    </row>
    <row r="66" spans="2:2" x14ac:dyDescent="0.2">
      <c r="B66" t="s">
        <v>108</v>
      </c>
    </row>
    <row r="67" spans="2:2" x14ac:dyDescent="0.2">
      <c r="B67" t="s">
        <v>109</v>
      </c>
    </row>
    <row r="68" spans="2:2" x14ac:dyDescent="0.2">
      <c r="B68" t="s">
        <v>119</v>
      </c>
    </row>
    <row r="69" spans="2:2" x14ac:dyDescent="0.2">
      <c r="B69" t="s">
        <v>117</v>
      </c>
    </row>
    <row r="70" spans="2:2" x14ac:dyDescent="0.2">
      <c r="B70" t="s">
        <v>128</v>
      </c>
    </row>
    <row r="71" spans="2:2" x14ac:dyDescent="0.2">
      <c r="B71" t="s">
        <v>54</v>
      </c>
    </row>
  </sheetData>
  <autoFilter ref="L29:L50"/>
  <sortState ref="B3:E23">
    <sortCondition ref="B3"/>
  </sortState>
  <mergeCells count="1">
    <mergeCell ref="B47:D47"/>
  </mergeCells>
  <hyperlinks>
    <hyperlink ref="B33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G14" sqref="G14"/>
    </sheetView>
  </sheetViews>
  <sheetFormatPr baseColWidth="10" defaultRowHeight="16" x14ac:dyDescent="0.2"/>
  <cols>
    <col min="2" max="2" width="17" bestFit="1" customWidth="1"/>
    <col min="3" max="3" width="31.1640625" bestFit="1" customWidth="1"/>
  </cols>
  <sheetData>
    <row r="2" spans="2:5" x14ac:dyDescent="0.2">
      <c r="B2" t="s">
        <v>121</v>
      </c>
    </row>
    <row r="4" spans="2:5" x14ac:dyDescent="0.2">
      <c r="B4" t="s">
        <v>122</v>
      </c>
      <c r="C4" t="s">
        <v>123</v>
      </c>
    </row>
    <row r="5" spans="2:5" x14ac:dyDescent="0.2">
      <c r="C5" t="s">
        <v>124</v>
      </c>
    </row>
    <row r="6" spans="2:5" x14ac:dyDescent="0.2">
      <c r="C6" t="s">
        <v>125</v>
      </c>
    </row>
    <row r="9" spans="2:5" x14ac:dyDescent="0.2">
      <c r="B9" t="s">
        <v>211</v>
      </c>
      <c r="D9" t="s">
        <v>213</v>
      </c>
      <c r="E9" t="s">
        <v>214</v>
      </c>
    </row>
    <row r="10" spans="2:5" x14ac:dyDescent="0.2">
      <c r="C10" t="s">
        <v>212</v>
      </c>
      <c r="D10" t="s">
        <v>215</v>
      </c>
      <c r="E10" t="s">
        <v>217</v>
      </c>
    </row>
    <row r="11" spans="2:5" x14ac:dyDescent="0.2">
      <c r="D11" t="s">
        <v>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2"/>
  <sheetViews>
    <sheetView tabSelected="1" workbookViewId="0">
      <selection activeCell="C11" sqref="C11:I11"/>
    </sheetView>
  </sheetViews>
  <sheetFormatPr baseColWidth="10" defaultRowHeight="16" x14ac:dyDescent="0.2"/>
  <cols>
    <col min="3" max="3" width="35" bestFit="1" customWidth="1"/>
    <col min="4" max="4" width="34.5" customWidth="1"/>
    <col min="5" max="5" width="28.83203125" customWidth="1"/>
    <col min="6" max="6" width="31.6640625" customWidth="1"/>
    <col min="7" max="7" width="38.1640625" bestFit="1" customWidth="1"/>
    <col min="8" max="8" width="28.83203125" bestFit="1" customWidth="1"/>
    <col min="9" max="9" width="25" bestFit="1" customWidth="1"/>
  </cols>
  <sheetData>
    <row r="1" spans="3:9" x14ac:dyDescent="0.2">
      <c r="C1" s="32" t="s">
        <v>250</v>
      </c>
      <c r="D1" s="32"/>
      <c r="E1" s="32"/>
      <c r="F1" s="32"/>
      <c r="G1" s="32"/>
      <c r="H1" s="32"/>
    </row>
    <row r="2" spans="3:9" x14ac:dyDescent="0.2">
      <c r="C2" s="7" t="s">
        <v>222</v>
      </c>
      <c r="D2" s="7" t="s">
        <v>228</v>
      </c>
      <c r="E2" s="7" t="s">
        <v>233</v>
      </c>
      <c r="F2" s="7" t="s">
        <v>237</v>
      </c>
      <c r="G2" s="7" t="s">
        <v>243</v>
      </c>
      <c r="H2" s="7" t="s">
        <v>246</v>
      </c>
    </row>
    <row r="3" spans="3:9" x14ac:dyDescent="0.2">
      <c r="C3" s="7"/>
      <c r="D3" s="7"/>
      <c r="E3" s="7"/>
      <c r="F3" s="7"/>
      <c r="G3" s="7"/>
      <c r="H3" s="7"/>
    </row>
    <row r="4" spans="3:9" x14ac:dyDescent="0.2">
      <c r="C4" s="19" t="s">
        <v>223</v>
      </c>
      <c r="D4" s="7" t="s">
        <v>229</v>
      </c>
      <c r="E4" s="7" t="s">
        <v>234</v>
      </c>
      <c r="F4" s="7" t="s">
        <v>241</v>
      </c>
      <c r="G4" s="7" t="s">
        <v>244</v>
      </c>
      <c r="H4" s="7" t="s">
        <v>251</v>
      </c>
    </row>
    <row r="5" spans="3:9" x14ac:dyDescent="0.2">
      <c r="C5" s="20" t="s">
        <v>226</v>
      </c>
      <c r="D5" s="9" t="s">
        <v>231</v>
      </c>
      <c r="E5" s="9" t="s">
        <v>236</v>
      </c>
      <c r="F5" s="9" t="s">
        <v>242</v>
      </c>
      <c r="G5" s="9" t="s">
        <v>111</v>
      </c>
      <c r="H5" s="9" t="s">
        <v>249</v>
      </c>
    </row>
    <row r="6" spans="3:9" x14ac:dyDescent="0.2">
      <c r="C6" s="20" t="s">
        <v>224</v>
      </c>
      <c r="D6" s="9" t="s">
        <v>232</v>
      </c>
      <c r="E6" s="9" t="s">
        <v>235</v>
      </c>
      <c r="F6" s="9" t="s">
        <v>161</v>
      </c>
      <c r="G6" s="9" t="s">
        <v>196</v>
      </c>
      <c r="H6" s="9" t="s">
        <v>110</v>
      </c>
    </row>
    <row r="7" spans="3:9" x14ac:dyDescent="0.2">
      <c r="C7" s="20" t="s">
        <v>225</v>
      </c>
      <c r="D7" s="9" t="s">
        <v>170</v>
      </c>
      <c r="E7" s="9" t="s">
        <v>112</v>
      </c>
      <c r="F7" s="9" t="s">
        <v>240</v>
      </c>
      <c r="G7" s="9" t="s">
        <v>34</v>
      </c>
      <c r="H7" s="9" t="s">
        <v>248</v>
      </c>
    </row>
    <row r="8" spans="3:9" x14ac:dyDescent="0.2">
      <c r="C8" s="20" t="s">
        <v>227</v>
      </c>
      <c r="D8" s="9" t="s">
        <v>230</v>
      </c>
      <c r="E8" s="9" t="s">
        <v>117</v>
      </c>
      <c r="F8" s="9" t="s">
        <v>238</v>
      </c>
      <c r="G8" s="9" t="s">
        <v>245</v>
      </c>
      <c r="H8" s="9" t="s">
        <v>247</v>
      </c>
    </row>
    <row r="9" spans="3:9" x14ac:dyDescent="0.2">
      <c r="C9" s="34"/>
      <c r="D9" s="35"/>
      <c r="E9" s="36"/>
      <c r="F9" s="9" t="s">
        <v>239</v>
      </c>
      <c r="G9" s="9"/>
      <c r="H9" s="9"/>
    </row>
    <row r="11" spans="3:9" x14ac:dyDescent="0.2">
      <c r="C11" s="32" t="s">
        <v>252</v>
      </c>
      <c r="D11" s="32"/>
      <c r="E11" s="32"/>
      <c r="F11" s="32"/>
      <c r="G11" s="32"/>
      <c r="H11" s="32"/>
      <c r="I11" s="32"/>
    </row>
    <row r="12" spans="3:9" x14ac:dyDescent="0.2">
      <c r="C12" s="17" t="s">
        <v>222</v>
      </c>
      <c r="D12" s="17" t="s">
        <v>228</v>
      </c>
      <c r="E12" s="22" t="s">
        <v>233</v>
      </c>
      <c r="F12" s="22" t="s">
        <v>237</v>
      </c>
      <c r="G12" s="7" t="s">
        <v>243</v>
      </c>
      <c r="H12" s="7" t="s">
        <v>246</v>
      </c>
      <c r="I12" s="7" t="s">
        <v>271</v>
      </c>
    </row>
    <row r="13" spans="3:9" x14ac:dyDescent="0.2">
      <c r="C13" s="17" t="s">
        <v>234</v>
      </c>
      <c r="D13" s="17" t="s">
        <v>277</v>
      </c>
      <c r="E13" s="22" t="s">
        <v>241</v>
      </c>
      <c r="F13" s="22" t="s">
        <v>276</v>
      </c>
      <c r="G13" s="7" t="s">
        <v>244</v>
      </c>
      <c r="H13" s="7" t="s">
        <v>287</v>
      </c>
      <c r="I13" s="7" t="s">
        <v>251</v>
      </c>
    </row>
    <row r="14" spans="3:9" x14ac:dyDescent="0.2">
      <c r="C14" s="18" t="s">
        <v>253</v>
      </c>
      <c r="D14" s="18" t="s">
        <v>259</v>
      </c>
      <c r="E14" s="23" t="s">
        <v>261</v>
      </c>
      <c r="F14" s="24" t="s">
        <v>265</v>
      </c>
      <c r="G14" s="9" t="s">
        <v>144</v>
      </c>
      <c r="H14" s="9" t="s">
        <v>269</v>
      </c>
      <c r="I14" s="9" t="s">
        <v>272</v>
      </c>
    </row>
    <row r="15" spans="3:9" x14ac:dyDescent="0.2">
      <c r="C15" s="25" t="s">
        <v>254</v>
      </c>
      <c r="D15" s="18" t="s">
        <v>257</v>
      </c>
      <c r="E15" s="23" t="s">
        <v>262</v>
      </c>
      <c r="F15" s="23" t="s">
        <v>142</v>
      </c>
      <c r="G15" s="9" t="s">
        <v>267</v>
      </c>
      <c r="H15" s="9" t="s">
        <v>267</v>
      </c>
      <c r="I15" s="9" t="s">
        <v>273</v>
      </c>
    </row>
    <row r="16" spans="3:9" x14ac:dyDescent="0.2">
      <c r="C16" s="18" t="s">
        <v>255</v>
      </c>
      <c r="D16" s="21" t="s">
        <v>260</v>
      </c>
      <c r="E16" s="24" t="s">
        <v>212</v>
      </c>
      <c r="F16" s="23" t="s">
        <v>141</v>
      </c>
      <c r="G16" s="9" t="s">
        <v>266</v>
      </c>
      <c r="H16" s="9" t="s">
        <v>270</v>
      </c>
      <c r="I16" s="9" t="s">
        <v>275</v>
      </c>
    </row>
    <row r="17" spans="3:9" x14ac:dyDescent="0.2">
      <c r="C17" s="18" t="s">
        <v>256</v>
      </c>
      <c r="D17" s="18" t="s">
        <v>258</v>
      </c>
      <c r="E17" s="23" t="s">
        <v>263</v>
      </c>
      <c r="F17" s="23" t="s">
        <v>264</v>
      </c>
      <c r="G17" s="9"/>
      <c r="H17" s="9" t="s">
        <v>268</v>
      </c>
      <c r="I17" s="9" t="s">
        <v>274</v>
      </c>
    </row>
    <row r="18" spans="3:9" x14ac:dyDescent="0.2">
      <c r="C18" s="33" t="s">
        <v>284</v>
      </c>
      <c r="D18" s="33"/>
      <c r="E18" s="37" t="s">
        <v>286</v>
      </c>
      <c r="F18" s="37"/>
    </row>
    <row r="19" spans="3:9" x14ac:dyDescent="0.2">
      <c r="F19" s="25" t="s">
        <v>254</v>
      </c>
    </row>
    <row r="20" spans="3:9" x14ac:dyDescent="0.2">
      <c r="E20" t="s">
        <v>282</v>
      </c>
      <c r="F20" t="s">
        <v>283</v>
      </c>
    </row>
    <row r="21" spans="3:9" x14ac:dyDescent="0.2">
      <c r="E21" t="s">
        <v>285</v>
      </c>
    </row>
    <row r="22" spans="3:9" x14ac:dyDescent="0.2">
      <c r="E22" s="21" t="s">
        <v>260</v>
      </c>
      <c r="F22" t="s">
        <v>283</v>
      </c>
    </row>
  </sheetData>
  <sortState ref="I14:I16">
    <sortCondition ref="I13"/>
  </sortState>
  <mergeCells count="5">
    <mergeCell ref="C1:H1"/>
    <mergeCell ref="C11:I11"/>
    <mergeCell ref="C18:D18"/>
    <mergeCell ref="C9:E9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2C</vt:lpstr>
      <vt:lpstr>Sheet1</vt:lpstr>
      <vt:lpstr>4A</vt:lpstr>
      <vt:lpstr>4B</vt:lpstr>
      <vt:lpstr>5A</vt:lpstr>
      <vt:lpstr>GRUPOS 4to</vt:lpstr>
      <vt:lpstr>5B</vt:lpstr>
      <vt:lpstr>Tutoria</vt:lpstr>
      <vt:lpstr>Grupos 5to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2016-06-15T16:23:59Z</dcterms:created>
  <dcterms:modified xsi:type="dcterms:W3CDTF">2016-07-06T23:20:39Z</dcterms:modified>
</cp:coreProperties>
</file>