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DDPTemplateAutomationV2\input\"/>
    </mc:Choice>
  </mc:AlternateContent>
  <xr:revisionPtr revIDLastSave="0" documentId="13_ncr:1_{8BE98A4C-A824-41F2-87D1-8A8D7D64E2B8}" xr6:coauthVersionLast="47" xr6:coauthVersionMax="47" xr10:uidLastSave="{00000000-0000-0000-0000-000000000000}"/>
  <bookViews>
    <workbookView xWindow="-120" yWindow="-120" windowWidth="38640" windowHeight="21390" tabRatio="888" firstSheet="12" activeTab="23" xr2:uid="{00000000-000D-0000-FFFF-FFFF00000000}"/>
  </bookViews>
  <sheets>
    <sheet name="User guide" sheetId="1" r:id="rId1"/>
    <sheet name="GLOBAL CONTEXT (STL)" sheetId="2" r:id="rId2"/>
    <sheet name="NATIONAL OVERVIEW (STL)" sheetId="3" r:id="rId3"/>
    <sheet name="NATIONAL OVERVIEW (DB)" sheetId="4"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OTHER ENERGY SUPPLY (STL)" sheetId="25" r:id="rId25"/>
    <sheet name="OTHER ENERGY SUPPLY (DB)" sheetId="26"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26" l="1"/>
  <c r="H18" i="26"/>
  <c r="C18" i="26"/>
  <c r="I17" i="26"/>
  <c r="H17" i="26"/>
  <c r="C17" i="26"/>
  <c r="I16" i="26"/>
  <c r="H16" i="26"/>
  <c r="C16" i="26"/>
  <c r="I15" i="26"/>
  <c r="H15" i="26"/>
  <c r="C15" i="26"/>
  <c r="I14" i="26"/>
  <c r="H14" i="26"/>
  <c r="C14" i="26"/>
  <c r="I13" i="26"/>
  <c r="H13" i="26"/>
  <c r="C13" i="26"/>
  <c r="I12" i="26"/>
  <c r="H12" i="26"/>
  <c r="C12" i="26"/>
  <c r="I11" i="26"/>
  <c r="H11" i="26"/>
  <c r="C11" i="26"/>
  <c r="I10" i="26"/>
  <c r="H10" i="26"/>
  <c r="C10" i="26"/>
  <c r="I9" i="26"/>
  <c r="H9" i="26"/>
  <c r="C9" i="26"/>
  <c r="I8" i="26"/>
  <c r="H8" i="26"/>
  <c r="C8" i="26"/>
  <c r="B3" i="26"/>
  <c r="B3" i="25"/>
  <c r="I156" i="24"/>
  <c r="H156" i="24"/>
  <c r="G156" i="24"/>
  <c r="F156" i="24"/>
  <c r="E156" i="24"/>
  <c r="D156" i="24"/>
  <c r="C156" i="24"/>
  <c r="I143" i="24"/>
  <c r="H143" i="24"/>
  <c r="G143" i="24"/>
  <c r="F143" i="24"/>
  <c r="E143" i="24"/>
  <c r="D143" i="24"/>
  <c r="C143" i="24"/>
  <c r="I125" i="24"/>
  <c r="H125" i="24"/>
  <c r="G125" i="24"/>
  <c r="F125" i="24"/>
  <c r="E125" i="24"/>
  <c r="D125" i="24"/>
  <c r="C125" i="24"/>
  <c r="I107" i="24"/>
  <c r="H107" i="24"/>
  <c r="G107" i="24"/>
  <c r="F107" i="24"/>
  <c r="E107" i="24"/>
  <c r="D107" i="24"/>
  <c r="C107" i="24"/>
  <c r="I88" i="24"/>
  <c r="F88" i="24"/>
  <c r="E88" i="24"/>
  <c r="C88" i="24"/>
  <c r="I86" i="24"/>
  <c r="H86" i="24"/>
  <c r="H11" i="24" s="1"/>
  <c r="G86" i="24"/>
  <c r="F86" i="24"/>
  <c r="E86" i="24"/>
  <c r="D86" i="24"/>
  <c r="D11" i="24" s="1"/>
  <c r="C86" i="24"/>
  <c r="I77" i="24"/>
  <c r="I7" i="24" s="1"/>
  <c r="H77" i="24"/>
  <c r="H88" i="24" s="1"/>
  <c r="G77" i="24"/>
  <c r="G88" i="24" s="1"/>
  <c r="F77" i="24"/>
  <c r="E77" i="24"/>
  <c r="D77" i="24"/>
  <c r="D88" i="24" s="1"/>
  <c r="C77" i="24"/>
  <c r="C7" i="24" s="1"/>
  <c r="I57" i="24"/>
  <c r="H57" i="24"/>
  <c r="H6" i="24" s="1"/>
  <c r="G57" i="24"/>
  <c r="F57" i="24"/>
  <c r="F6" i="24" s="1"/>
  <c r="E57" i="24"/>
  <c r="D57" i="24"/>
  <c r="C57" i="24"/>
  <c r="I36" i="24"/>
  <c r="H36" i="24"/>
  <c r="G36" i="24"/>
  <c r="F36" i="24"/>
  <c r="E36" i="24"/>
  <c r="D36" i="24"/>
  <c r="C36" i="24"/>
  <c r="D19" i="24"/>
  <c r="I15" i="24"/>
  <c r="H15" i="24"/>
  <c r="G15" i="24"/>
  <c r="F15" i="24"/>
  <c r="E15" i="24"/>
  <c r="D15" i="24"/>
  <c r="C15" i="24"/>
  <c r="I14" i="24"/>
  <c r="H14" i="24"/>
  <c r="G14" i="24"/>
  <c r="F14" i="24"/>
  <c r="E14" i="24"/>
  <c r="D14" i="24"/>
  <c r="C14" i="24"/>
  <c r="I13" i="24"/>
  <c r="H13" i="24"/>
  <c r="G13" i="24"/>
  <c r="F13" i="24"/>
  <c r="E13" i="24"/>
  <c r="D13" i="24"/>
  <c r="C13" i="24"/>
  <c r="I12" i="24"/>
  <c r="H12" i="24"/>
  <c r="G12" i="24"/>
  <c r="F12" i="24"/>
  <c r="E12" i="24"/>
  <c r="D12" i="24"/>
  <c r="C12" i="24"/>
  <c r="I11" i="24"/>
  <c r="G11" i="24"/>
  <c r="F11" i="24"/>
  <c r="E11" i="24"/>
  <c r="C11" i="24"/>
  <c r="I10" i="24"/>
  <c r="H10" i="24"/>
  <c r="G10" i="24"/>
  <c r="F10" i="24"/>
  <c r="E10" i="24"/>
  <c r="D10" i="24"/>
  <c r="C10" i="24"/>
  <c r="I9" i="24"/>
  <c r="H9" i="24"/>
  <c r="G9" i="24"/>
  <c r="F9" i="24"/>
  <c r="E9" i="24"/>
  <c r="D9" i="24"/>
  <c r="C9" i="24"/>
  <c r="I8" i="24"/>
  <c r="H8" i="24"/>
  <c r="G8" i="24"/>
  <c r="F8" i="24"/>
  <c r="E8" i="24"/>
  <c r="D8" i="24"/>
  <c r="C8" i="24"/>
  <c r="E7" i="24"/>
  <c r="D7" i="24"/>
  <c r="I6" i="24"/>
  <c r="G6" i="24"/>
  <c r="E6" i="24"/>
  <c r="D6" i="24"/>
  <c r="C6" i="24"/>
  <c r="B3" i="24"/>
  <c r="B3" i="23"/>
  <c r="I56" i="22"/>
  <c r="H56" i="22"/>
  <c r="G56" i="22"/>
  <c r="F56" i="22"/>
  <c r="E56" i="22"/>
  <c r="D56" i="22"/>
  <c r="C56" i="22"/>
  <c r="I51" i="22"/>
  <c r="H51" i="22"/>
  <c r="G51" i="22"/>
  <c r="F51" i="22"/>
  <c r="E51" i="22"/>
  <c r="D51" i="22"/>
  <c r="C51" i="22"/>
  <c r="I46" i="22"/>
  <c r="H46" i="22"/>
  <c r="G46" i="22"/>
  <c r="F46" i="22"/>
  <c r="E46" i="22"/>
  <c r="D46" i="22"/>
  <c r="C46" i="22"/>
  <c r="C11" i="22" s="1"/>
  <c r="I42" i="22"/>
  <c r="H42" i="22"/>
  <c r="G42" i="22"/>
  <c r="F42" i="22"/>
  <c r="E42" i="22"/>
  <c r="D42" i="22"/>
  <c r="C42" i="22"/>
  <c r="I38" i="22"/>
  <c r="H38" i="22"/>
  <c r="G38" i="22"/>
  <c r="F38" i="22"/>
  <c r="F9" i="22" s="1"/>
  <c r="E38" i="22"/>
  <c r="D38" i="22"/>
  <c r="C38" i="22"/>
  <c r="I33" i="22"/>
  <c r="H33" i="22"/>
  <c r="H11" i="22" s="1"/>
  <c r="G33" i="22"/>
  <c r="F33" i="22"/>
  <c r="E33" i="22"/>
  <c r="D33" i="22"/>
  <c r="D11" i="22" s="1"/>
  <c r="C33" i="22"/>
  <c r="I29" i="22"/>
  <c r="I10" i="22" s="1"/>
  <c r="H29" i="22"/>
  <c r="G29" i="22"/>
  <c r="G10" i="22" s="1"/>
  <c r="F29" i="22"/>
  <c r="E29" i="22"/>
  <c r="D29" i="22"/>
  <c r="C29" i="22"/>
  <c r="I23" i="22"/>
  <c r="H23" i="22"/>
  <c r="H10" i="22" s="1"/>
  <c r="G23" i="22"/>
  <c r="F23" i="22"/>
  <c r="F10" i="22" s="1"/>
  <c r="E23" i="22"/>
  <c r="D23" i="22"/>
  <c r="C23" i="22"/>
  <c r="C10" i="22" s="1"/>
  <c r="I18" i="22"/>
  <c r="I9" i="22" s="1"/>
  <c r="I8" i="22" s="1"/>
  <c r="H18" i="22"/>
  <c r="G18" i="22"/>
  <c r="G9" i="22" s="1"/>
  <c r="F18" i="22"/>
  <c r="E18" i="22"/>
  <c r="E9" i="22" s="1"/>
  <c r="E8" i="22" s="1"/>
  <c r="D18" i="22"/>
  <c r="C18" i="22"/>
  <c r="D15" i="22"/>
  <c r="I11" i="22"/>
  <c r="G11" i="22"/>
  <c r="F11" i="22"/>
  <c r="E11" i="22"/>
  <c r="E10" i="22"/>
  <c r="D10" i="22"/>
  <c r="H9" i="22"/>
  <c r="D9" i="22"/>
  <c r="C9" i="22"/>
  <c r="C8" i="22" s="1"/>
  <c r="B3" i="22"/>
  <c r="B3" i="21"/>
  <c r="C45" i="20"/>
  <c r="C44" i="20"/>
  <c r="C42" i="20" s="1"/>
  <c r="C43" i="20"/>
  <c r="I34" i="20"/>
  <c r="I32" i="20" s="1"/>
  <c r="H34" i="20"/>
  <c r="G34" i="20"/>
  <c r="G17" i="20" s="1"/>
  <c r="F34" i="20"/>
  <c r="F17" i="20" s="1"/>
  <c r="E34" i="20"/>
  <c r="D34" i="20"/>
  <c r="C34" i="20"/>
  <c r="C17" i="20" s="1"/>
  <c r="I33" i="20"/>
  <c r="H33" i="20"/>
  <c r="H16" i="20" s="1"/>
  <c r="G33" i="20"/>
  <c r="G16" i="20" s="1"/>
  <c r="F33" i="20"/>
  <c r="F16" i="20" s="1"/>
  <c r="E33" i="20"/>
  <c r="E16" i="20" s="1"/>
  <c r="D33" i="20"/>
  <c r="C33" i="20"/>
  <c r="C32" i="20" s="1"/>
  <c r="E32" i="20"/>
  <c r="D32" i="20"/>
  <c r="D21" i="20"/>
  <c r="H17" i="20"/>
  <c r="E17" i="20"/>
  <c r="D17" i="20"/>
  <c r="I16" i="20"/>
  <c r="D16" i="20"/>
  <c r="C16" i="20"/>
  <c r="I14" i="20"/>
  <c r="H14" i="20"/>
  <c r="G14" i="20"/>
  <c r="F14" i="20"/>
  <c r="E14" i="20"/>
  <c r="D14" i="20"/>
  <c r="C14" i="20"/>
  <c r="I13" i="20"/>
  <c r="H13" i="20"/>
  <c r="G13" i="20"/>
  <c r="F13" i="20"/>
  <c r="E13" i="20"/>
  <c r="D13" i="20"/>
  <c r="C13" i="20"/>
  <c r="I12" i="20"/>
  <c r="H12" i="20"/>
  <c r="G12" i="20"/>
  <c r="F12" i="20"/>
  <c r="E12" i="20"/>
  <c r="D12" i="20"/>
  <c r="C12" i="20"/>
  <c r="I11" i="20"/>
  <c r="H11" i="20"/>
  <c r="G11" i="20"/>
  <c r="F11" i="20"/>
  <c r="E11" i="20"/>
  <c r="D11" i="20"/>
  <c r="C11" i="20"/>
  <c r="I10" i="20"/>
  <c r="H10" i="20"/>
  <c r="G10" i="20"/>
  <c r="F10" i="20"/>
  <c r="E10" i="20"/>
  <c r="D10" i="20"/>
  <c r="C10" i="20"/>
  <c r="I9" i="20"/>
  <c r="H9" i="20"/>
  <c r="G9" i="20"/>
  <c r="F9" i="20"/>
  <c r="E9" i="20"/>
  <c r="D9" i="20"/>
  <c r="C9" i="20"/>
  <c r="I8" i="20"/>
  <c r="H8" i="20"/>
  <c r="G8" i="20"/>
  <c r="F8" i="20"/>
  <c r="E8" i="20"/>
  <c r="D8" i="20"/>
  <c r="C8" i="20"/>
  <c r="B3" i="20"/>
  <c r="B3" i="19"/>
  <c r="D17" i="18"/>
  <c r="I13" i="18"/>
  <c r="H13" i="18"/>
  <c r="G13" i="18"/>
  <c r="F13" i="18"/>
  <c r="E13" i="18"/>
  <c r="D13" i="18"/>
  <c r="C13" i="18"/>
  <c r="I12" i="18"/>
  <c r="H12" i="18"/>
  <c r="G12" i="18"/>
  <c r="F12" i="18"/>
  <c r="E12" i="18"/>
  <c r="D12" i="18"/>
  <c r="C12" i="18"/>
  <c r="I11" i="18"/>
  <c r="H11" i="18"/>
  <c r="G11" i="18"/>
  <c r="F11" i="18"/>
  <c r="E11" i="18"/>
  <c r="D11" i="18"/>
  <c r="C11" i="18"/>
  <c r="I10" i="18"/>
  <c r="H10" i="18"/>
  <c r="G10" i="18"/>
  <c r="F10" i="18"/>
  <c r="E10" i="18"/>
  <c r="D10" i="18"/>
  <c r="C10" i="18"/>
  <c r="I9" i="18"/>
  <c r="H9" i="18"/>
  <c r="G9" i="18"/>
  <c r="F9" i="18"/>
  <c r="E9" i="18"/>
  <c r="D9" i="18"/>
  <c r="C9" i="18"/>
  <c r="I8" i="18"/>
  <c r="H8" i="18"/>
  <c r="G8" i="18"/>
  <c r="F8" i="18"/>
  <c r="E8" i="18"/>
  <c r="D8" i="18"/>
  <c r="C8" i="18"/>
  <c r="B3" i="18"/>
  <c r="B3" i="17"/>
  <c r="D17" i="16"/>
  <c r="I13" i="16"/>
  <c r="H13" i="16"/>
  <c r="G13" i="16"/>
  <c r="F13" i="16"/>
  <c r="E13" i="16"/>
  <c r="D13" i="16"/>
  <c r="C13" i="16"/>
  <c r="I12" i="16"/>
  <c r="H12" i="16"/>
  <c r="G12" i="16"/>
  <c r="F12" i="16"/>
  <c r="E12" i="16"/>
  <c r="D12" i="16"/>
  <c r="C12" i="16"/>
  <c r="I11" i="16"/>
  <c r="H11" i="16"/>
  <c r="G11" i="16"/>
  <c r="F11" i="16"/>
  <c r="E11" i="16"/>
  <c r="D11" i="16"/>
  <c r="C11" i="16"/>
  <c r="I10" i="16"/>
  <c r="H10" i="16"/>
  <c r="G10" i="16"/>
  <c r="F10" i="16"/>
  <c r="E10" i="16"/>
  <c r="D10" i="16"/>
  <c r="C10" i="16"/>
  <c r="I9" i="16"/>
  <c r="H9" i="16"/>
  <c r="G9" i="16"/>
  <c r="F9" i="16"/>
  <c r="E9" i="16"/>
  <c r="D9" i="16"/>
  <c r="C9" i="16"/>
  <c r="I8" i="16"/>
  <c r="H8" i="16"/>
  <c r="G8" i="16"/>
  <c r="F8" i="16"/>
  <c r="E8" i="16"/>
  <c r="D8" i="16"/>
  <c r="C8" i="16"/>
  <c r="B3" i="16"/>
  <c r="B3" i="15"/>
  <c r="I261" i="14"/>
  <c r="C261" i="14"/>
  <c r="I255" i="14"/>
  <c r="C255" i="14"/>
  <c r="I249" i="14"/>
  <c r="C249" i="14"/>
  <c r="I243" i="14"/>
  <c r="C243" i="14"/>
  <c r="I237" i="14"/>
  <c r="C237" i="14"/>
  <c r="I231" i="14"/>
  <c r="C231" i="14"/>
  <c r="I207" i="14"/>
  <c r="C207" i="14"/>
  <c r="I201" i="14"/>
  <c r="C201" i="14"/>
  <c r="I180" i="14"/>
  <c r="C180" i="14"/>
  <c r="I161" i="14"/>
  <c r="C161" i="14"/>
  <c r="I140" i="14"/>
  <c r="C140" i="14"/>
  <c r="I121" i="14"/>
  <c r="C121" i="14"/>
  <c r="I100" i="14"/>
  <c r="C100" i="14"/>
  <c r="I81" i="14"/>
  <c r="C81" i="14"/>
  <c r="I60" i="14"/>
  <c r="C60" i="14"/>
  <c r="I41" i="14"/>
  <c r="C41" i="14"/>
  <c r="C11" i="14" s="1"/>
  <c r="I17" i="14"/>
  <c r="C17" i="14"/>
  <c r="I16" i="14"/>
  <c r="C16" i="14"/>
  <c r="I15" i="14"/>
  <c r="C15" i="14"/>
  <c r="I14" i="14"/>
  <c r="C14" i="14"/>
  <c r="I13" i="14"/>
  <c r="C13" i="14"/>
  <c r="I12" i="14"/>
  <c r="C12" i="14"/>
  <c r="I11" i="14"/>
  <c r="I10" i="14"/>
  <c r="C10" i="14"/>
  <c r="I9" i="14"/>
  <c r="C9" i="14"/>
  <c r="I8" i="14"/>
  <c r="C8" i="14"/>
  <c r="B3" i="14"/>
  <c r="B3" i="13"/>
  <c r="I317" i="12"/>
  <c r="H317" i="12"/>
  <c r="G317" i="12"/>
  <c r="G16" i="12" s="1"/>
  <c r="F317" i="12"/>
  <c r="E317" i="12"/>
  <c r="E16" i="12" s="1"/>
  <c r="D317" i="12"/>
  <c r="C317" i="12"/>
  <c r="I310" i="12"/>
  <c r="H310" i="12"/>
  <c r="H281" i="12" s="1"/>
  <c r="H13" i="12" s="1"/>
  <c r="G310" i="12"/>
  <c r="F310" i="12"/>
  <c r="F281" i="12" s="1"/>
  <c r="F13" i="12" s="1"/>
  <c r="E310" i="12"/>
  <c r="D310" i="12"/>
  <c r="D281" i="12" s="1"/>
  <c r="C310" i="12"/>
  <c r="I303" i="12"/>
  <c r="H303" i="12"/>
  <c r="G303" i="12"/>
  <c r="G280" i="12" s="1"/>
  <c r="F303" i="12"/>
  <c r="E303" i="12"/>
  <c r="E280" i="12" s="1"/>
  <c r="D303" i="12"/>
  <c r="C303" i="12"/>
  <c r="C280" i="12" s="1"/>
  <c r="D296" i="12"/>
  <c r="D279" i="12" s="1"/>
  <c r="D12" i="12" s="1"/>
  <c r="I295" i="12"/>
  <c r="H295" i="12"/>
  <c r="G295" i="12"/>
  <c r="F295" i="12"/>
  <c r="E295" i="12"/>
  <c r="D295" i="12"/>
  <c r="C295" i="12"/>
  <c r="I294" i="12"/>
  <c r="H294" i="12"/>
  <c r="G294" i="12"/>
  <c r="F294" i="12"/>
  <c r="E294" i="12"/>
  <c r="D294" i="12"/>
  <c r="C294" i="12"/>
  <c r="I293" i="12"/>
  <c r="H293" i="12"/>
  <c r="G293" i="12"/>
  <c r="F293" i="12"/>
  <c r="E293" i="12"/>
  <c r="D293" i="12"/>
  <c r="C293" i="12"/>
  <c r="I292" i="12"/>
  <c r="H292" i="12"/>
  <c r="G292" i="12"/>
  <c r="F292" i="12"/>
  <c r="F296" i="12" s="1"/>
  <c r="F279" i="12" s="1"/>
  <c r="F12" i="12" s="1"/>
  <c r="E292" i="12"/>
  <c r="D292" i="12"/>
  <c r="C292" i="12"/>
  <c r="C296" i="12" s="1"/>
  <c r="C279" i="12" s="1"/>
  <c r="C12" i="12" s="1"/>
  <c r="I291" i="12"/>
  <c r="I296" i="12" s="1"/>
  <c r="I279" i="12" s="1"/>
  <c r="I12" i="12" s="1"/>
  <c r="H291" i="12"/>
  <c r="H296" i="12" s="1"/>
  <c r="H279" i="12" s="1"/>
  <c r="H12" i="12" s="1"/>
  <c r="G291" i="12"/>
  <c r="G296" i="12" s="1"/>
  <c r="G279" i="12" s="1"/>
  <c r="G12" i="12" s="1"/>
  <c r="F291" i="12"/>
  <c r="E291" i="12"/>
  <c r="E296" i="12" s="1"/>
  <c r="E279" i="12" s="1"/>
  <c r="E12" i="12" s="1"/>
  <c r="D291" i="12"/>
  <c r="C291" i="12"/>
  <c r="E288" i="12"/>
  <c r="E15" i="12" s="1"/>
  <c r="C288" i="12"/>
  <c r="C15" i="12" s="1"/>
  <c r="F287" i="12"/>
  <c r="D287" i="12"/>
  <c r="I286" i="12"/>
  <c r="H285" i="12"/>
  <c r="D285" i="12"/>
  <c r="I281" i="12"/>
  <c r="I13" i="12" s="1"/>
  <c r="G281" i="12"/>
  <c r="E281" i="12"/>
  <c r="C281" i="12"/>
  <c r="I280" i="12"/>
  <c r="H280" i="12"/>
  <c r="H14" i="12" s="1"/>
  <c r="F280" i="12"/>
  <c r="F14" i="12" s="1"/>
  <c r="D280" i="12"/>
  <c r="I271" i="12"/>
  <c r="H271" i="12"/>
  <c r="G271" i="12"/>
  <c r="F271" i="12"/>
  <c r="E271" i="12"/>
  <c r="D271" i="12"/>
  <c r="C271" i="12"/>
  <c r="I252" i="12"/>
  <c r="H252" i="12"/>
  <c r="G252" i="12"/>
  <c r="F252" i="12"/>
  <c r="E252" i="12"/>
  <c r="D252" i="12"/>
  <c r="C252" i="12"/>
  <c r="I231" i="12"/>
  <c r="I288" i="12" s="1"/>
  <c r="I15" i="12" s="1"/>
  <c r="H231" i="12"/>
  <c r="H288" i="12" s="1"/>
  <c r="H15" i="12" s="1"/>
  <c r="G231" i="12"/>
  <c r="G288" i="12" s="1"/>
  <c r="G15" i="12" s="1"/>
  <c r="F231" i="12"/>
  <c r="F288" i="12" s="1"/>
  <c r="F15" i="12" s="1"/>
  <c r="E231" i="12"/>
  <c r="D231" i="12"/>
  <c r="D288" i="12" s="1"/>
  <c r="D15" i="12" s="1"/>
  <c r="C231" i="12"/>
  <c r="I212" i="12"/>
  <c r="H212" i="12"/>
  <c r="G212" i="12"/>
  <c r="F212" i="12"/>
  <c r="E212" i="12"/>
  <c r="D212" i="12"/>
  <c r="C212" i="12"/>
  <c r="I191" i="12"/>
  <c r="I287" i="12" s="1"/>
  <c r="H191" i="12"/>
  <c r="H287" i="12" s="1"/>
  <c r="G191" i="12"/>
  <c r="G287" i="12" s="1"/>
  <c r="F191" i="12"/>
  <c r="E191" i="12"/>
  <c r="E287" i="12" s="1"/>
  <c r="D191" i="12"/>
  <c r="C191" i="12"/>
  <c r="C287" i="12" s="1"/>
  <c r="I172" i="12"/>
  <c r="H172" i="12"/>
  <c r="G172" i="12"/>
  <c r="F172" i="12"/>
  <c r="E172" i="12"/>
  <c r="D172" i="12"/>
  <c r="C172" i="12"/>
  <c r="I151" i="12"/>
  <c r="H151" i="12"/>
  <c r="H286" i="12" s="1"/>
  <c r="G151" i="12"/>
  <c r="G286" i="12" s="1"/>
  <c r="F151" i="12"/>
  <c r="F286" i="12" s="1"/>
  <c r="E151" i="12"/>
  <c r="E286" i="12" s="1"/>
  <c r="D151" i="12"/>
  <c r="D286" i="12" s="1"/>
  <c r="C151" i="12"/>
  <c r="C286" i="12" s="1"/>
  <c r="I132" i="12"/>
  <c r="H132" i="12"/>
  <c r="G132" i="12"/>
  <c r="F132" i="12"/>
  <c r="E132" i="12"/>
  <c r="D132" i="12"/>
  <c r="C132" i="12"/>
  <c r="I111" i="12"/>
  <c r="I285" i="12" s="1"/>
  <c r="H111" i="12"/>
  <c r="G111" i="12"/>
  <c r="G285" i="12" s="1"/>
  <c r="F111" i="12"/>
  <c r="F285" i="12" s="1"/>
  <c r="E111" i="12"/>
  <c r="E285" i="12" s="1"/>
  <c r="D111" i="12"/>
  <c r="C111" i="12"/>
  <c r="C285" i="12" s="1"/>
  <c r="I92" i="12"/>
  <c r="H92" i="12"/>
  <c r="G92" i="12"/>
  <c r="F92" i="12"/>
  <c r="E92" i="12"/>
  <c r="D92" i="12"/>
  <c r="D8" i="12" s="1"/>
  <c r="C92" i="12"/>
  <c r="I71" i="12"/>
  <c r="I284" i="12" s="1"/>
  <c r="H71" i="12"/>
  <c r="H284" i="12" s="1"/>
  <c r="G71" i="12"/>
  <c r="G284" i="12" s="1"/>
  <c r="G289" i="12" s="1"/>
  <c r="G278" i="12" s="1"/>
  <c r="F71" i="12"/>
  <c r="F284" i="12" s="1"/>
  <c r="F289" i="12" s="1"/>
  <c r="F278" i="12" s="1"/>
  <c r="E71" i="12"/>
  <c r="E284" i="12" s="1"/>
  <c r="D71" i="12"/>
  <c r="D284" i="12" s="1"/>
  <c r="C71" i="12"/>
  <c r="C284" i="12" s="1"/>
  <c r="I52" i="12"/>
  <c r="H52" i="12"/>
  <c r="H8" i="12" s="1"/>
  <c r="G52" i="12"/>
  <c r="F52" i="12"/>
  <c r="F8" i="12" s="1"/>
  <c r="E52" i="12"/>
  <c r="D52" i="12"/>
  <c r="C52" i="12"/>
  <c r="I43" i="12"/>
  <c r="I7" i="12" s="1"/>
  <c r="H43" i="12"/>
  <c r="G43" i="12"/>
  <c r="G7" i="12" s="1"/>
  <c r="F43" i="12"/>
  <c r="E43" i="12"/>
  <c r="E7" i="12" s="1"/>
  <c r="D43" i="12"/>
  <c r="C43" i="12"/>
  <c r="I36" i="12"/>
  <c r="H36" i="12"/>
  <c r="G36" i="12"/>
  <c r="F36" i="12"/>
  <c r="F7" i="12" s="1"/>
  <c r="E36" i="12"/>
  <c r="D36" i="12"/>
  <c r="D7" i="12" s="1"/>
  <c r="C36" i="12"/>
  <c r="D23" i="12"/>
  <c r="I19" i="12"/>
  <c r="H19" i="12"/>
  <c r="G19" i="12"/>
  <c r="F19" i="12"/>
  <c r="E19" i="12"/>
  <c r="D19" i="12"/>
  <c r="C19" i="12"/>
  <c r="I18" i="12"/>
  <c r="H18" i="12"/>
  <c r="G18" i="12"/>
  <c r="F18" i="12"/>
  <c r="E18" i="12"/>
  <c r="D18" i="12"/>
  <c r="C18" i="12"/>
  <c r="I17" i="12"/>
  <c r="H17" i="12"/>
  <c r="G17" i="12"/>
  <c r="F17" i="12"/>
  <c r="E17" i="12"/>
  <c r="D17" i="12"/>
  <c r="C17" i="12"/>
  <c r="I16" i="12"/>
  <c r="H16" i="12"/>
  <c r="F16" i="12"/>
  <c r="D16" i="12"/>
  <c r="C16" i="12"/>
  <c r="I14" i="12"/>
  <c r="I10" i="12"/>
  <c r="G10" i="12"/>
  <c r="E10" i="12"/>
  <c r="C10" i="12"/>
  <c r="I8" i="12"/>
  <c r="G8" i="12"/>
  <c r="E8" i="12"/>
  <c r="C8" i="12"/>
  <c r="H7" i="12"/>
  <c r="C7" i="12"/>
  <c r="B3" i="12"/>
  <c r="B3" i="11"/>
  <c r="K256" i="10"/>
  <c r="J256" i="10"/>
  <c r="G252" i="10"/>
  <c r="G22" i="10" s="1"/>
  <c r="F252" i="10"/>
  <c r="E252" i="10"/>
  <c r="D252" i="10"/>
  <c r="G180" i="10"/>
  <c r="F180" i="10"/>
  <c r="E180" i="10"/>
  <c r="D180" i="10"/>
  <c r="G179" i="10"/>
  <c r="G12" i="10" s="1"/>
  <c r="F179" i="10"/>
  <c r="E179" i="10"/>
  <c r="E12" i="10" s="1"/>
  <c r="D179" i="10"/>
  <c r="G173" i="10"/>
  <c r="F173" i="10"/>
  <c r="E173" i="10"/>
  <c r="D173" i="10"/>
  <c r="G93" i="10"/>
  <c r="F93" i="10"/>
  <c r="E93" i="10"/>
  <c r="D93" i="10"/>
  <c r="G92" i="10"/>
  <c r="F92" i="10"/>
  <c r="E92" i="10"/>
  <c r="D92" i="10"/>
  <c r="G91" i="10"/>
  <c r="F91" i="10"/>
  <c r="E91" i="10"/>
  <c r="D91" i="10"/>
  <c r="G90" i="10"/>
  <c r="F90" i="10"/>
  <c r="E90" i="10"/>
  <c r="D90" i="10"/>
  <c r="G75" i="10"/>
  <c r="F75" i="10"/>
  <c r="E75" i="10"/>
  <c r="D75" i="10"/>
  <c r="G74" i="10"/>
  <c r="F74" i="10"/>
  <c r="E74" i="10"/>
  <c r="D74" i="10"/>
  <c r="G70" i="10"/>
  <c r="F70" i="10"/>
  <c r="E70" i="10"/>
  <c r="D70" i="10"/>
  <c r="G69" i="10"/>
  <c r="F69" i="10"/>
  <c r="E69" i="10"/>
  <c r="D69" i="10"/>
  <c r="G44" i="10"/>
  <c r="F44" i="10"/>
  <c r="E44" i="10"/>
  <c r="D44" i="10"/>
  <c r="G43" i="10"/>
  <c r="F43" i="10"/>
  <c r="E43" i="10"/>
  <c r="D43" i="10"/>
  <c r="F22" i="10"/>
  <c r="E22" i="10"/>
  <c r="D22" i="10"/>
  <c r="G21" i="10"/>
  <c r="F21" i="10"/>
  <c r="E21" i="10"/>
  <c r="D21" i="10"/>
  <c r="D18" i="10"/>
  <c r="I14" i="10"/>
  <c r="H14" i="10"/>
  <c r="G14" i="10"/>
  <c r="F14" i="10"/>
  <c r="E14" i="10"/>
  <c r="D14" i="10"/>
  <c r="C14" i="10"/>
  <c r="I13" i="10"/>
  <c r="H13" i="10"/>
  <c r="G13" i="10"/>
  <c r="F13" i="10"/>
  <c r="E13" i="10"/>
  <c r="D13" i="10"/>
  <c r="C13" i="10"/>
  <c r="I12" i="10"/>
  <c r="H12" i="10"/>
  <c r="F12" i="10"/>
  <c r="D12" i="10"/>
  <c r="C12" i="10"/>
  <c r="I11" i="10"/>
  <c r="H11" i="10"/>
  <c r="G11" i="10"/>
  <c r="F11" i="10"/>
  <c r="E11" i="10"/>
  <c r="D11" i="10"/>
  <c r="C11" i="10"/>
  <c r="I10" i="10"/>
  <c r="H10" i="10"/>
  <c r="G10" i="10"/>
  <c r="F10" i="10"/>
  <c r="E10" i="10"/>
  <c r="D10" i="10"/>
  <c r="C10" i="10"/>
  <c r="I9" i="10"/>
  <c r="H9" i="10"/>
  <c r="G9" i="10"/>
  <c r="F9" i="10"/>
  <c r="E9" i="10"/>
  <c r="D9" i="10"/>
  <c r="C9" i="10"/>
  <c r="I8" i="10"/>
  <c r="H8" i="10"/>
  <c r="G8" i="10"/>
  <c r="F8" i="10"/>
  <c r="E8" i="10"/>
  <c r="D8" i="10"/>
  <c r="C8" i="10"/>
  <c r="I7" i="10"/>
  <c r="H7" i="10"/>
  <c r="G7" i="10"/>
  <c r="F7" i="10"/>
  <c r="E7" i="10"/>
  <c r="D7" i="10"/>
  <c r="C7" i="10"/>
  <c r="B3" i="10"/>
  <c r="B3" i="9"/>
  <c r="I253" i="8"/>
  <c r="I11" i="8" s="1"/>
  <c r="H253" i="8"/>
  <c r="H10" i="8" s="1"/>
  <c r="G253" i="8"/>
  <c r="G9" i="8" s="1"/>
  <c r="F253" i="8"/>
  <c r="F9" i="8" s="1"/>
  <c r="E253" i="8"/>
  <c r="D253" i="8"/>
  <c r="D10" i="8" s="1"/>
  <c r="C253" i="8"/>
  <c r="D19" i="8"/>
  <c r="I15" i="8"/>
  <c r="H15" i="8"/>
  <c r="G15" i="8"/>
  <c r="F15" i="8"/>
  <c r="E15" i="8"/>
  <c r="D15" i="8"/>
  <c r="C15" i="8"/>
  <c r="I14" i="8"/>
  <c r="H14" i="8"/>
  <c r="G14" i="8"/>
  <c r="F14" i="8"/>
  <c r="E14" i="8"/>
  <c r="D14" i="8"/>
  <c r="C14" i="8"/>
  <c r="I13" i="8"/>
  <c r="H13" i="8"/>
  <c r="G13" i="8"/>
  <c r="F13" i="8"/>
  <c r="E13" i="8"/>
  <c r="D13" i="8"/>
  <c r="C13" i="8"/>
  <c r="I12" i="8"/>
  <c r="H12" i="8"/>
  <c r="G12" i="8"/>
  <c r="F12" i="8"/>
  <c r="E12" i="8"/>
  <c r="D12" i="8"/>
  <c r="C12" i="8"/>
  <c r="E11" i="8"/>
  <c r="D11" i="8"/>
  <c r="C11" i="8"/>
  <c r="I10" i="8"/>
  <c r="G10" i="8"/>
  <c r="E10" i="8"/>
  <c r="C10" i="8"/>
  <c r="I9" i="8"/>
  <c r="H9" i="8"/>
  <c r="E9" i="8"/>
  <c r="D9" i="8"/>
  <c r="C9" i="8"/>
  <c r="I8" i="8"/>
  <c r="H8" i="8"/>
  <c r="G8" i="8"/>
  <c r="F8" i="8"/>
  <c r="E8" i="8"/>
  <c r="D8" i="8"/>
  <c r="C8" i="8"/>
  <c r="B3" i="8"/>
  <c r="B3" i="7"/>
  <c r="I62" i="6"/>
  <c r="H62" i="6"/>
  <c r="G62" i="6"/>
  <c r="F62" i="6"/>
  <c r="E62" i="6"/>
  <c r="D62" i="6"/>
  <c r="C62" i="6"/>
  <c r="I60" i="6"/>
  <c r="H60" i="6"/>
  <c r="G60" i="6"/>
  <c r="F60" i="6"/>
  <c r="E60" i="6"/>
  <c r="D60" i="6"/>
  <c r="C60" i="6"/>
  <c r="I51" i="6"/>
  <c r="H51" i="6"/>
  <c r="G51" i="6"/>
  <c r="F51" i="6"/>
  <c r="E51" i="6"/>
  <c r="D51" i="6"/>
  <c r="C51" i="6"/>
  <c r="D6" i="6"/>
  <c r="B3" i="6"/>
  <c r="B3" i="5"/>
  <c r="I171" i="4"/>
  <c r="H171" i="4"/>
  <c r="G171" i="4"/>
  <c r="F171" i="4"/>
  <c r="E171" i="4"/>
  <c r="D171" i="4"/>
  <c r="C171" i="4"/>
  <c r="I167" i="4"/>
  <c r="H167" i="4"/>
  <c r="G167" i="4"/>
  <c r="F167" i="4"/>
  <c r="E167" i="4"/>
  <c r="D167" i="4"/>
  <c r="C167" i="4"/>
  <c r="I163" i="4"/>
  <c r="H163" i="4"/>
  <c r="G163" i="4"/>
  <c r="F163" i="4"/>
  <c r="E163" i="4"/>
  <c r="D163" i="4"/>
  <c r="C163" i="4"/>
  <c r="I64" i="4"/>
  <c r="H64" i="4"/>
  <c r="G64" i="4"/>
  <c r="F64" i="4"/>
  <c r="E64" i="4"/>
  <c r="D64" i="4"/>
  <c r="C64" i="4"/>
  <c r="I63" i="4"/>
  <c r="H63" i="4"/>
  <c r="G63" i="4"/>
  <c r="F63" i="4"/>
  <c r="E63" i="4"/>
  <c r="D63" i="4"/>
  <c r="C63" i="4"/>
  <c r="I62" i="4"/>
  <c r="H62" i="4"/>
  <c r="G62" i="4"/>
  <c r="F62" i="4"/>
  <c r="E62" i="4"/>
  <c r="D62" i="4"/>
  <c r="C62" i="4"/>
  <c r="I61" i="4"/>
  <c r="H61" i="4"/>
  <c r="G61" i="4"/>
  <c r="F61" i="4"/>
  <c r="E61" i="4"/>
  <c r="D61" i="4"/>
  <c r="C61" i="4"/>
  <c r="I60" i="4"/>
  <c r="H60" i="4"/>
  <c r="G60" i="4"/>
  <c r="F60" i="4"/>
  <c r="E60" i="4"/>
  <c r="D60" i="4"/>
  <c r="C60" i="4"/>
  <c r="I59" i="4"/>
  <c r="H59" i="4"/>
  <c r="G59" i="4"/>
  <c r="F59" i="4"/>
  <c r="E59" i="4"/>
  <c r="D59" i="4"/>
  <c r="C59" i="4"/>
  <c r="I58" i="4"/>
  <c r="H58" i="4"/>
  <c r="G58" i="4"/>
  <c r="F58" i="4"/>
  <c r="E58" i="4"/>
  <c r="D58" i="4"/>
  <c r="C58" i="4"/>
  <c r="I57" i="4"/>
  <c r="I66" i="4" s="1"/>
  <c r="H57" i="4"/>
  <c r="G57" i="4"/>
  <c r="G66" i="4" s="1"/>
  <c r="F57" i="4"/>
  <c r="E57" i="4"/>
  <c r="E66" i="4" s="1"/>
  <c r="D57" i="4"/>
  <c r="C57" i="4"/>
  <c r="I56" i="4"/>
  <c r="H56" i="4"/>
  <c r="H66" i="4" s="1"/>
  <c r="G56" i="4"/>
  <c r="F56" i="4"/>
  <c r="F66" i="4" s="1"/>
  <c r="E56" i="4"/>
  <c r="D56" i="4"/>
  <c r="C56" i="4"/>
  <c r="I55" i="4"/>
  <c r="H55" i="4"/>
  <c r="G55" i="4"/>
  <c r="F55" i="4"/>
  <c r="E55" i="4"/>
  <c r="D55" i="4"/>
  <c r="D66" i="4" s="1"/>
  <c r="C55" i="4"/>
  <c r="C66" i="4" s="1"/>
  <c r="I51" i="4"/>
  <c r="G51" i="4"/>
  <c r="E51" i="4"/>
  <c r="C51" i="4"/>
  <c r="G49" i="4"/>
  <c r="F48" i="4"/>
  <c r="C44" i="4"/>
  <c r="I42" i="4"/>
  <c r="H42" i="4"/>
  <c r="G42" i="4"/>
  <c r="F42" i="4"/>
  <c r="E42" i="4"/>
  <c r="E49" i="4" s="1"/>
  <c r="D42" i="4"/>
  <c r="C42" i="4"/>
  <c r="C49" i="4" s="1"/>
  <c r="I41" i="4"/>
  <c r="H41" i="4"/>
  <c r="H48" i="4" s="1"/>
  <c r="G41" i="4"/>
  <c r="F41" i="4"/>
  <c r="E41" i="4"/>
  <c r="D41" i="4"/>
  <c r="D48" i="4" s="1"/>
  <c r="C41" i="4"/>
  <c r="I37" i="4"/>
  <c r="H37" i="4"/>
  <c r="G37" i="4"/>
  <c r="F37" i="4"/>
  <c r="E37" i="4"/>
  <c r="D37" i="4"/>
  <c r="C37" i="4"/>
  <c r="I36" i="4"/>
  <c r="I44" i="4" s="1"/>
  <c r="H36" i="4"/>
  <c r="G36" i="4"/>
  <c r="G44" i="4" s="1"/>
  <c r="F36" i="4"/>
  <c r="E36" i="4"/>
  <c r="E44" i="4" s="1"/>
  <c r="D36" i="4"/>
  <c r="C36" i="4"/>
  <c r="I35" i="4"/>
  <c r="H35" i="4"/>
  <c r="H43" i="4" s="1"/>
  <c r="H50" i="4" s="1"/>
  <c r="G35" i="4"/>
  <c r="F35" i="4"/>
  <c r="F43" i="4" s="1"/>
  <c r="F50" i="4" s="1"/>
  <c r="E35" i="4"/>
  <c r="D35" i="4"/>
  <c r="D43" i="4" s="1"/>
  <c r="D50" i="4" s="1"/>
  <c r="C35" i="4"/>
  <c r="C32" i="4"/>
  <c r="I31" i="4"/>
  <c r="H31" i="4"/>
  <c r="H44" i="4" s="1"/>
  <c r="H52" i="4" s="1"/>
  <c r="G31" i="4"/>
  <c r="F31" i="4"/>
  <c r="F27" i="4" s="1"/>
  <c r="E31" i="4"/>
  <c r="D31" i="4"/>
  <c r="D27" i="4" s="1"/>
  <c r="C31" i="4"/>
  <c r="I30" i="4"/>
  <c r="I43" i="4" s="1"/>
  <c r="H30" i="4"/>
  <c r="G30" i="4"/>
  <c r="G27" i="4" s="1"/>
  <c r="F30" i="4"/>
  <c r="E30" i="4"/>
  <c r="E27" i="4" s="1"/>
  <c r="D30" i="4"/>
  <c r="C30" i="4"/>
  <c r="C27" i="4" s="1"/>
  <c r="H27" i="4"/>
  <c r="I24" i="4"/>
  <c r="H24" i="4"/>
  <c r="G24" i="4"/>
  <c r="F24" i="4"/>
  <c r="E24" i="4"/>
  <c r="D24" i="4"/>
  <c r="C24" i="4"/>
  <c r="C52" i="4" s="1"/>
  <c r="I23" i="4"/>
  <c r="H23" i="4"/>
  <c r="H51" i="4" s="1"/>
  <c r="G23" i="4"/>
  <c r="F23" i="4"/>
  <c r="F51" i="4" s="1"/>
  <c r="E23" i="4"/>
  <c r="D23" i="4"/>
  <c r="D51" i="4" s="1"/>
  <c r="C23" i="4"/>
  <c r="I22" i="4"/>
  <c r="I50" i="4" s="1"/>
  <c r="H22" i="4"/>
  <c r="G22" i="4"/>
  <c r="F22" i="4"/>
  <c r="E22" i="4"/>
  <c r="D22" i="4"/>
  <c r="C22" i="4"/>
  <c r="I21" i="4"/>
  <c r="H21" i="4"/>
  <c r="H49" i="4" s="1"/>
  <c r="G21" i="4"/>
  <c r="F21" i="4"/>
  <c r="F49" i="4" s="1"/>
  <c r="E21" i="4"/>
  <c r="D21" i="4"/>
  <c r="D19" i="4" s="1"/>
  <c r="C21" i="4"/>
  <c r="I20" i="4"/>
  <c r="I48" i="4" s="1"/>
  <c r="H20" i="4"/>
  <c r="G20" i="4"/>
  <c r="G19" i="4" s="1"/>
  <c r="F20" i="4"/>
  <c r="E20" i="4"/>
  <c r="E48" i="4" s="1"/>
  <c r="D20" i="4"/>
  <c r="C20" i="4"/>
  <c r="C48" i="4" s="1"/>
  <c r="H19" i="4"/>
  <c r="H25" i="4" s="1"/>
  <c r="D6" i="4"/>
  <c r="B3" i="4"/>
  <c r="B3" i="3"/>
  <c r="B3" i="2"/>
  <c r="F9" i="12" l="1"/>
  <c r="F11" i="12"/>
  <c r="F282" i="12"/>
  <c r="F319" i="12" s="1"/>
  <c r="G13" i="12"/>
  <c r="G14" i="12"/>
  <c r="F8" i="22"/>
  <c r="I40" i="4"/>
  <c r="I45" i="4" s="1"/>
  <c r="H289" i="12"/>
  <c r="H278" i="12" s="1"/>
  <c r="D13" i="12"/>
  <c r="H8" i="22"/>
  <c r="G9" i="12"/>
  <c r="G11" i="12"/>
  <c r="G282" i="12"/>
  <c r="G319" i="12" s="1"/>
  <c r="E52" i="4"/>
  <c r="I289" i="12"/>
  <c r="I278" i="12" s="1"/>
  <c r="D8" i="22"/>
  <c r="G25" i="4"/>
  <c r="D25" i="4"/>
  <c r="D26" i="4"/>
  <c r="E50" i="4"/>
  <c r="G52" i="4"/>
  <c r="C289" i="12"/>
  <c r="C278" i="12" s="1"/>
  <c r="C13" i="12"/>
  <c r="C14" i="12"/>
  <c r="D289" i="12"/>
  <c r="D278" i="12" s="1"/>
  <c r="G8" i="22"/>
  <c r="I52" i="4"/>
  <c r="E289" i="12"/>
  <c r="E278" i="12" s="1"/>
  <c r="E13" i="12"/>
  <c r="E14" i="12"/>
  <c r="I19" i="4"/>
  <c r="H26" i="4"/>
  <c r="I27" i="4"/>
  <c r="D32" i="4"/>
  <c r="H40" i="4"/>
  <c r="C43" i="4"/>
  <c r="C50" i="4" s="1"/>
  <c r="D44" i="4"/>
  <c r="D52" i="4" s="1"/>
  <c r="G48" i="4"/>
  <c r="D10" i="12"/>
  <c r="F32" i="20"/>
  <c r="F7" i="24"/>
  <c r="G32" i="20"/>
  <c r="G7" i="24"/>
  <c r="C19" i="4"/>
  <c r="F32" i="4"/>
  <c r="E43" i="4"/>
  <c r="E40" i="4" s="1"/>
  <c r="E45" i="4" s="1"/>
  <c r="F44" i="4"/>
  <c r="F52" i="4" s="1"/>
  <c r="H47" i="4"/>
  <c r="F10" i="12"/>
  <c r="H32" i="20"/>
  <c r="H7" i="24"/>
  <c r="I17" i="20"/>
  <c r="I49" i="4"/>
  <c r="F11" i="8"/>
  <c r="E19" i="4"/>
  <c r="H32" i="4"/>
  <c r="D40" i="4"/>
  <c r="G43" i="4"/>
  <c r="G40" i="4" s="1"/>
  <c r="D49" i="4"/>
  <c r="F10" i="8"/>
  <c r="G11" i="8"/>
  <c r="H10" i="12"/>
  <c r="D14" i="12"/>
  <c r="E32" i="4"/>
  <c r="G32" i="4"/>
  <c r="C40" i="4"/>
  <c r="C45" i="4" s="1"/>
  <c r="F19" i="4"/>
  <c r="G26" i="4" s="1"/>
  <c r="I32" i="4"/>
  <c r="H11" i="8"/>
  <c r="H9" i="12" l="1"/>
  <c r="H11" i="12"/>
  <c r="H282" i="12"/>
  <c r="H319" i="12" s="1"/>
  <c r="D45" i="4"/>
  <c r="D282" i="12"/>
  <c r="D319" i="12" s="1"/>
  <c r="D9" i="12"/>
  <c r="D11" i="12"/>
  <c r="I9" i="12"/>
  <c r="I11" i="12"/>
  <c r="I282" i="12"/>
  <c r="I319" i="12" s="1"/>
  <c r="E25" i="4"/>
  <c r="E26" i="4"/>
  <c r="E47" i="4"/>
  <c r="I47" i="4"/>
  <c r="I25" i="4"/>
  <c r="I26" i="4"/>
  <c r="F40" i="4"/>
  <c r="F45" i="4" s="1"/>
  <c r="D47" i="4"/>
  <c r="G45" i="4"/>
  <c r="G50" i="4"/>
  <c r="C47" i="4"/>
  <c r="C26" i="4"/>
  <c r="C25" i="4"/>
  <c r="E282" i="12"/>
  <c r="E319" i="12" s="1"/>
  <c r="E9" i="12"/>
  <c r="E11" i="12"/>
  <c r="C11" i="12"/>
  <c r="C282" i="12"/>
  <c r="C319" i="12" s="1"/>
  <c r="C9" i="12"/>
  <c r="G47" i="4"/>
  <c r="F26" i="4"/>
  <c r="F25" i="4"/>
  <c r="F47" i="4"/>
  <c r="H45" i="4"/>
</calcChain>
</file>

<file path=xl/sharedStrings.xml><?xml version="1.0" encoding="utf-8"?>
<sst xmlns="http://schemas.openxmlformats.org/spreadsheetml/2006/main" count="5688" uniqueCount="1607">
  <si>
    <t>DDP REPORTING TEMPLATE: the Pathways Design Framework</t>
  </si>
  <si>
    <t>version Aug 2023</t>
  </si>
  <si>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</si>
  <si>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</si>
  <si>
    <t>Before to start  - First information to report !</t>
  </si>
  <si>
    <t>1) Name of your scenario</t>
  </si>
  <si>
    <t>Please indicate the name of the scenario reported:</t>
  </si>
  <si>
    <t>to define in the "User guide"</t>
  </si>
  <si>
    <t>2) Flexible Year</t>
  </si>
  <si>
    <t>Each research team is free to select a flexible historical year between 2016 and 2022, according to your best available datasets</t>
  </si>
  <si>
    <t>Please indicate your flexible YEAR:</t>
  </si>
  <si>
    <t>3) Conversion factors</t>
  </si>
  <si>
    <t>Non-CO2 emissions have to be reported in CO2-equivalent units. For transparency, please indicate conversion factors for each of the gases reported in this template:</t>
  </si>
  <si>
    <t>1 gCH4</t>
  </si>
  <si>
    <t>gCO2eq</t>
  </si>
  <si>
    <t>1 gN2O</t>
  </si>
  <si>
    <t>1 gHFC</t>
  </si>
  <si>
    <t>1 gPFC</t>
  </si>
  <si>
    <t>1 gSF6</t>
  </si>
  <si>
    <t>4) Scenario-setting approach and use of modelling approaches</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</si>
  <si>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</si>
  <si>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</si>
  <si>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Write here.</t>
  </si>
  <si>
    <t>5) Modelling framework at a glance</t>
  </si>
  <si>
    <t>Each research team is free to use any modelling framework and quantitative tools for the scenario quantification and design. For transparency, please provide an overall picture of your modelling framwork and key publications related to it.</t>
  </si>
  <si>
    <t>Table. Overview of the main tabs of the reporting template</t>
  </si>
  <si>
    <t>Macro vs Sectoral pictures</t>
  </si>
  <si>
    <t>Tabs</t>
  </si>
  <si>
    <t>Short name</t>
  </si>
  <si>
    <t>Macro-national and international picture</t>
  </si>
  <si>
    <t>Global Context</t>
  </si>
  <si>
    <t>National Overview</t>
  </si>
  <si>
    <t>Macro- demographic and economic picture</t>
  </si>
  <si>
    <t>Macro-Demo_Eco</t>
  </si>
  <si>
    <t>National sectoral transitions</t>
  </si>
  <si>
    <t>Transport Passenger sector</t>
  </si>
  <si>
    <t>Transp_Pass</t>
  </si>
  <si>
    <t>Transport Freight sector</t>
  </si>
  <si>
    <t>Transp_Freight</t>
  </si>
  <si>
    <t>Industry - Energy Intensive Industries</t>
  </si>
  <si>
    <t>Industry_EII</t>
  </si>
  <si>
    <t>Industry - Light Industries</t>
  </si>
  <si>
    <t>Industry_Light</t>
  </si>
  <si>
    <t>Buildings - Residential</t>
  </si>
  <si>
    <t>Buildings_Resid</t>
  </si>
  <si>
    <t>Buildings - Commercial</t>
  </si>
  <si>
    <t>Buildings_Com</t>
  </si>
  <si>
    <t>Agriculture, Forestry and Land Use</t>
  </si>
  <si>
    <t>AFOLU</t>
  </si>
  <si>
    <t>Waste</t>
  </si>
  <si>
    <t>Power supply</t>
  </si>
  <si>
    <t>Power</t>
  </si>
  <si>
    <t>Other energy supply</t>
  </si>
  <si>
    <t>Other Energy Supply</t>
  </si>
  <si>
    <t>The Pathways Design Framework: GLOBAL CONTEXT</t>
  </si>
  <si>
    <t>Scenario Name:</t>
  </si>
  <si>
    <t>Parts of the narratives</t>
  </si>
  <si>
    <t>Descriptions of changes over the time period 1: from short to medium term (now to 2030-35)</t>
  </si>
  <si>
    <t>Descriptions of changes over the time period 2: from medium to long-term (2030-35 to 2050-70)</t>
  </si>
  <si>
    <t>Guiding questions &amp; elements to support your "descriptions of changes" (Column B &amp; C)</t>
  </si>
  <si>
    <t>Notes/comments</t>
  </si>
  <si>
    <t xml:space="preserve">Overall global cross-cutting elements </t>
  </si>
  <si>
    <t>- Global economic growth patterns compared to yours and wealth redistribution
- Global trends of poverty and inequality
- Global trade patterns and dynamics
- Future of the Paris Agreement and climate ambition</t>
  </si>
  <si>
    <t>Global trends in the energy supply systems</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</si>
  <si>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</si>
  <si>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Global trends in the urban and transport infrastructures, with a focus on buildings and mobility</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</si>
  <si>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</si>
  <si>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Global trends in the industrial system, with a focus on GHG-intensive sectors</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</si>
  <si>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</si>
  <si>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t>Global trends in the land and ecosystems, with a focus on agriculture and forests</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</si>
  <si>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</si>
  <si>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The Pathways Design Framework: NATIONAL OVERVIEW STORYLINE</t>
  </si>
  <si>
    <t>Cross-cutting elements and main drivers of decarbonization</t>
  </si>
  <si>
    <t>- What are the main drivers of change explaining the change in:
1) emissions from fuel combustion
2) emissions from industrial processes
3) emissions from LULUCF</t>
  </si>
  <si>
    <t>Main drivers of decarbonization for the energy supply system</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</si>
  <si>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</si>
  <si>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Main drivers of decarbonization for the urban and transport infrastructures, with a focus on buildings and mobility</t>
  </si>
  <si>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</si>
  <si>
    <t>Main drivers of decarbonization for the industrial system, with a focus on GHG-intensive sectors</t>
  </si>
  <si>
    <t>- What are the main drivers of change explaining the change in : 
1) the demand for products (tons/GDP unit)
2) the energy consumption in heavy and light industries (MJ/tons)
3) the GHG content of energy used in industries (gCO2/MJ)
4) the GHG emissions from industrial processes</t>
  </si>
  <si>
    <t>Main drivers of change for land and ecosystems, with a focus on agriculture and forests</t>
  </si>
  <si>
    <t>- What are the main drivers of change explaining the change in : 
1) the GHG emissions of agriculture
2) the GHG emissions of LULUCF</t>
  </si>
  <si>
    <t>The Pathways Design Framework: NATIONAL OVERVIEW DASHBOARD</t>
  </si>
  <si>
    <t>Variable</t>
  </si>
  <si>
    <t>Unit</t>
  </si>
  <si>
    <t>Consistency checks</t>
  </si>
  <si>
    <t>Method category</t>
  </si>
  <si>
    <t>Note &amp; comments</t>
  </si>
  <si>
    <t>Aggregate indicators</t>
  </si>
  <si>
    <t>Socio-economic development indicators</t>
  </si>
  <si>
    <t>Population</t>
  </si>
  <si>
    <t>Million</t>
  </si>
  <si>
    <t>MACRO_DEMO_ECO DB</t>
  </si>
  <si>
    <t xml:space="preserve">Gross Domestic Product </t>
  </si>
  <si>
    <t>Billion $ USD (2015)</t>
  </si>
  <si>
    <t xml:space="preserve"> of which: Agriculture</t>
  </si>
  <si>
    <t xml:space="preserve"> of which: Services</t>
  </si>
  <si>
    <t xml:space="preserve"> of which: All Industries</t>
  </si>
  <si>
    <t xml:space="preserve"> of which: Energy Intensive Industries</t>
  </si>
  <si>
    <t xml:space="preserve"> of which: Light Industries</t>
  </si>
  <si>
    <t xml:space="preserve"> of which: Power</t>
  </si>
  <si>
    <t xml:space="preserve"> of which: Other energy industries (e.g. energy extraction and transformations activities, excluding power)</t>
  </si>
  <si>
    <t>Emissions Results (disaggregated results, acc to IPCC Inventories Guidelines categories) - without counting CCS</t>
  </si>
  <si>
    <t>Total CO2 Emissions</t>
  </si>
  <si>
    <t>MtCO2</t>
  </si>
  <si>
    <t>of which: Energy</t>
  </si>
  <si>
    <t>of which: IPPU (Industrial Processes &amp; Product Use)</t>
  </si>
  <si>
    <t>of which: Agriculture</t>
  </si>
  <si>
    <t>of which: LULUCF</t>
  </si>
  <si>
    <t>of which: Waste</t>
  </si>
  <si>
    <t>Total CO2 Emissions without LULUCF</t>
  </si>
  <si>
    <t>Cumulative all CO2 emissions</t>
  </si>
  <si>
    <t xml:space="preserve">Total CH4 Emissions </t>
  </si>
  <si>
    <t>MtCO2e</t>
  </si>
  <si>
    <t>Total N2O Emissions</t>
  </si>
  <si>
    <t>Total HFCs+PFCs+SF6 Emissions</t>
  </si>
  <si>
    <t>Total non-CO2 Emissions (N2O, CH4, HFC, PFC, SF6, mix)</t>
  </si>
  <si>
    <t>Cumulative all non-CO2 emissions</t>
  </si>
  <si>
    <t>Emissions Results (aggregated results by sectors and by gas)- without counting CCS</t>
  </si>
  <si>
    <t>Total GHG emissions</t>
  </si>
  <si>
    <t>Estimated CCUS - CO2 captured and stored</t>
  </si>
  <si>
    <t>by sectors</t>
  </si>
  <si>
    <t>In Industry - EII</t>
  </si>
  <si>
    <t>MtCO2 captured &amp; stored</t>
  </si>
  <si>
    <t>-of which Iron &amp; Steel</t>
  </si>
  <si>
    <t>-of which Cement</t>
  </si>
  <si>
    <t>-of which Chemicals</t>
  </si>
  <si>
    <t>In Power supply</t>
  </si>
  <si>
    <t>- of which from coal</t>
  </si>
  <si>
    <t>- of which from gas</t>
  </si>
  <si>
    <t>- of which from liquid fuel</t>
  </si>
  <si>
    <t>- of which from biomass</t>
  </si>
  <si>
    <t>In Other energy supply</t>
  </si>
  <si>
    <t>In Other sectors (please specify in storyline)</t>
  </si>
  <si>
    <t>Total CO2 captured and stored</t>
  </si>
  <si>
    <t>Sector indicators</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</si>
  <si>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</si>
  <si>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</si>
  <si>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</si>
  <si>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</si>
  <si>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</si>
  <si>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</si>
  <si>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</si>
  <si>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</si>
  <si>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</si>
  <si>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</si>
  <si>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</si>
  <si>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</si>
  <si>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</si>
  <si>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</si>
  <si>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</si>
  <si>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</si>
  <si>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</si>
  <si>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</si>
  <si>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</si>
  <si>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gCO2/PJ</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</si>
  <si>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</si>
  <si>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</si>
  <si>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</si>
  <si>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</si>
  <si>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</si>
  <si>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</si>
  <si>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</si>
  <si>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</si>
  <si>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</si>
  <si>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</si>
  <si>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</si>
  <si>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</si>
  <si>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</si>
  <si>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</si>
  <si>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</si>
  <si>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</si>
  <si>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</si>
  <si>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</si>
  <si>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</si>
  <si>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</si>
  <si>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</si>
  <si>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</si>
  <si>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</si>
  <si>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</si>
  <si>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</si>
  <si>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</si>
  <si>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</si>
  <si>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</si>
  <si>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</si>
  <si>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</si>
  <si>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</si>
  <si>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</si>
  <si>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</si>
  <si>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CH4 emissions</t>
  </si>
  <si>
    <t>Total non-energy N2O emissions</t>
  </si>
  <si>
    <t>Land use, Land use change and Forestry (LULUCF)</t>
  </si>
  <si>
    <t>Total CO2 LULUCF net emissions (forests)</t>
  </si>
  <si>
    <t>Total CO2 LULUCF net emissions (all other fluxes)</t>
  </si>
  <si>
    <t>Energy Supply</t>
  </si>
  <si>
    <t>Other energy supply industries (primary &amp; secondary, power excluded)</t>
  </si>
  <si>
    <t>Energy production per "GDP-Energy" unit</t>
  </si>
  <si>
    <t>MJ output/2015 USD</t>
  </si>
  <si>
    <t>Other energy supply DB</t>
  </si>
  <si>
    <t>CO2 energy-related emissions per energy unit produced</t>
  </si>
  <si>
    <t>gCO2/MJ output</t>
  </si>
  <si>
    <t>Final Non-electric energy products delivered (including T&amp;D losses)</t>
  </si>
  <si>
    <t>Total energy-related CO2 emissions from combustion</t>
  </si>
  <si>
    <t>Total energy-related non-CO2 emissions from combustion</t>
  </si>
  <si>
    <t>Total energy-related fugitive CO2 emissions</t>
  </si>
  <si>
    <t>Total energy-related fugitive non-CO2 emissions</t>
  </si>
  <si>
    <t>Total process CO2 emissions</t>
  </si>
  <si>
    <t>Total process non-CO2 emissions</t>
  </si>
  <si>
    <t>MtCO2eq</t>
  </si>
  <si>
    <t>TOTAL CO2 captured and stored</t>
  </si>
  <si>
    <t>Power generation</t>
  </si>
  <si>
    <t>Electricity produced per "GDP-Power" unit</t>
  </si>
  <si>
    <t>kWh output/2015 USD</t>
  </si>
  <si>
    <t>Power DB</t>
  </si>
  <si>
    <t>CO2 emissions per electricity unit produced</t>
  </si>
  <si>
    <t>gCO2/kWh output</t>
  </si>
  <si>
    <t>Final power delivered (including T&amp;D losses)</t>
  </si>
  <si>
    <t>TWh</t>
  </si>
  <si>
    <t xml:space="preserve">- of which from coal </t>
  </si>
  <si>
    <t xml:space="preserve">- of which from gas </t>
  </si>
  <si>
    <t>-of which from biomass</t>
  </si>
  <si>
    <t>Total waste emissions</t>
  </si>
  <si>
    <t>Waste DB</t>
  </si>
  <si>
    <t>of which: CO2 emissions</t>
  </si>
  <si>
    <t>of which: CH4 emissions</t>
  </si>
  <si>
    <t>of which: N2O emissions</t>
  </si>
  <si>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</si>
  <si>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</si>
  <si>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</si>
  <si>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</si>
  <si>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</si>
  <si>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</si>
  <si>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</si>
  <si>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</si>
  <si>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</si>
  <si>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</si>
  <si>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Energy balance - demand &amp; supply</t>
  </si>
  <si>
    <t>Demand - Final Energy Consumption (electricity included)</t>
  </si>
  <si>
    <t>EJ</t>
  </si>
  <si>
    <t>Demand - Final Electricity consumption</t>
  </si>
  <si>
    <t>Supply - Final Non-electric energy Delivered (including T&amp;D losses)</t>
  </si>
  <si>
    <t>Supply - Final Electricity Delivered (including T&amp;D losses)</t>
  </si>
  <si>
    <t>Manquants</t>
  </si>
  <si>
    <t>Energy consumption of power sector</t>
  </si>
  <si>
    <t>The Pathways Design Framework: MACRO DEMOGRAPHIC AND ECONOMIC STORYLINE</t>
  </si>
  <si>
    <t>1) Demographic changes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</si>
  <si>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</si>
  <si>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</si>
  <si>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</si>
  <si>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</si>
  <si>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</si>
  <si>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4) Public and private investments</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</si>
  <si>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</si>
  <si>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</si>
  <si>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</si>
  <si>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</si>
  <si>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</si>
  <si>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The Pathways Design Framework: MACRO DEMOGRAPHIC AND ECONOMIC DASHBOARD</t>
  </si>
  <si>
    <t>Population Structure</t>
  </si>
  <si>
    <t>Population size</t>
  </si>
  <si>
    <t>Million inhab.</t>
  </si>
  <si>
    <t>Female population size</t>
  </si>
  <si>
    <t>Male population size</t>
  </si>
  <si>
    <t>Urbanisation</t>
  </si>
  <si>
    <t>Urban areas (&gt;50 000 inhab.)</t>
  </si>
  <si>
    <t>- of which living in metropolitan areas (&gt;500 000 inhab.)</t>
  </si>
  <si>
    <t>Rural areas (&lt;50 000 inhab.)</t>
  </si>
  <si>
    <t>- of which living in towns (&lt;5000 inhab.)</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</si>
  <si>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</si>
  <si>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</si>
  <si>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</si>
  <si>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</si>
  <si>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</si>
  <si>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</si>
  <si>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</si>
  <si>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</si>
  <si>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</si>
  <si>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</si>
  <si>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</si>
  <si>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</si>
  <si>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</si>
  <si>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</si>
  <si>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</si>
  <si>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</si>
  <si>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</si>
  <si>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</si>
  <si>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</si>
  <si>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</si>
  <si>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</si>
  <si>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</si>
  <si>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Average household income - urban average</t>
  </si>
  <si>
    <t>Average household income - rural average</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</si>
  <si>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</si>
  <si>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</si>
  <si>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</si>
  <si>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</si>
  <si>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</si>
  <si>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</si>
  <si>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</si>
  <si>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</si>
  <si>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</si>
  <si>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</si>
  <si>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</si>
  <si>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</si>
  <si>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</si>
  <si>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</si>
  <si>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</si>
  <si>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</si>
  <si>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</si>
  <si>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</si>
  <si>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t>of which: Fixed capital consumption</t>
  </si>
  <si>
    <t>of which: Oil rent</t>
  </si>
  <si>
    <t>of which: Coal rent</t>
  </si>
  <si>
    <t>of which: Gas rent</t>
  </si>
  <si>
    <t>of which: Net operating surplus</t>
  </si>
  <si>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</si>
  <si>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</si>
  <si>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</si>
  <si>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</si>
  <si>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</si>
  <si>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</si>
  <si>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</si>
  <si>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</si>
  <si>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</si>
  <si>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</si>
  <si>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</si>
  <si>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</si>
  <si>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</si>
  <si>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</si>
  <si>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</si>
  <si>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</si>
  <si>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</si>
  <si>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</si>
  <si>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</si>
  <si>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</si>
  <si>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</si>
  <si>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</si>
  <si>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</si>
  <si>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</si>
  <si>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</si>
  <si>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</si>
  <si>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</si>
  <si>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</si>
  <si>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</si>
  <si>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</si>
  <si>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</si>
  <si>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</si>
  <si>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</si>
  <si>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</si>
  <si>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</si>
  <si>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</si>
  <si>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</si>
  <si>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</si>
  <si>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</si>
  <si>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</si>
  <si>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</si>
  <si>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</si>
  <si>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</si>
  <si>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</si>
  <si>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</si>
  <si>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</si>
  <si>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</si>
  <si>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</si>
  <si>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</si>
  <si>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</si>
  <si>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</si>
  <si>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</si>
  <si>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</si>
  <si>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</si>
  <si>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</si>
  <si>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</si>
  <si>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</si>
  <si>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</si>
  <si>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</si>
  <si>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</si>
  <si>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</si>
  <si>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</si>
  <si>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</si>
  <si>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</si>
  <si>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</si>
  <si>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</si>
  <si>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</si>
  <si>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</si>
  <si>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</si>
  <si>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</si>
  <si>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</si>
  <si>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</si>
  <si>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</si>
  <si>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</si>
  <si>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</si>
  <si>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</si>
  <si>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</si>
  <si>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</si>
  <si>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</si>
  <si>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</si>
  <si>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</si>
  <si>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</si>
  <si>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</si>
  <si>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</si>
  <si>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</si>
  <si>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</si>
  <si>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</si>
  <si>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</si>
  <si>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</si>
  <si>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</si>
  <si>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</si>
  <si>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</si>
  <si>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</si>
  <si>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</si>
  <si>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</si>
  <si>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</si>
  <si>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</si>
  <si>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</si>
  <si>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</si>
  <si>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</si>
  <si>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</si>
  <si>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</si>
  <si>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</si>
  <si>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</si>
  <si>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</si>
  <si>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</si>
  <si>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</si>
  <si>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</si>
  <si>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</si>
  <si>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</si>
  <si>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</si>
  <si>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</si>
  <si>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</si>
  <si>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</si>
  <si>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</si>
  <si>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</si>
  <si>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</si>
  <si>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</si>
  <si>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</si>
  <si>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</si>
  <si>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</si>
  <si>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</si>
  <si>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</si>
  <si>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</si>
  <si>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</si>
  <si>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</si>
  <si>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</si>
  <si>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</si>
  <si>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</si>
  <si>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</si>
  <si>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</si>
  <si>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</si>
  <si>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</si>
  <si>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</si>
  <si>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</si>
  <si>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</si>
  <si>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</si>
  <si>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</si>
  <si>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</si>
  <si>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</si>
  <si>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</si>
  <si>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</si>
  <si>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</si>
  <si>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</si>
  <si>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</si>
  <si>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</si>
  <si>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</si>
  <si>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</si>
  <si>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</si>
  <si>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</si>
  <si>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</si>
  <si>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</si>
  <si>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</si>
  <si>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</si>
  <si>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</si>
  <si>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</si>
  <si>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</si>
  <si>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</si>
  <si>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</si>
  <si>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</si>
  <si>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</si>
  <si>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</si>
  <si>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</si>
  <si>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</si>
  <si>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</si>
  <si>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</si>
  <si>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</si>
  <si>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The Pathways Design Framework: TRANSPORT PASSENGER STORYLINE</t>
  </si>
  <si>
    <t>1) The demographic, economic, spatial and socio-cultural structure of mobility demand</t>
  </si>
  <si>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</si>
  <si>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</si>
  <si>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</si>
  <si>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</si>
  <si>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</si>
  <si>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</si>
  <si>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</si>
  <si>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</si>
  <si>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</si>
  <si>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</si>
  <si>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</si>
  <si>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Total non-CO2 GHG emissions</t>
  </si>
  <si>
    <t>Socio-economic indicators</t>
  </si>
  <si>
    <t>Macro - demo _ eco</t>
  </si>
  <si>
    <t>Average per capita income - urban average</t>
  </si>
  <si>
    <t>2015 USD / year / cap</t>
  </si>
  <si>
    <t>Average per capita income - rural average</t>
  </si>
  <si>
    <t>Passenger activities and mobility (pkm)</t>
  </si>
  <si>
    <t>Average aggregated</t>
  </si>
  <si>
    <t>Passenger mobility - national average</t>
  </si>
  <si>
    <t>pkm/cap/year</t>
  </si>
  <si>
    <t>For metropolitan population: constrained and non constrained mobility</t>
  </si>
  <si>
    <t>Passenger mobility - metropolitan average</t>
  </si>
  <si>
    <t>pkm/cap-Metrop/year</t>
  </si>
  <si>
    <t>- of which CONSTRAINED-led mobility (work, school, shopping, health, public administration...)</t>
  </si>
  <si>
    <t>- of which NON CONSTRAINED-led mobility (leisure activities)</t>
  </si>
  <si>
    <t>For non-metropolitan population: constrained and non constrained mobility</t>
  </si>
  <si>
    <t>Passenger mobility - non metropolitan average</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</si>
  <si>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</si>
  <si>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</si>
  <si>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</si>
  <si>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</si>
  <si>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</si>
  <si>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</si>
  <si>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</si>
  <si>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</si>
  <si>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</si>
  <si>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</si>
  <si>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For metropolitan population: by modes</t>
  </si>
  <si>
    <t>For non-metropolitan population: by modes</t>
  </si>
  <si>
    <t>For constrained-led mobility of the metropolitan population: by modes</t>
  </si>
  <si>
    <t>For NON-constrained-led mobility of the metropolitan population: by modes</t>
  </si>
  <si>
    <t>For constrained-led mobility of the NON-metropolitan population: by modes</t>
  </si>
  <si>
    <t>Public transport - Other road vehicles</t>
  </si>
  <si>
    <t>For NON-constrained-led mobility of the NON-metropolitan population: by modes</t>
  </si>
  <si>
    <t>Vehicle traffics (vkm)</t>
  </si>
  <si>
    <t>Gvkm/year</t>
  </si>
  <si>
    <t>Private vehicles - Car stock</t>
  </si>
  <si>
    <t>Average</t>
  </si>
  <si>
    <t>Total car stock</t>
  </si>
  <si>
    <t>Million (Mio) vehicle</t>
  </si>
  <si>
    <t>Car stock of the metropolitan population</t>
  </si>
  <si>
    <t>Car stock of the non-metropolitan population</t>
  </si>
  <si>
    <t>Car stock at year X by technologies</t>
  </si>
  <si>
    <t>Liquid ICE (Internal Combustion Engine) + HEV</t>
  </si>
  <si>
    <t>Mio vehicle</t>
  </si>
  <si>
    <t>Gas ICE (Internal Combustion Engine) + HEV</t>
  </si>
  <si>
    <t>BEV (Battery Electric Vehicle)</t>
  </si>
  <si>
    <t>PHEV (Plug-and-Hybrid Electric Vehicle)</t>
  </si>
  <si>
    <t>FCEV (Fuel-Cell Electric Vehicle)</t>
  </si>
  <si>
    <t>Car new sales over (X-9; X) by technologies</t>
  </si>
  <si>
    <t>Private vehicles - Car stock energy consumption</t>
  </si>
  <si>
    <t>Vkm by technologies</t>
  </si>
  <si>
    <t>Gvkm</t>
  </si>
  <si>
    <t>EJ by technologies</t>
  </si>
  <si>
    <t>PHEV (Plug-and-Hybrid Electric Vehicle) - liquid fuels use</t>
  </si>
  <si>
    <t>PHEV (Plug-and-Hybrid Electric Vehicle) - electricity use</t>
  </si>
  <si>
    <t>Private vehicles - 2/3W stock</t>
  </si>
  <si>
    <t>Total 2/3W stock</t>
  </si>
  <si>
    <t>2/3W stock of the metropolitan population</t>
  </si>
  <si>
    <t>2/3W stock of the non-metropolitan population</t>
  </si>
  <si>
    <t>2/3W stock at year X by technologies</t>
  </si>
  <si>
    <t>2/3W sales over (X-9; X) by technologies</t>
  </si>
  <si>
    <t>Private vehicles - 2/3W stock energy consumption</t>
  </si>
  <si>
    <t>EJ - liquid fuels</t>
  </si>
  <si>
    <t>EJ - electricity</t>
  </si>
  <si>
    <t>Other vehicles - stock</t>
  </si>
  <si>
    <t>Other vehicles - stock energy consumption</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</si>
  <si>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</si>
  <si>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</si>
  <si>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</si>
  <si>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</si>
  <si>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</si>
  <si>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</si>
  <si>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</si>
  <si>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</si>
  <si>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</si>
  <si>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</si>
  <si>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</si>
  <si>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</si>
  <si>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</si>
  <si>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</si>
  <si>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</si>
  <si>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</si>
  <si>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</si>
  <si>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</si>
  <si>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</si>
  <si>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 (please specify)</t>
  </si>
  <si>
    <t>CO2 emissions from fuel combustion</t>
  </si>
  <si>
    <t>by modes</t>
  </si>
  <si>
    <t>by ROAD fuels</t>
  </si>
  <si>
    <t>ROAD  - Car - Liquid fossil fuels</t>
  </si>
  <si>
    <t xml:space="preserve">ROAD  - Car - Natural gas </t>
  </si>
  <si>
    <t>ROAD  - Car - Liquid biofuel</t>
  </si>
  <si>
    <t>ROAD  - Car - CH4 biogas</t>
  </si>
  <si>
    <t>ROAD - 2/3W - Liquid Fuels</t>
  </si>
  <si>
    <t>ROAD - 2/3W - CH4 Fuels</t>
  </si>
  <si>
    <t>ROAD - 2/3W - Liquid biofuel</t>
  </si>
  <si>
    <t>ROAD - 2/3W - CH4 biogas</t>
  </si>
  <si>
    <t>by types of fuels</t>
  </si>
  <si>
    <t>Total Liquid fossil fuels</t>
  </si>
  <si>
    <t xml:space="preserve">Total Natural gas </t>
  </si>
  <si>
    <t>Total Liquid biofuel</t>
  </si>
  <si>
    <t>Total CH4 biogas</t>
  </si>
  <si>
    <t>Total Other (please specify)</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</si>
  <si>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</si>
  <si>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</si>
  <si>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</si>
  <si>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</si>
  <si>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</si>
  <si>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</si>
  <si>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</si>
  <si>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</si>
  <si>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</si>
  <si>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</si>
  <si>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</si>
  <si>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</si>
  <si>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</si>
  <si>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</si>
  <si>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</si>
  <si>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</si>
  <si>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pkm</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</si>
  <si>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</si>
  <si>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</si>
  <si>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</si>
  <si>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</si>
  <si>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</si>
  <si>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</si>
  <si>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</si>
  <si>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</si>
  <si>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</si>
  <si>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</si>
  <si>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</si>
  <si>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</si>
  <si>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</si>
  <si>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</si>
  <si>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</si>
  <si>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</si>
  <si>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</si>
  <si>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</si>
  <si>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</si>
  <si>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</si>
  <si>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</si>
  <si>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</si>
  <si>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Additional data</t>
  </si>
  <si>
    <t>Costs and speeds of modes for the metropolitan population</t>
  </si>
  <si>
    <t>km/h</t>
  </si>
  <si>
    <t>USD 2020/pkm</t>
  </si>
  <si>
    <t>Costs and speeds of modes for the non-metropolitan population</t>
  </si>
  <si>
    <t>NOx by types of fuels</t>
  </si>
  <si>
    <t>Others</t>
  </si>
  <si>
    <t>NOx by modes</t>
  </si>
  <si>
    <t>The Pathways Design Framework: FREIGHT STORYLINE</t>
  </si>
  <si>
    <t>1) The future demographic, economic, spatial and socio-cultural structure of consumption, production and trading patterns</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</si>
  <si>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</si>
  <si>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DOC POUR FRANCOIS TAINTURIER !!</t>
  </si>
  <si>
    <t>2) The development and management of transport and logistics infrastructures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</si>
  <si>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</si>
  <si>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</si>
  <si>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</si>
  <si>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4) The organisation of logistics operations (supply and delivery), modal and vehicle choices</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</si>
  <si>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</si>
  <si>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</si>
  <si>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t>The Pathways Design Framework: FREIGHT DASHBOARD</t>
  </si>
  <si>
    <t xml:space="preserve">Total goods transported </t>
  </si>
  <si>
    <t>Total goods transported</t>
  </si>
  <si>
    <t>Mt transported</t>
  </si>
  <si>
    <t>Gtkm</t>
  </si>
  <si>
    <t>disaggregated in goods categories by Mt  - See definition below</t>
  </si>
  <si>
    <t>G1 - Agro-food</t>
  </si>
  <si>
    <t>G2 - Heavy industrial materials and energy carriers</t>
  </si>
  <si>
    <t>G3 - Industrial waste</t>
  </si>
  <si>
    <t>G4 - Construction materials</t>
  </si>
  <si>
    <t>G5 - Manufactured products (low Added Value - A.V.)</t>
  </si>
  <si>
    <t>G6 - Manufactured products (high A.V.)</t>
  </si>
  <si>
    <t xml:space="preserve">disaggregated in goods categories by Tkm </t>
  </si>
  <si>
    <t xml:space="preserve">disaggregated in type of transport </t>
  </si>
  <si>
    <t>National only (Departure and arrival in the country)</t>
  </si>
  <si>
    <t>Imp/Exp (Departure or arrival in another country)</t>
  </si>
  <si>
    <t>Transit (Departure and arrival in other countries)</t>
  </si>
  <si>
    <t xml:space="preserve">disaggregated in distance categories by Tkm </t>
  </si>
  <si>
    <t>Urban and regional traffics (&lt;150km)</t>
  </si>
  <si>
    <t>Long distance traffics (&gt;150km)</t>
  </si>
  <si>
    <t xml:space="preserve">Modal structure </t>
  </si>
  <si>
    <t>Road</t>
  </si>
  <si>
    <t xml:space="preserve">Rail </t>
  </si>
  <si>
    <t>Inland waterways (IWW) and sea cabottage</t>
  </si>
  <si>
    <t>Air domestic</t>
  </si>
  <si>
    <t>Pipelines</t>
  </si>
  <si>
    <t>National - road</t>
  </si>
  <si>
    <t>National - rail</t>
  </si>
  <si>
    <t>National - IWW and sea cabottage</t>
  </si>
  <si>
    <t>National - air</t>
  </si>
  <si>
    <t>National - pipelines</t>
  </si>
  <si>
    <t>Imp/Exp - road</t>
  </si>
  <si>
    <t>Imp/Exp - rail</t>
  </si>
  <si>
    <t>Imp/Exp - IWW and sea cabottage</t>
  </si>
  <si>
    <t>Imp/Exp - air</t>
  </si>
  <si>
    <t>Imp/Exp - pipelines</t>
  </si>
  <si>
    <t>Transit - road</t>
  </si>
  <si>
    <t>Transit - rail</t>
  </si>
  <si>
    <t>Transit - IWW and sea cabottage</t>
  </si>
  <si>
    <t>Transit - air</t>
  </si>
  <si>
    <t>Transit - pipelines</t>
  </si>
  <si>
    <t>Urban and regional traffics (&lt;150km) - road</t>
  </si>
  <si>
    <t>Urban and regional traffics (&lt;150km) - rail</t>
  </si>
  <si>
    <t>Urban and regional traffics (&lt;150km)  - IWW and sea cabottage</t>
  </si>
  <si>
    <t>Urban and regional traffics (&lt;150km)  - air</t>
  </si>
  <si>
    <t>Urban and regional traffics (&lt;150km)  - pipelines</t>
  </si>
  <si>
    <t>Long-distance traffics (&gt;150km) - road</t>
  </si>
  <si>
    <t>Long-distance traffics (&gt;150km) - rail</t>
  </si>
  <si>
    <t>Long-distance traffics (&gt;150km) - IWW and sea cabottage</t>
  </si>
  <si>
    <t>Long-distance traffics (&gt;150km) - air</t>
  </si>
  <si>
    <t>Long-distance traffics (&gt;150km)  - pipelines</t>
  </si>
  <si>
    <t xml:space="preserve">Road transport traffic and logistics details </t>
  </si>
  <si>
    <t>Total Heavy duty vehicles (HGV) - Tkm transported</t>
  </si>
  <si>
    <t>Total Light commercial vehicles (LCV) - Tkm transported</t>
  </si>
  <si>
    <t>Total Heavy duty vehicles (HGV) - Traffic</t>
  </si>
  <si>
    <t>Total Light commercial vehicles (LCV) - Traffic</t>
  </si>
  <si>
    <t xml:space="preserve">Load factor disaggregated in cargo load in loaded vehicles and empty running factors </t>
  </si>
  <si>
    <t>Average cargo load in loaded HGV</t>
  </si>
  <si>
    <t>ton/veh</t>
  </si>
  <si>
    <t>Average cargo load in loaded LCV</t>
  </si>
  <si>
    <t>Average empty running factor - HGV</t>
  </si>
  <si>
    <t>% all HGV Gvkm</t>
  </si>
  <si>
    <t>Average empty running factor - LCV</t>
  </si>
  <si>
    <t>% all LCV Gvkm</t>
  </si>
  <si>
    <t xml:space="preserve">Traffic disaggregated in distance categories by Vkm </t>
  </si>
  <si>
    <t>HGV - Urban and regional traffics (&lt;150km)</t>
  </si>
  <si>
    <t>HGV - Long-distance traffics (&gt;150km)</t>
  </si>
  <si>
    <t>LCV - Urban and regional traffics (&lt;150km)</t>
  </si>
  <si>
    <t>LCV - Long-distance traffics (&gt;150km)</t>
  </si>
  <si>
    <t>Road stock and technology</t>
  </si>
  <si>
    <t>Total HGV - Stock</t>
  </si>
  <si>
    <t>000's veh</t>
  </si>
  <si>
    <t>Total HGV - Annual New Sales</t>
  </si>
  <si>
    <t>Total LCV - Stock</t>
  </si>
  <si>
    <t>Total LCV - Annual New Sales</t>
  </si>
  <si>
    <t xml:space="preserve">HGV stock disaggregated in technologies  </t>
  </si>
  <si>
    <t>Total HGV Stock - Internal Combusion Engine (ICE) + HEV for Liquid Fuels</t>
  </si>
  <si>
    <t>Total HGV Stock - Internal Combusion Engine (ICE) + HEV for CH4</t>
  </si>
  <si>
    <t>Total HGV Stock - BEV (Battery Electric Vehicle)</t>
  </si>
  <si>
    <t>Total HGV Stock - PHEV (Plug-and-Hybrid Electric Vehicle)</t>
  </si>
  <si>
    <t>Total HGV Stock - FCEV (Fuel Cell Electric Vehicle)</t>
  </si>
  <si>
    <t xml:space="preserve">HGV annual new sales disaggregated in technologies  </t>
  </si>
  <si>
    <t>Total HGV Sales - Internal Combusion Engine (ICE) + HEV for Liquid Fuels</t>
  </si>
  <si>
    <t>Total HGV Sales - Internal Combusion Engine (ICE) + HEV for CH4</t>
  </si>
  <si>
    <t>Total HGV Sales - BEV (Battery Electric Vehicle)</t>
  </si>
  <si>
    <t>Total HGV Sales - PHEV (Plug-and-Hybrid Electric Vehicle)</t>
  </si>
  <si>
    <t>Total HGV Sales - FCEV (Fuel Cell Electric Vehicle)</t>
  </si>
  <si>
    <t xml:space="preserve">LCV stock disaggregated in technologies  </t>
  </si>
  <si>
    <t>Total LCV Stock - Internal Combusion Engine (ICE) + HEV for Liquid Fuels</t>
  </si>
  <si>
    <t>Total LCV Stock - Internal Combusion Engine (ICE) + HEV for CH4</t>
  </si>
  <si>
    <t>Total LCV Stock - BEV (Battery Electric Vehicle)</t>
  </si>
  <si>
    <t>Total LCV Stock - PHEV (Plug-and-Hybrid Electric Vehicle)</t>
  </si>
  <si>
    <t>Total LCV Stock - FCEV (Fuel Cell Electric Vehicle)</t>
  </si>
  <si>
    <t xml:space="preserve">LCV annual new sales disaggregated in technologies  </t>
  </si>
  <si>
    <t>Total LCV Sales - Internal Combusion Engine (ICE) + HEV for Liquid Fuels</t>
  </si>
  <si>
    <t>Total LCV Sales - Internal Combusion Engine (ICE) + HEV for CH4</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</si>
  <si>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</si>
  <si>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</si>
  <si>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</si>
  <si>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</si>
  <si>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</si>
  <si>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</si>
  <si>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</si>
  <si>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</si>
  <si>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</si>
  <si>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 xml:space="preserve">disaggregated in modes  </t>
  </si>
  <si>
    <t>Total energy consumption - ROAD</t>
  </si>
  <si>
    <t>Total energy consumption - rail</t>
  </si>
  <si>
    <t>Total energy consumption - IWW and sea cabottage</t>
  </si>
  <si>
    <t>Total energy consumption - air</t>
  </si>
  <si>
    <t>Total energy consumption - pipelines</t>
  </si>
  <si>
    <t xml:space="preserve">disaggregated in ROAD-only technologies  </t>
  </si>
  <si>
    <t>ROAD energy consumption - HGV - Liquid ICE + HEV</t>
  </si>
  <si>
    <t>ROAD energy consumption - HGV - CH4 ICE + HEV</t>
  </si>
  <si>
    <t>ROAD energy consumption - HGV - BEV</t>
  </si>
  <si>
    <t>ROAD energy consumption - HGV - PHEV - liquid</t>
  </si>
  <si>
    <t>ROAD energy consumption - HGV - PHEV - elec</t>
  </si>
  <si>
    <t>ROAD energy consumption - HGV - FCEV/Hydrogen</t>
  </si>
  <si>
    <t>ROAD energy consumption - LCV - Liquid ICE + HEV</t>
  </si>
  <si>
    <t>ROAD energy consumption - LCV - CH4 ICE + HEV</t>
  </si>
  <si>
    <t>ROAD energy consumption - LCV - BEV</t>
  </si>
  <si>
    <t>ROAD energy consumption - LCV - PHEV - liquid</t>
  </si>
  <si>
    <t>ROAD energy consumption - LCV - PHEV - elec</t>
  </si>
  <si>
    <t>ROAD energy consumption - LCV - FCEV/Hydrogen</t>
  </si>
  <si>
    <t>disaggregated in type of fuels for all modes (including road)</t>
  </si>
  <si>
    <t>Total energy consumption - Liquid Fossil Fuels</t>
  </si>
  <si>
    <t>Total energy consumption - Liquid Agro Fuels</t>
  </si>
  <si>
    <t>Total energy consumption - CH4 Fossil fuels</t>
  </si>
  <si>
    <t>Total energy consumption - CH4 Agro  fuels</t>
  </si>
  <si>
    <t>Total energy consumption - Electricity</t>
  </si>
  <si>
    <t>Total energy consumption - Hydrogen</t>
  </si>
  <si>
    <t>Total energy consumption - Others (please specify)</t>
  </si>
  <si>
    <t>CO2 emissions</t>
  </si>
  <si>
    <t>Total CO2 emissions (Tank-to-Wheel=TTW) from fuel combustion</t>
  </si>
  <si>
    <t>Total TTW CO2 emissions - road</t>
  </si>
  <si>
    <t>Total TTW CO2 emissions - rail</t>
  </si>
  <si>
    <t>Total TTW CO2 emissions - IWW and sea cabottage</t>
  </si>
  <si>
    <t>Total TTW CO2 emissions - air</t>
  </si>
  <si>
    <t>Total TTW CO2 emissions - pipeline transport activity</t>
  </si>
  <si>
    <t xml:space="preserve">disaggregated in ROAD fuels  </t>
  </si>
  <si>
    <t>ROAD TTW CO2 emissions - HGV - Liquid fossil fuels</t>
  </si>
  <si>
    <t xml:space="preserve">ROAD TTW CO2 emissions - HGV - Natural gas </t>
  </si>
  <si>
    <t>ROAD TTW CO2 emissions - HGV - Liquid biofuel</t>
  </si>
  <si>
    <t>ROAD TTW CO2 emissions - HGV - CH4 biogas</t>
  </si>
  <si>
    <t>ROAD TTW CO2 emissions - LCV - Liquid Fuels</t>
  </si>
  <si>
    <t>ROAD TTW CO2 emissions - LCV - CH4 Fuels</t>
  </si>
  <si>
    <t>ROAD TTW CO2 emissions - LCV - Liquid biofuel</t>
  </si>
  <si>
    <t>ROAD TTW CO2 emissions - LCV - CH4 biogas</t>
  </si>
  <si>
    <t xml:space="preserve">disaggregated in fuels  </t>
  </si>
  <si>
    <t>Total TTW CO2 emissions - Liquid fossil fuels</t>
  </si>
  <si>
    <t xml:space="preserve">Total TTW CO2 emissions - Natural gas </t>
  </si>
  <si>
    <t>Total TTW CO2 emissions - Liquid biofuel</t>
  </si>
  <si>
    <t>Total TTW CO2 emissions - CH4 biogas</t>
  </si>
  <si>
    <t>Total TTW CO2 emissions - Other (please specify)</t>
  </si>
  <si>
    <t xml:space="preserve"> of which from HGV</t>
  </si>
  <si>
    <t>International goods imported by shipping and air</t>
  </si>
  <si>
    <t>of which by international air freight</t>
  </si>
  <si>
    <t>International goods exported by shipping and air</t>
  </si>
  <si>
    <t>International tkm generated by international trade by shipping &amp; air</t>
  </si>
  <si>
    <t>tkm</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</si>
  <si>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</si>
  <si>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</si>
  <si>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</si>
  <si>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</si>
  <si>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</si>
  <si>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</si>
  <si>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</si>
  <si>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</si>
  <si>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</si>
  <si>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</si>
  <si>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</si>
  <si>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</si>
  <si>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</si>
  <si>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</si>
  <si>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</si>
  <si>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</si>
  <si>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</si>
  <si>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</si>
  <si>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</si>
  <si>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</si>
  <si>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</si>
  <si>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</si>
  <si>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</si>
  <si>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</si>
  <si>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</si>
  <si>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</si>
  <si>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</si>
  <si>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</si>
  <si>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Guy</t>
  </si>
  <si>
    <t>t/v</t>
  </si>
  <si>
    <t>Capacity</t>
  </si>
  <si>
    <t>Bv</t>
  </si>
  <si>
    <t>Urban split</t>
  </si>
  <si>
    <t>Rural split</t>
  </si>
  <si>
    <t>Freight CH4</t>
  </si>
  <si>
    <t>kt</t>
  </si>
  <si>
    <t>Freight N2O</t>
  </si>
  <si>
    <t>Freight HCV CH4</t>
  </si>
  <si>
    <t>Freight HCV N2O</t>
  </si>
  <si>
    <t>The Pathways Design Framework: ENERGY-INTENSIVE INDUSTRY (EII) STORYLINE</t>
  </si>
  <si>
    <t>Definition:
Energy Intensive Industries (EII) corresponds to: Iron and steel, Aluminium, Cement, Lime, Glass, Brick, Ceramics, Pulp paper and board, Chemicals (ex. chemicals used in energy production/transformation, fertilisers). 
All other is light industry, which is NOT included in this TAB.</t>
  </si>
  <si>
    <t>IRON &amp; STEEL</t>
  </si>
  <si>
    <t xml:space="preserve">Parts of the narratives </t>
  </si>
  <si>
    <t>Notes/comments/Questions</t>
  </si>
  <si>
    <t>1) The future national consumption and trades of Iron &amp; Steel</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</si>
  <si>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</si>
  <si>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2) The future investments and disinvestments in production plants</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</si>
  <si>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</si>
  <si>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3) The operational efficiencies of production plants</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</si>
  <si>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</si>
  <si>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 xml:space="preserve">4) The future of primary energy supply and feedstocks of production plants and associated pollutants/carbon content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</si>
  <si>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</si>
  <si>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</si>
  <si>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</si>
  <si>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CEMENT</t>
  </si>
  <si>
    <t>Guiding questions for the content to support your description and Guiding questions to complement dashboard's descriptions:</t>
  </si>
  <si>
    <t>1) The future national consumption and trades of cement and clinker</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</si>
  <si>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</si>
  <si>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</si>
  <si>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</si>
  <si>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</si>
  <si>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</si>
  <si>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</si>
  <si>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</si>
  <si>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</si>
  <si>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</si>
  <si>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</si>
  <si>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</si>
  <si>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</si>
  <si>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</si>
  <si>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What are the drivers of the future national consumption?  Who are the end-users of aluminium products?
Demand reduction measures:
- Substitution strategy 
- Improving material use/efficiency
- Increasing recycling
- Reducing waste</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</si>
  <si>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</si>
  <si>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</si>
  <si>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</si>
  <si>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The Pathways Design Framework: ENERGY-INTENSIVE INDUSTRY (EII) DASHBOARD</t>
  </si>
  <si>
    <t>t/2015 USD</t>
  </si>
  <si>
    <t>CO2 combustion emissions per energy unit</t>
  </si>
  <si>
    <t>EEI demand</t>
  </si>
  <si>
    <t>Sectoral output Mt</t>
  </si>
  <si>
    <t>Total Iron and Steel production</t>
  </si>
  <si>
    <t>Mt</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</si>
  <si>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</si>
  <si>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</si>
  <si>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</si>
  <si>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</si>
  <si>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</si>
  <si>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</si>
  <si>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</si>
  <si>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</si>
  <si>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</si>
  <si>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</si>
  <si>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</si>
  <si>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</si>
  <si>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Other demand-related indicators</t>
  </si>
  <si>
    <t>Sectoral Construction GDP value</t>
  </si>
  <si>
    <t>Total new built squaremeters</t>
  </si>
  <si>
    <t>Millions of sq. meters</t>
  </si>
  <si>
    <t>Buildings</t>
  </si>
  <si>
    <t>CEMENT PROD - Quantity of concrete</t>
  </si>
  <si>
    <t>CEMENT PROD - Quantity of clinker</t>
  </si>
  <si>
    <t>ALUMINIUM PROD - Quantity of bauxite</t>
  </si>
  <si>
    <t>Iron &amp; Steel: Energy consumption and emissions from fuel combustion</t>
  </si>
  <si>
    <t>Total Energy Consumption</t>
  </si>
  <si>
    <t>SOLID FUEL: Sub-Bituminous Coal </t>
  </si>
  <si>
    <t xml:space="preserve">This is feedstock we are reporting as energy consumption.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</si>
  <si>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</si>
  <si>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</si>
  <si>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</si>
  <si>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</si>
  <si>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</si>
  <si>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</si>
  <si>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</si>
  <si>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</si>
  <si>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</si>
  <si>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</si>
  <si>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</si>
  <si>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</si>
  <si>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</si>
  <si>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</si>
  <si>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</si>
  <si>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Related combustion emissions - without counting CCS</t>
  </si>
  <si>
    <t>Total Combustion CO2 emissions</t>
  </si>
  <si>
    <t>these are IPPU</t>
  </si>
  <si>
    <t>Total Combustion non-CO2 emissions</t>
  </si>
  <si>
    <t>Cement: Energy consumption and emissions from fuel combustion</t>
  </si>
  <si>
    <t>Energy consumption for clinker prod (heat prod) and other processes (crushing, grinding, covenying…)</t>
  </si>
  <si>
    <t>Others (liquid / gaseous biofuels, … - please specify)</t>
  </si>
  <si>
    <t>Total Combustion CO2</t>
  </si>
  <si>
    <t>Chemicals: Energy consumption and emissions from fuel combustion</t>
  </si>
  <si>
    <t>Aluminium: Energy consumption and emissions from fuel combustion</t>
  </si>
  <si>
    <t>Other EEI: Energy consumption and emissions from fuel combustion</t>
  </si>
  <si>
    <t>ALL EEI - Combustion and Process related emissions - without counting CCS</t>
  </si>
  <si>
    <t>Total Energy consumption by fuels</t>
  </si>
  <si>
    <t>Total Energy consumption by industries</t>
  </si>
  <si>
    <t>Total Emissions  - without counting CCS</t>
  </si>
  <si>
    <t>Combustion CO2 EII</t>
  </si>
  <si>
    <t>Mt CO2</t>
  </si>
  <si>
    <t>Combustion non-CO2 EII</t>
  </si>
  <si>
    <t>Mt CO2e</t>
  </si>
  <si>
    <t>Process CO2 EII</t>
  </si>
  <si>
    <t>Process CH4, SF6, others EII</t>
  </si>
  <si>
    <t>Total Combustion CO2 - without counting CCS</t>
  </si>
  <si>
    <t>Total Combustion non-CO2 emissions - without counting CCS</t>
  </si>
  <si>
    <t xml:space="preserve">Total </t>
  </si>
  <si>
    <t>Total Process CO2 - without counting CCS</t>
  </si>
  <si>
    <t xml:space="preserve">need to add chrome, lime, glass. </t>
  </si>
  <si>
    <t>Total Process non-CO2 (process CH4, SF6 in CO2e) - without counting CCS</t>
  </si>
  <si>
    <t>Estimated CC(U)S - CO2 captured and stored</t>
  </si>
  <si>
    <t>From Iron and Steel production sites</t>
  </si>
  <si>
    <t>From Cement production sites</t>
  </si>
  <si>
    <t>From Chemicals production sites</t>
  </si>
  <si>
    <t>From Aluminum production sites</t>
  </si>
  <si>
    <t>From Other EII sites</t>
  </si>
  <si>
    <t>Net GHG emissions</t>
  </si>
  <si>
    <t>TOTAL net-GHG emissions</t>
  </si>
  <si>
    <t>The Pathways Design Framework: LIGHT INDUSTRIES (LI) STORYLINE</t>
  </si>
  <si>
    <t>Definition:
Energy Intensive Industries (EII) corresponds to: Iron and steel, Aluminium, Cement, Lime, Glass, Brick, Ceramics, Pulp paper and board, Chemicals (ex. chemicals used in energy production/transformation, fertilisers). 
All other is light industry, which is included in this TAB.</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</si>
  <si>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</si>
  <si>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</si>
  <si>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The Pathways Design Framework: LIGHT INDUSTRIES (LI) DASHBOARD</t>
  </si>
  <si>
    <t>Light Industry demand</t>
  </si>
  <si>
    <t>Total Light Industries Output</t>
  </si>
  <si>
    <t>Total Other non-ferrous metals (Aluminum excl.)</t>
  </si>
  <si>
    <t>Total Food and Tobacco</t>
  </si>
  <si>
    <t>Total Machinery and transport equipment</t>
  </si>
  <si>
    <t>Total Other LI</t>
  </si>
  <si>
    <t>of which: Other non-ferrous metals (Aluminium excl.)</t>
  </si>
  <si>
    <t>of which: Food and Tobacco</t>
  </si>
  <si>
    <t>of which: Machinery and transport equipment</t>
  </si>
  <si>
    <t>of which: Other LI</t>
  </si>
  <si>
    <t>Other non-ferrous metals (Aluminium excl.): Energy consumption and emissions from fuel combustion</t>
  </si>
  <si>
    <t>taken mining out it's not 'other non-ferrous'</t>
  </si>
  <si>
    <t>taken mining out</t>
  </si>
  <si>
    <t>Food and Tobacco: Energy consumption and emissions from fuel combustion</t>
  </si>
  <si>
    <t>Machinery and transport equipment: Energy consumption and emissions from fuel combustion</t>
  </si>
  <si>
    <t>Other Light Industries: Energy consumption and emissions from fuel combustion</t>
  </si>
  <si>
    <t>ALL Light Industries - Energy consumption</t>
  </si>
  <si>
    <t>By industries</t>
  </si>
  <si>
    <t>By fuels</t>
  </si>
  <si>
    <t>ALL Light Industries - Combustion and Process related emissions - without counting CCS</t>
  </si>
  <si>
    <t>Total Emissions - without counting CCS</t>
  </si>
  <si>
    <t>Combustion CO2 Light Industries</t>
  </si>
  <si>
    <t>Combustion non-CO2 Light Industries</t>
  </si>
  <si>
    <t>Process CO2 Light Industries</t>
  </si>
  <si>
    <t>Process CH4, SF6, others Light Industries</t>
  </si>
  <si>
    <t>Estimated ON-SITE CC(U)S - CO2 captured and stored</t>
  </si>
  <si>
    <t>On Other non-ferrous metals (Aluminium excl.) sites</t>
  </si>
  <si>
    <t>On Food and Tobacco sites</t>
  </si>
  <si>
    <t>On Machinery and transport equipment sites</t>
  </si>
  <si>
    <t>On other LI sites</t>
  </si>
  <si>
    <t>The Pathways Design Framework: BUILDINGS RESIDENTIAL STORYLINE</t>
  </si>
  <si>
    <t>1) The development of housing floorspace and housing markets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</si>
  <si>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</si>
  <si>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2) The future of surface heating and cooling</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</si>
  <si>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</si>
  <si>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3) The future of cooking</t>
  </si>
  <si>
    <t>- Change in cooking systems: role of electricity-based devices or other improved tech
- Change in behaviors and occupancy and families' possibilities to outsource food elaboration</t>
  </si>
  <si>
    <t>4) The future of water heating</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</si>
  <si>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</si>
  <si>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5) The future of lighting and other electric appliances</t>
  </si>
  <si>
    <t>- Change in electric uses in buildings.
Be careful not to neglect the important dynamics that these consumptions can have, other than lightning.</t>
  </si>
  <si>
    <t>6) The development of energy infrastructures</t>
  </si>
  <si>
    <t xml:space="preserve">-What are the development of energy distribution infrastructures to deliver electricity, gas, heat or other vectors in the different main geographical areas?
</t>
  </si>
  <si>
    <t>The Pathways Design Framework: BUILDINGS RESIDENTIAL DASHBOARD</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</si>
  <si>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</si>
  <si>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</si>
  <si>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</si>
  <si>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</si>
  <si>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</si>
  <si>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</si>
  <si>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</si>
  <si>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</si>
  <si>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</si>
  <si>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</si>
  <si>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</si>
  <si>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</si>
  <si>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</si>
  <si>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</si>
  <si>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</si>
  <si>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</si>
  <si>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</si>
  <si>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</si>
  <si>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</si>
  <si>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</si>
  <si>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</si>
  <si>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</si>
  <si>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</si>
  <si>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</si>
  <si>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</si>
  <si>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</si>
  <si>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</si>
  <si>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</si>
  <si>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</si>
  <si>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</si>
  <si>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</si>
  <si>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</si>
  <si>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</si>
  <si>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</si>
  <si>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</si>
  <si>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</si>
  <si>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</si>
  <si>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Coal fossil</t>
  </si>
  <si>
    <t>Hydrogen from fossil</t>
  </si>
  <si>
    <t>Hydrogen from renewable electricity</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</si>
  <si>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</si>
  <si>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</si>
  <si>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</si>
  <si>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</si>
  <si>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</si>
  <si>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</si>
  <si>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</si>
  <si>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</si>
  <si>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</si>
  <si>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</si>
  <si>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</si>
  <si>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</si>
  <si>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</si>
  <si>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</si>
  <si>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</si>
  <si>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</si>
  <si>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</si>
  <si>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</si>
  <si>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</si>
  <si>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The Pathways Design Framework: BUILDINGS COMMERCIAL STORYLINE</t>
  </si>
  <si>
    <t>1) The development of commercial floorspace and its markets</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</si>
  <si>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</si>
  <si>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The Pathways Design Framework: BUILDINGS COMMERCIAL DASHBOARD</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</si>
  <si>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</si>
  <si>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</si>
  <si>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</si>
  <si>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</si>
  <si>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</si>
  <si>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</si>
  <si>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</si>
  <si>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</si>
  <si>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</si>
  <si>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</si>
  <si>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</si>
  <si>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</si>
  <si>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</si>
  <si>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</si>
  <si>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</si>
  <si>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</si>
  <si>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</si>
  <si>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</si>
  <si>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</si>
  <si>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</si>
  <si>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</si>
  <si>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</si>
  <si>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</si>
  <si>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</si>
  <si>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</si>
  <si>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3) The socio-economic organisation of activities and land use (agriculture &amp; forestry)</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</si>
  <si>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</si>
  <si>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</si>
  <si>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</si>
  <si>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</si>
  <si>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</si>
  <si>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</si>
  <si>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MJ/2015 USD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</si>
  <si>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</si>
  <si>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</si>
  <si>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</si>
  <si>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</si>
  <si>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</si>
  <si>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</si>
  <si>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</si>
  <si>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</si>
  <si>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</si>
  <si>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</si>
  <si>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</si>
  <si>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</si>
  <si>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</si>
  <si>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</si>
  <si>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</si>
  <si>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</si>
  <si>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</si>
  <si>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</si>
  <si>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</si>
  <si>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</si>
  <si>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</si>
  <si>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</si>
  <si>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</si>
  <si>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</si>
  <si>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Total CO2</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</si>
  <si>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</si>
  <si>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</si>
  <si>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</si>
  <si>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</si>
  <si>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</si>
  <si>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</si>
  <si>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</si>
  <si>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</si>
  <si>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</si>
  <si>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On-farm emissions from fuel combustion in agriculture*</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</si>
  <si>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</si>
  <si>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</si>
  <si>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</si>
  <si>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</si>
  <si>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</si>
  <si>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</si>
  <si>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</si>
  <si>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</si>
  <si>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</si>
  <si>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</si>
  <si>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</si>
  <si>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</si>
  <si>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</si>
  <si>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</si>
  <si>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</si>
  <si>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</si>
  <si>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</si>
  <si>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</si>
  <si>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</si>
  <si>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</si>
  <si>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</si>
  <si>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</si>
  <si>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</si>
  <si>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</si>
  <si>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</si>
  <si>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</si>
  <si>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</si>
  <si>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</si>
  <si>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</si>
  <si>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</si>
  <si>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</si>
  <si>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</si>
  <si>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</si>
  <si>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</si>
  <si>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</si>
  <si>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</si>
  <si>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</si>
  <si>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</si>
  <si>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</si>
  <si>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</si>
  <si>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</si>
  <si>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</si>
  <si>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</si>
  <si>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</si>
  <si>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</si>
  <si>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</si>
  <si>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</si>
  <si>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</si>
  <si>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</si>
  <si>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</si>
  <si>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</si>
  <si>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</si>
  <si>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</si>
  <si>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</si>
  <si>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</si>
  <si>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Fuel consumption</t>
  </si>
  <si>
    <t xml:space="preserve">Total energy consumption </t>
  </si>
  <si>
    <t>- of which electricity consumption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</si>
  <si>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</si>
  <si>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</si>
  <si>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</si>
  <si>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</si>
  <si>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</si>
  <si>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</si>
  <si>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</si>
  <si>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</si>
  <si>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</si>
  <si>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</si>
  <si>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</si>
  <si>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</si>
  <si>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</si>
  <si>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</si>
  <si>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</si>
  <si>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</si>
  <si>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</si>
  <si>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</si>
  <si>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</si>
  <si>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</si>
  <si>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</si>
  <si>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</si>
  <si>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</si>
  <si>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</si>
  <si>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</si>
  <si>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</si>
  <si>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</si>
  <si>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</si>
  <si>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</si>
  <si>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</si>
  <si>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</si>
  <si>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</si>
  <si>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</si>
  <si>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</si>
  <si>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</si>
  <si>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</si>
  <si>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</si>
  <si>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</si>
  <si>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</si>
  <si>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</si>
  <si>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</si>
  <si>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</si>
  <si>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</si>
  <si>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</si>
  <si>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</si>
  <si>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</si>
  <si>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</si>
  <si>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</si>
  <si>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</si>
  <si>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</si>
  <si>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</si>
  <si>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</si>
  <si>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</si>
  <si>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</si>
  <si>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</si>
  <si>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</si>
  <si>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</si>
  <si>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</si>
  <si>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</si>
  <si>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</si>
  <si>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</si>
  <si>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</si>
  <si>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The Pathways Design Framework: WASTE STORYLINE</t>
  </si>
  <si>
    <t>1) Solid waste disposal assets</t>
  </si>
  <si>
    <t>- Who owns the system? 
- How the assets are planned and regulated?   
- What are the measures to reduce emissions from waste treatment? 
- How will you distribute and use the waste?</t>
  </si>
  <si>
    <t>2) Biological treatment of solid waste</t>
  </si>
  <si>
    <t>3) Incineration and open burning of waste</t>
  </si>
  <si>
    <t>4) Wastewater treatment and discharge</t>
  </si>
  <si>
    <t>5) Others</t>
  </si>
  <si>
    <t>The Pathways Design Framework: WASTE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</si>
  <si>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</si>
  <si>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</si>
  <si>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</si>
  <si>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</si>
  <si>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</si>
  <si>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</si>
  <si>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</si>
  <si>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</si>
  <si>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</si>
  <si>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</si>
  <si>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</si>
  <si>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</si>
  <si>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</si>
  <si>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</si>
  <si>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</si>
  <si>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</si>
  <si>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</si>
  <si>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</si>
  <si>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The Pathways Design Framework: POWER GENERATION STORYLINE</t>
  </si>
  <si>
    <t>1) The future consumption of electricity</t>
  </si>
  <si>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</si>
  <si>
    <t>2) The future investments and disinvestments in power plants</t>
  </si>
  <si>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</si>
  <si>
    <t xml:space="preserve">3) The operational efficiencies of power plants </t>
  </si>
  <si>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</si>
  <si>
    <t xml:space="preserve">4) The future of primary energy supply of power plants and associated pollutants/carbon content </t>
  </si>
  <si>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</si>
  <si>
    <t>5) The development of transmission and distribution power network</t>
  </si>
  <si>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</si>
  <si>
    <t>The Pathways Design Framework: POWER GENERATION DASHBOARD</t>
  </si>
  <si>
    <t>Sectoral power GDP</t>
  </si>
  <si>
    <t>Millions inhabitants</t>
  </si>
  <si>
    <t>Share of the population with electricity access</t>
  </si>
  <si>
    <t>Electricity demand</t>
  </si>
  <si>
    <t>By consumption sector</t>
  </si>
  <si>
    <t>Passenger Transport</t>
  </si>
  <si>
    <t>Freight Transport</t>
  </si>
  <si>
    <t>Buildings_Res</t>
  </si>
  <si>
    <t>Commercial buidlings</t>
  </si>
  <si>
    <t>Industry (EII)</t>
  </si>
  <si>
    <t>Industry (light industry)</t>
  </si>
  <si>
    <t>Power (self-consumption)</t>
  </si>
  <si>
    <t>left out</t>
  </si>
  <si>
    <t>Other Energy Supply activities</t>
  </si>
  <si>
    <t>Refineries</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</si>
  <si>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</si>
  <si>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</si>
  <si>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</si>
  <si>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</si>
  <si>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</si>
  <si>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</si>
  <si>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</si>
  <si>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</si>
  <si>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</si>
  <si>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</si>
  <si>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</si>
  <si>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</si>
  <si>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</si>
  <si>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</si>
  <si>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</si>
  <si>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</si>
  <si>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</si>
  <si>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</si>
  <si>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</si>
  <si>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</si>
  <si>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</si>
  <si>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</si>
  <si>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</si>
  <si>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</si>
  <si>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</si>
  <si>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</si>
  <si>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</si>
  <si>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</si>
  <si>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from coal fired PP w/CCS</t>
  </si>
  <si>
    <t>from gas fired PP w/CCS</t>
  </si>
  <si>
    <t>from liquid fuel fired PP w/CCS</t>
  </si>
  <si>
    <t>from biomass fired PP w/CCS</t>
  </si>
  <si>
    <t>others CCS (please specify in the storyline)</t>
  </si>
  <si>
    <t xml:space="preserve">Power capacities </t>
  </si>
  <si>
    <t>Total Installed capacities (stock) in the year X</t>
  </si>
  <si>
    <t>New installed capacities for the period (X-10; X)</t>
  </si>
  <si>
    <t>Removed capacities for the period (X-10; X)</t>
  </si>
  <si>
    <t>ignore</t>
  </si>
  <si>
    <t>Primary energies</t>
  </si>
  <si>
    <t>Feedstocks for electricity production, by input type</t>
  </si>
  <si>
    <t>Coal</t>
  </si>
  <si>
    <t>EJ LHV (Low Heating Value)</t>
  </si>
  <si>
    <t>Fossil natural gas</t>
  </si>
  <si>
    <t>EJ LHV</t>
  </si>
  <si>
    <t>Fossil liquid fuel products</t>
  </si>
  <si>
    <t>Uranium</t>
  </si>
  <si>
    <t>Biomass - type 1 (ex: bagasse)</t>
  </si>
  <si>
    <t>Biomass - type 2</t>
  </si>
  <si>
    <t>Biomass - type 3</t>
  </si>
  <si>
    <t>Mtonnes</t>
  </si>
  <si>
    <t>The Pathways Design Framework: OTHER ENERGY SUPPLY STORYLINE</t>
  </si>
  <si>
    <t xml:space="preserve">1) The future of extractive activities </t>
  </si>
  <si>
    <t xml:space="preserve">
Crude oil:
Natural gas: conventional vs non-conventional, cost of production
Coal:
Biomass:
To be developed in the near future</t>
  </si>
  <si>
    <t>2) The supply of liquid fuel products</t>
  </si>
  <si>
    <t xml:space="preserve">
Crude oil refining
Coal-to-liquid and Gas-to-liquid fischer tropsch processes
Biorefineries using biomass
Biomass-to-liquid
Synthetic liquids from H2
To be developed in the near future</t>
  </si>
  <si>
    <t>2) The supply of gaseous fuel products (CH4, H2)</t>
  </si>
  <si>
    <t xml:space="preserve">
Natural gas compression and liquefaction activities
Biomass conversion to biogas + compression and liquefaction activities
Synthetic methane from H2
H2 generation: from water electrolysis, CH4 reforming
To be developed in the near future</t>
  </si>
  <si>
    <t>2) The supply of solid fuel products</t>
  </si>
  <si>
    <t xml:space="preserve">
Coal transformation into Brown coal briquettes, peat briquettes, patent fuels, coke oven/gas coke, coal tar…
Biomass transformation into solid fuels: charcoal, biochar, wood &amp; pellets,...
'To be developed in the near future</t>
  </si>
  <si>
    <t xml:space="preserve">3) Imports and exports of primary and secondary energies </t>
  </si>
  <si>
    <t>To be developed in the near future</t>
  </si>
  <si>
    <t>The Pathways Design Framework: OTHER ENERGY SUPPLY DASHBOARD</t>
  </si>
  <si>
    <t>Total other emissions (not included in the listed energy extraction &amp; conversion activities)</t>
  </si>
  <si>
    <t>GDP - Energy industries and activities (except power)</t>
  </si>
  <si>
    <t>I. EXTRACTION ACTIVITIES (Crude Oil, NG, Coal, Biomass)</t>
  </si>
  <si>
    <t>Total Production</t>
  </si>
  <si>
    <t>Total crude oil</t>
  </si>
  <si>
    <t>Total natural gas</t>
  </si>
  <si>
    <t>Nm3</t>
  </si>
  <si>
    <t>Total coal</t>
  </si>
  <si>
    <t>Total biomass</t>
  </si>
  <si>
    <t>x</t>
  </si>
  <si>
    <t>Assets</t>
  </si>
  <si>
    <t>Number of crude oil well in activity</t>
  </si>
  <si>
    <t>nb</t>
  </si>
  <si>
    <t>don’t have</t>
  </si>
  <si>
    <t>Number of natural gas well in activity</t>
  </si>
  <si>
    <t>Number of coal mines in activity</t>
  </si>
  <si>
    <t xml:space="preserve">Maximum yearly crude oil production capacity </t>
  </si>
  <si>
    <t>Mt/year</t>
  </si>
  <si>
    <t xml:space="preserve">Maximum yearly natural gas production capacity </t>
  </si>
  <si>
    <t>Nm3/year</t>
  </si>
  <si>
    <t xml:space="preserve">Maximum yearly coal capacity </t>
  </si>
  <si>
    <t>EJ LHV/year</t>
  </si>
  <si>
    <t>Total activity-related energy consumption</t>
  </si>
  <si>
    <t>TOTAL Final electricity consumption</t>
  </si>
  <si>
    <t xml:space="preserve"> - of which crude oil &amp; natural gas extraction</t>
  </si>
  <si>
    <t xml:space="preserve"> - of which coal extraction</t>
  </si>
  <si>
    <t xml:space="preserve"> - of which biomass extraction</t>
  </si>
  <si>
    <t>TOTAL non-electric energy consumption for combustion</t>
  </si>
  <si>
    <t>Total GHG emissions - without counting CCS</t>
  </si>
  <si>
    <t>TOTAL Combustion CO2 emissions from energy consumption</t>
  </si>
  <si>
    <t>don’t have?</t>
  </si>
  <si>
    <t>Combustion non-CO2 emissions from energy consumption</t>
  </si>
  <si>
    <t>Fugitive CO2 emissions</t>
  </si>
  <si>
    <t>Fugitive non-CO2 emissions (CH4 mostly)</t>
  </si>
  <si>
    <t xml:space="preserve"> - of which from oil &amp; gas extraction</t>
  </si>
  <si>
    <t xml:space="preserve"> - of which from coal extraction</t>
  </si>
  <si>
    <t>Extraction activities: Oil &amp; Gas details</t>
  </si>
  <si>
    <t>Activity-related energy consumption</t>
  </si>
  <si>
    <t>Final electricity consumption</t>
  </si>
  <si>
    <t>don’t track</t>
  </si>
  <si>
    <t xml:space="preserve"> - of which crude oil extraction</t>
  </si>
  <si>
    <t xml:space="preserve"> - of which natural gas extraction</t>
  </si>
  <si>
    <t>Non-electric energy consumption for combustion</t>
  </si>
  <si>
    <t>Activity-related GHG emissions</t>
  </si>
  <si>
    <t>Combustion CO2 emissions from energy consumption</t>
  </si>
  <si>
    <t>do we have?</t>
  </si>
  <si>
    <t>Extraction activities: Coal mining details</t>
  </si>
  <si>
    <t>Production</t>
  </si>
  <si>
    <t>NEEDS FIXING</t>
  </si>
  <si>
    <t>Anthracite</t>
  </si>
  <si>
    <t>Lignite</t>
  </si>
  <si>
    <t>Coking coal</t>
  </si>
  <si>
    <t>Other bituminous and sub-bituminous coal</t>
  </si>
  <si>
    <t>Oil shale and tar sand</t>
  </si>
  <si>
    <t>Peat</t>
  </si>
  <si>
    <t>Extraction activities: Biomass extraction details</t>
  </si>
  <si>
    <t>AFOLU, WASTE</t>
  </si>
  <si>
    <t>feedstocks from crop culture</t>
  </si>
  <si>
    <t>feedstocks from vegetable oils</t>
  </si>
  <si>
    <t>feedstocks from animal fats</t>
  </si>
  <si>
    <t>feedstocks from livestock manure</t>
  </si>
  <si>
    <t>feedstocks from forestry</t>
  </si>
  <si>
    <t>feedstocks from water treatment plants</t>
  </si>
  <si>
    <t>other feedstocks</t>
  </si>
  <si>
    <t>Extraction activities: National consumption, Imports &amp; Exports balance</t>
  </si>
  <si>
    <t>National consumption</t>
  </si>
  <si>
    <t>Crude oil for energy use</t>
  </si>
  <si>
    <t>Crude oil for non-energy use</t>
  </si>
  <si>
    <t>Raw NG for energy use</t>
  </si>
  <si>
    <t>Raw NG for non-energy use</t>
  </si>
  <si>
    <t>Raw Coal for energy use</t>
  </si>
  <si>
    <t>Raw Coal for non-energy use</t>
  </si>
  <si>
    <t>Raw Biomass for energy use</t>
  </si>
  <si>
    <t>Raw Biomass for non-energy use</t>
  </si>
  <si>
    <t>Imports</t>
  </si>
  <si>
    <t>Exports</t>
  </si>
  <si>
    <t>National consumption by end-use sectors</t>
  </si>
  <si>
    <t>as refined product</t>
  </si>
  <si>
    <t>Other Energy Supply activities (self-consumption)</t>
  </si>
  <si>
    <t>Total raw natural gas</t>
  </si>
  <si>
    <t>Why doesn’t sum?</t>
  </si>
  <si>
    <t>Total raw coal</t>
  </si>
  <si>
    <t>Total raw biomass</t>
  </si>
  <si>
    <t>II. ENERGY CONVERSION activities (Secondary energy)</t>
  </si>
  <si>
    <t>ENERGY CONVERSION - LIQUID FUEL SUPPLY ACTIVITIES</t>
  </si>
  <si>
    <t>Total Energy Products Production</t>
  </si>
  <si>
    <t>TOTAL liquid from crude oil</t>
  </si>
  <si>
    <t xml:space="preserve"> of which: gasoline</t>
  </si>
  <si>
    <t xml:space="preserve"> of which: kerosene</t>
  </si>
  <si>
    <t xml:space="preserve"> of which: gas/diesel oil</t>
  </si>
  <si>
    <t xml:space="preserve"> of which: residual fuel oil</t>
  </si>
  <si>
    <t xml:space="preserve"> of which: liquefied petroleum gases (LPG)</t>
  </si>
  <si>
    <t xml:space="preserve"> of which: other energy products  (e.g. petroleum coke…)</t>
  </si>
  <si>
    <t>TOTAL synthetic liquid from coal + CH4</t>
  </si>
  <si>
    <t>Sasol and GTL</t>
  </si>
  <si>
    <t>syn - gasoline</t>
  </si>
  <si>
    <t>syn - kerosene</t>
  </si>
  <si>
    <t>syn - gas/diesel oil</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</si>
  <si>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</si>
  <si>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</si>
  <si>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</si>
  <si>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</si>
  <si>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</si>
  <si>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</si>
  <si>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</si>
  <si>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</si>
  <si>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</si>
  <si>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</si>
  <si>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</si>
  <si>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 xml:space="preserve"> - of which from crude oil conversion</t>
  </si>
  <si>
    <t xml:space="preserve"> - of which coal + CH4 conversion</t>
  </si>
  <si>
    <t xml:space="preserve"> - of which biomass conversion</t>
  </si>
  <si>
    <t xml:space="preserve"> - of which H2 conversion</t>
  </si>
  <si>
    <t xml:space="preserve"> - of which from crude oil refining</t>
  </si>
  <si>
    <t>Energy Conversion to Liquid fuels: details from crude oil (fossil oil refineries)</t>
  </si>
  <si>
    <t>Other non-energy co-products from crude oil refining</t>
  </si>
  <si>
    <t>Total "non-energy" products</t>
  </si>
  <si>
    <t>- of which Naphta</t>
  </si>
  <si>
    <t>- of which Lubricants</t>
  </si>
  <si>
    <t>- of which Bitumen</t>
  </si>
  <si>
    <t>- of which Others (please specify)</t>
  </si>
  <si>
    <t>Refineries feedstocks</t>
  </si>
  <si>
    <t>Total feedstocks</t>
  </si>
  <si>
    <t>Number of refineries</t>
  </si>
  <si>
    <t xml:space="preserve">nb </t>
  </si>
  <si>
    <t xml:space="preserve">Maximum liquid fossil fuel capacity </t>
  </si>
  <si>
    <t>Transport losses between prod and consumption sites</t>
  </si>
  <si>
    <t>% of total produced</t>
  </si>
  <si>
    <t>Energy Conversion to Liquid fuels: details from coal &amp; CH4 conversion to liquid synthetic fuels (Coal-to-liquid, Gas-to-liquid through Fischer Tropsch)</t>
  </si>
  <si>
    <t>Feedstocks</t>
  </si>
  <si>
    <t>TOTAL feedstocks</t>
  </si>
  <si>
    <t>- of which coal</t>
  </si>
  <si>
    <t>- of which CH4</t>
  </si>
  <si>
    <t>Number of facilities</t>
  </si>
  <si>
    <t xml:space="preserve">Maximum liquid synfuel capacity </t>
  </si>
  <si>
    <t>EJ/year</t>
  </si>
  <si>
    <t>Energy Conversion to Liquid fuels: details from biomass conversion to liquid biofuels (biorefineries + biomass to liquid)</t>
  </si>
  <si>
    <t>Biomass feedstocks for energy use</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</si>
  <si>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</si>
  <si>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</si>
  <si>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</si>
  <si>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</si>
  <si>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</si>
  <si>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Hydrogen conversion to liquid synthetic fuels</t>
  </si>
  <si>
    <t>Hydrogen feedstocks</t>
  </si>
  <si>
    <t>ENERGY CONVERSION - CH4 &amp; H2 FUEL SUPPLY ACTIVITIES</t>
  </si>
  <si>
    <t>TOTAL CH4 from natural gas</t>
  </si>
  <si>
    <t xml:space="preserve"> of which: CNG</t>
  </si>
  <si>
    <t xml:space="preserve"> of which: LNG</t>
  </si>
  <si>
    <t>TOTAL CH4 from biomass</t>
  </si>
  <si>
    <t xml:space="preserve"> of which: bio-CNG</t>
  </si>
  <si>
    <t xml:space="preserve"> of which: bio-LNG</t>
  </si>
  <si>
    <t>TOTAL CH4 from H2 conversion</t>
  </si>
  <si>
    <t xml:space="preserve"> of which: syn-CNG</t>
  </si>
  <si>
    <t xml:space="preserve"> of which: syn-LNG</t>
  </si>
  <si>
    <t>TOTAL H2 generation</t>
  </si>
  <si>
    <t xml:space="preserve"> - of which from natural gas conversion</t>
  </si>
  <si>
    <t xml:space="preserve"> - of which H2 generation</t>
  </si>
  <si>
    <t>Energy conversion - CH4 &amp; H2 fuel supply activities: Fossil natural gas conversion in CNG, LNG</t>
  </si>
  <si>
    <t>TOTAL Natural gas</t>
  </si>
  <si>
    <t>Number of CNG facilities</t>
  </si>
  <si>
    <t>Number of LNG facilities</t>
  </si>
  <si>
    <t xml:space="preserve">Maximum CNG capacity </t>
  </si>
  <si>
    <t xml:space="preserve">Maximum LNG capacity </t>
  </si>
  <si>
    <t>Energy conversion - CH4 &amp; H2 fuel supply activities: Biomass conversion to biogas (bio-CNG &amp; bio-LNG)</t>
  </si>
  <si>
    <t>Number of production sites with compression facilities</t>
  </si>
  <si>
    <t>Number of production sites with liquefaction facilities</t>
  </si>
  <si>
    <t>Energy conversion - CH4 &amp; H2 fuel supply activities: Hydrogen conversion to synthetic methane</t>
  </si>
  <si>
    <t>Hydrogen</t>
  </si>
  <si>
    <t>Energy conversion - CH4 &amp; H2 fuel supply activities: Hydrogen generation</t>
  </si>
  <si>
    <t>H2 produced from water electrolysis</t>
  </si>
  <si>
    <t>H2 produced from CH4 reforming</t>
  </si>
  <si>
    <t>Power (through water electrolysis)</t>
  </si>
  <si>
    <t>Water use</t>
  </si>
  <si>
    <t>CH4 (through reforming)</t>
  </si>
  <si>
    <t>Number of production facilities with electrolysis</t>
  </si>
  <si>
    <t>Number of production facilities with CH4 reforming</t>
  </si>
  <si>
    <t>Maximum H2 capacity from electrolysis</t>
  </si>
  <si>
    <t>Maximum H2 capacity from CH4 reforming</t>
  </si>
  <si>
    <t>ENERGY CONVERSION - SOLID FUEL SUPPLY ACTIVITIES</t>
  </si>
  <si>
    <t>TOTAL from coal</t>
  </si>
  <si>
    <t xml:space="preserve"> of which: Brown coal briquettes, peat briquettes, patent fuel</t>
  </si>
  <si>
    <t xml:space="preserve"> of which: Coke oven/gas coke</t>
  </si>
  <si>
    <t xml:space="preserve"> of which: Coal tar</t>
  </si>
  <si>
    <t>TOTAL from biomass</t>
  </si>
  <si>
    <t xml:space="preserve"> of which: charcoal</t>
  </si>
  <si>
    <t xml:space="preserve"> of which: biochar</t>
  </si>
  <si>
    <t xml:space="preserve"> of which: wood &amp; pellets</t>
  </si>
  <si>
    <t xml:space="preserve"> - of which from coal conversion</t>
  </si>
  <si>
    <t>- of which from coal transformation</t>
  </si>
  <si>
    <t>Energy conversion - solid fuel supply activities: Coal conversion to solid fuels (Coal &amp; coke generation)</t>
  </si>
  <si>
    <t>Coal feedstocks</t>
  </si>
  <si>
    <t>Number of conversion facilities</t>
  </si>
  <si>
    <t xml:space="preserve">Maximum solid fuels capacity </t>
  </si>
  <si>
    <t>Energy conversion - solid fuel supply activities: Biomass conversion to solid fuels (charcoal, biochar, wood...)</t>
  </si>
  <si>
    <t>Number of charcoal or biochar production facilities</t>
  </si>
  <si>
    <t>Number of wood for energy production facilities</t>
  </si>
  <si>
    <t xml:space="preserve">Maximum charcoal or biochar production capacity </t>
  </si>
  <si>
    <t xml:space="preserve">Maximum wood for energy production capacity </t>
  </si>
  <si>
    <t>ALL SECONDARY ENERGY - National consumption, imports &amp; exports</t>
  </si>
  <si>
    <t>National consumption by fuels</t>
  </si>
  <si>
    <t>Total liquid fuel (See details 124-231)</t>
  </si>
  <si>
    <t>of which: from fossil</t>
  </si>
  <si>
    <t>of which: from biomass</t>
  </si>
  <si>
    <t>of which: H2-based liquid synthetic fuels</t>
  </si>
  <si>
    <t>Total CH4 and natural gas (See details 232-330)</t>
  </si>
  <si>
    <t>Total H2 (See details 232-330)</t>
  </si>
  <si>
    <t>of which: from water electrolysis</t>
  </si>
  <si>
    <t>of which: from CH4 reforming</t>
  </si>
  <si>
    <t>Total solid fuels (See details 331-400)</t>
  </si>
  <si>
    <t>Total secondary liquid fuels (not crude oil)</t>
  </si>
  <si>
    <t>Total CH4 and natural gas</t>
  </si>
  <si>
    <t>Total H2</t>
  </si>
  <si>
    <t>Total solid fuels (except coal)</t>
  </si>
  <si>
    <t>ALL OTHER EMISSIONS (not previously included)</t>
  </si>
  <si>
    <t>Emissions from other energy supply activities (not described before)</t>
  </si>
  <si>
    <t>Combustion CO2 emissions from (activity-related) energy consumption</t>
  </si>
  <si>
    <t>Combustion non-CO2 emissions from (activity-related) energy consumption</t>
  </si>
  <si>
    <t>Fugitive non-CO2 emissions</t>
  </si>
  <si>
    <t>ALL Process Emissions from all energy supply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</si>
</sst>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 _€_-;\-* #,##0\ _€_-;_-* &quot;-&quot;??\ _€_-;_-@_-"/>
    <numFmt numFmtId="166" formatCode="_-* #,##0.00\ _€_-;\-* #,##0.00\ _€_-;_-* &quot;-&quot;??\ _€_-;_-@_-"/>
    <numFmt numFmtId="167" formatCode="_-* #,##0_-;\-* #,##0_-;_-* &quot;-&quot;??_-;_-@_-"/>
    <numFmt numFmtId="168" formatCode="0.000"/>
  </numFmts>
  <fonts count="49">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strike/>
      <sz val="11"/>
      <color rgb="FFFF0000"/>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sz val="20"/>
      <color theme="0"/>
      <name val="Calibri"/>
      <family val="2"/>
      <scheme val="minor"/>
    </font>
    <font>
      <b/>
      <u/>
      <sz val="16"/>
      <color rgb="FFFF0000"/>
      <name val="Calibri (Body)_x0000_"/>
    </font>
    <font>
      <b/>
      <sz val="14"/>
      <color theme="1"/>
      <name val="Calibri"/>
      <family val="2"/>
      <scheme val="minor"/>
    </font>
    <font>
      <b/>
      <u/>
      <sz val="11"/>
      <color theme="1"/>
      <name val="Calibri"/>
      <family val="2"/>
      <scheme val="minor"/>
    </font>
  </fonts>
  <fills count="39">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rgb="FF92D050"/>
        <bgColor indexed="64"/>
      </patternFill>
    </fill>
    <fill>
      <patternFill patternType="solid">
        <fgColor rgb="FF92D050"/>
        <bgColor rgb="FF000000"/>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8">
    <xf numFmtId="0" fontId="0" fillId="0" borderId="0"/>
    <xf numFmtId="9" fontId="1" fillId="0" borderId="0"/>
    <xf numFmtId="43" fontId="1" fillId="0" borderId="0"/>
    <xf numFmtId="0" fontId="26" fillId="0" borderId="0"/>
    <xf numFmtId="43" fontId="1" fillId="0" borderId="0"/>
    <xf numFmtId="0" fontId="40" fillId="0" borderId="0"/>
    <xf numFmtId="0" fontId="41" fillId="0" borderId="0">
      <alignment horizontal="left" vertical="center" indent="5"/>
    </xf>
    <xf numFmtId="43" fontId="1" fillId="0" borderId="0"/>
  </cellStyleXfs>
  <cellXfs count="240">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6" xfId="0" applyFont="1" applyFill="1" applyBorder="1"/>
    <xf numFmtId="0" fontId="0" fillId="3" borderId="7" xfId="0" applyFill="1" applyBorder="1"/>
    <xf numFmtId="0" fontId="0" fillId="3" borderId="6" xfId="0" applyFill="1" applyBorder="1"/>
    <xf numFmtId="0" fontId="0" fillId="3" borderId="6" xfId="0" applyFill="1" applyBorder="1" applyAlignment="1">
      <alignment horizontal="right"/>
    </xf>
    <xf numFmtId="0" fontId="11" fillId="3" borderId="0" xfId="0" applyFont="1" applyFill="1"/>
    <xf numFmtId="0" fontId="0" fillId="3" borderId="6"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16" fillId="0" borderId="0" xfId="0" applyFont="1" applyAlignment="1">
      <alignment horizontal="left" vertical="center" wrapText="1"/>
    </xf>
    <xf numFmtId="49" fontId="0" fillId="0" borderId="0" xfId="0" applyNumberFormat="1" applyAlignment="1">
      <alignment wrapText="1"/>
    </xf>
    <xf numFmtId="49" fontId="5" fillId="0" borderId="0" xfId="0" applyNumberFormat="1" applyFont="1" applyAlignment="1">
      <alignment wrapText="1"/>
    </xf>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18" fillId="15" borderId="0" xfId="0" applyFont="1" applyFill="1"/>
    <xf numFmtId="1" fontId="0" fillId="15" borderId="0" xfId="0" applyNumberForma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2" fillId="0" borderId="0" xfId="0" applyFont="1" applyAlignment="1">
      <alignment horizontal="left" vertical="top" wrapText="1"/>
    </xf>
    <xf numFmtId="0" fontId="22" fillId="0" borderId="0" xfId="0" applyFont="1" applyAlignment="1">
      <alignment horizontal="left" vertical="top"/>
    </xf>
    <xf numFmtId="0" fontId="15" fillId="18" borderId="12" xfId="0" applyFont="1" applyFill="1" applyBorder="1" applyAlignment="1">
      <alignment vertical="top" wrapText="1"/>
    </xf>
    <xf numFmtId="0" fontId="9" fillId="14" borderId="12" xfId="0" applyFont="1" applyFill="1" applyBorder="1" applyAlignment="1">
      <alignment horizontal="left" vertical="center" wrapText="1"/>
    </xf>
    <xf numFmtId="0" fontId="0" fillId="19" borderId="12" xfId="0" applyFill="1" applyBorder="1" applyAlignment="1">
      <alignment horizontal="left" vertical="center" wrapText="1"/>
    </xf>
    <xf numFmtId="0" fontId="2" fillId="11" borderId="12" xfId="0" quotePrefix="1" applyFont="1" applyFill="1" applyBorder="1" applyAlignment="1">
      <alignment vertical="top" wrapText="1"/>
    </xf>
    <xf numFmtId="0" fontId="0" fillId="0" borderId="12" xfId="0" applyBorder="1"/>
    <xf numFmtId="164" fontId="0" fillId="6" borderId="0" xfId="1" applyNumberFormat="1" applyFont="1" applyFill="1"/>
    <xf numFmtId="164" fontId="0" fillId="15" borderId="0" xfId="1" applyNumberFormat="1" applyFont="1" applyFill="1"/>
    <xf numFmtId="49" fontId="0" fillId="0" borderId="0" xfId="0" applyNumberFormat="1"/>
    <xf numFmtId="1" fontId="0" fillId="6" borderId="0" xfId="0" applyNumberFormat="1" applyFill="1"/>
    <xf numFmtId="0" fontId="23" fillId="0" borderId="0" xfId="0" applyFont="1"/>
    <xf numFmtId="49" fontId="23" fillId="0" borderId="0" xfId="0" applyNumberFormat="1" applyFont="1"/>
    <xf numFmtId="43" fontId="24" fillId="20" borderId="0" xfId="2" applyFont="1" applyFill="1"/>
    <xf numFmtId="43" fontId="0" fillId="6" borderId="0" xfId="0" applyNumberFormat="1" applyFill="1"/>
    <xf numFmtId="2" fontId="0" fillId="6" borderId="0" xfId="0" applyNumberFormat="1" applyFill="1"/>
    <xf numFmtId="3" fontId="0" fillId="6" borderId="0" xfId="0" applyNumberFormat="1" applyFill="1"/>
    <xf numFmtId="0" fontId="25" fillId="0" borderId="0" xfId="0" applyFont="1"/>
    <xf numFmtId="0" fontId="27" fillId="0" borderId="0" xfId="3" applyFont="1" applyAlignment="1">
      <alignment horizontal="left" vertical="top"/>
    </xf>
    <xf numFmtId="0" fontId="0" fillId="0" borderId="0" xfId="0" quotePrefix="1"/>
    <xf numFmtId="0" fontId="9" fillId="14" borderId="12" xfId="0" applyFont="1" applyFill="1" applyBorder="1" applyAlignment="1">
      <alignment vertical="center" wrapText="1"/>
    </xf>
    <xf numFmtId="0" fontId="5" fillId="11" borderId="12" xfId="0" quotePrefix="1" applyFont="1" applyFill="1" applyBorder="1" applyAlignment="1">
      <alignment vertical="top" wrapText="1"/>
    </xf>
    <xf numFmtId="0" fontId="5" fillId="11" borderId="12"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2" xfId="0" applyFont="1" applyBorder="1"/>
    <xf numFmtId="0" fontId="4" fillId="0" borderId="12"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2" xfId="0" applyFont="1" applyFill="1" applyBorder="1" applyAlignment="1">
      <alignment horizontal="left" vertical="top" wrapText="1"/>
    </xf>
    <xf numFmtId="0" fontId="0" fillId="0" borderId="12" xfId="0" applyBorder="1" applyAlignment="1">
      <alignment horizontal="left"/>
    </xf>
    <xf numFmtId="0" fontId="0" fillId="0" borderId="0" xfId="0" applyAlignment="1">
      <alignment wrapText="1"/>
    </xf>
    <xf numFmtId="0" fontId="2" fillId="23" borderId="0" xfId="0" applyFont="1" applyFill="1"/>
    <xf numFmtId="165" fontId="0" fillId="6" borderId="0" xfId="4" applyNumberFormat="1" applyFont="1" applyFill="1"/>
    <xf numFmtId="2" fontId="0" fillId="24" borderId="0" xfId="0" applyNumberFormat="1" applyFill="1"/>
    <xf numFmtId="1" fontId="0" fillId="24" borderId="0" xfId="0" applyNumberFormat="1" applyFill="1"/>
    <xf numFmtId="166" fontId="0" fillId="6" borderId="0" xfId="4" applyNumberFormat="1" applyFont="1" applyFill="1"/>
    <xf numFmtId="0" fontId="8" fillId="0" borderId="0" xfId="0" applyFont="1" applyAlignment="1">
      <alignment wrapText="1"/>
    </xf>
    <xf numFmtId="0" fontId="19" fillId="0" borderId="0" xfId="0" applyFont="1" applyAlignment="1">
      <alignment horizontal="left" vertical="top" wrapText="1"/>
    </xf>
    <xf numFmtId="0" fontId="2" fillId="12" borderId="13"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3"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1" fillId="0" borderId="0" xfId="0" applyFont="1"/>
    <xf numFmtId="0" fontId="35" fillId="26" borderId="0" xfId="0" applyFont="1" applyFill="1"/>
    <xf numFmtId="0" fontId="36" fillId="0" borderId="0" xfId="0" applyFont="1"/>
    <xf numFmtId="0" fontId="21" fillId="28" borderId="0" xfId="0" applyFont="1" applyFill="1"/>
    <xf numFmtId="0" fontId="37" fillId="29" borderId="0" xfId="0" applyFont="1" applyFill="1"/>
    <xf numFmtId="0" fontId="21" fillId="29" borderId="0" xfId="0" applyFont="1" applyFill="1"/>
    <xf numFmtId="0" fontId="37" fillId="20" borderId="0" xfId="0" applyFont="1" applyFill="1"/>
    <xf numFmtId="0" fontId="24"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9"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9" fillId="0" borderId="0" xfId="0" applyFont="1"/>
    <xf numFmtId="0" fontId="42" fillId="12" borderId="0" xfId="0" applyFont="1" applyFill="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8" xfId="0" applyFill="1" applyBorder="1"/>
    <xf numFmtId="0" fontId="0" fillId="3" borderId="9" xfId="0" applyFill="1" applyBorder="1"/>
    <xf numFmtId="0" fontId="0" fillId="3" borderId="10" xfId="0" applyFill="1" applyBorder="1"/>
    <xf numFmtId="0" fontId="10" fillId="3" borderId="6" xfId="0" applyFont="1" applyFill="1" applyBorder="1" applyAlignment="1">
      <alignment horizontal="left" vertical="top" wrapText="1"/>
    </xf>
    <xf numFmtId="0" fontId="9" fillId="3" borderId="7" xfId="0" applyFont="1" applyFill="1" applyBorder="1" applyAlignment="1">
      <alignment horizontal="left" vertical="top" wrapText="1"/>
    </xf>
    <xf numFmtId="0" fontId="0" fillId="32" borderId="0" xfId="0" applyFill="1"/>
    <xf numFmtId="0" fontId="12" fillId="33" borderId="0" xfId="0" applyFont="1" applyFill="1"/>
    <xf numFmtId="0" fontId="4" fillId="0" borderId="0" xfId="0" applyFont="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2" xfId="0" applyFont="1" applyFill="1" applyBorder="1" applyAlignment="1">
      <alignment horizontal="left" vertical="top" wrapText="1"/>
    </xf>
    <xf numFmtId="0" fontId="5" fillId="11" borderId="12"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9"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2" xfId="0" applyFont="1" applyBorder="1" applyAlignment="1">
      <alignment vertical="top" wrapText="1"/>
    </xf>
    <xf numFmtId="0" fontId="8" fillId="32" borderId="0" xfId="0" applyFont="1" applyFill="1"/>
    <xf numFmtId="0" fontId="0" fillId="9" borderId="12" xfId="0" applyFill="1" applyBorder="1" applyAlignment="1">
      <alignment horizontal="left" vertical="center"/>
    </xf>
    <xf numFmtId="0" fontId="0" fillId="35" borderId="12" xfId="0" applyFill="1" applyBorder="1" applyAlignment="1">
      <alignment horizontal="left" vertical="center"/>
    </xf>
    <xf numFmtId="0" fontId="5" fillId="13" borderId="0" xfId="0" applyFont="1" applyFill="1"/>
    <xf numFmtId="0" fontId="44" fillId="18" borderId="12"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2" xfId="0" applyFont="1" applyBorder="1" applyAlignment="1">
      <alignment horizontal="left"/>
    </xf>
    <xf numFmtId="0" fontId="0" fillId="6" borderId="12" xfId="0" applyFill="1" applyBorder="1"/>
    <xf numFmtId="0" fontId="9" fillId="14" borderId="0" xfId="0" applyFont="1" applyFill="1" applyAlignment="1">
      <alignment wrapText="1"/>
    </xf>
    <xf numFmtId="0" fontId="45" fillId="12" borderId="0" xfId="0" applyFont="1" applyFill="1"/>
    <xf numFmtId="0" fontId="9" fillId="14" borderId="0" xfId="0" quotePrefix="1" applyFont="1" applyFill="1" applyAlignment="1">
      <alignment wrapText="1"/>
    </xf>
    <xf numFmtId="0" fontId="15" fillId="32" borderId="0" xfId="0" applyFont="1" applyFill="1"/>
    <xf numFmtId="0" fontId="12" fillId="0" borderId="0" xfId="0" applyFont="1"/>
    <xf numFmtId="0" fontId="0" fillId="0" borderId="11" xfId="0" applyBorder="1"/>
    <xf numFmtId="0" fontId="4" fillId="0" borderId="12" xfId="0" applyFont="1" applyBorder="1" applyAlignment="1">
      <alignment horizontal="right"/>
    </xf>
    <xf numFmtId="0" fontId="11" fillId="6" borderId="0" xfId="0" applyFont="1" applyFill="1"/>
    <xf numFmtId="0" fontId="4" fillId="32" borderId="12" xfId="0" applyFont="1" applyFill="1" applyBorder="1" applyAlignment="1">
      <alignment wrapText="1"/>
    </xf>
    <xf numFmtId="0" fontId="4" fillId="0" borderId="1" xfId="0" applyFont="1" applyBorder="1"/>
    <xf numFmtId="0" fontId="0" fillId="16" borderId="12" xfId="0" applyFill="1" applyBorder="1"/>
    <xf numFmtId="0" fontId="3" fillId="0" borderId="12" xfId="0" applyFont="1" applyBorder="1"/>
    <xf numFmtId="0" fontId="2" fillId="0" borderId="12" xfId="0" applyFont="1" applyBorder="1"/>
    <xf numFmtId="0" fontId="0" fillId="8" borderId="12" xfId="0" quotePrefix="1" applyFill="1" applyBorder="1"/>
    <xf numFmtId="0" fontId="20" fillId="0" borderId="12" xfId="0" applyFont="1" applyBorder="1"/>
    <xf numFmtId="0" fontId="0" fillId="0" borderId="12" xfId="0" quotePrefix="1" applyBorder="1"/>
    <xf numFmtId="0" fontId="0" fillId="0" borderId="12" xfId="0" applyBorder="1" applyAlignment="1">
      <alignment horizontal="left" vertical="top"/>
    </xf>
    <xf numFmtId="0" fontId="36" fillId="0" borderId="12" xfId="3" applyFont="1" applyBorder="1"/>
    <xf numFmtId="0" fontId="38" fillId="0" borderId="12" xfId="3" applyFont="1" applyBorder="1"/>
    <xf numFmtId="0" fontId="30" fillId="0" borderId="12" xfId="3" applyFont="1" applyBorder="1"/>
    <xf numFmtId="0" fontId="0" fillId="0" borderId="14" xfId="0" applyBorder="1"/>
    <xf numFmtId="0" fontId="17" fillId="6" borderId="12" xfId="0" applyFont="1" applyFill="1" applyBorder="1"/>
    <xf numFmtId="0" fontId="48" fillId="0" borderId="0" xfId="0" applyFont="1"/>
    <xf numFmtId="0" fontId="0" fillId="5" borderId="12" xfId="0" applyFill="1" applyBorder="1"/>
    <xf numFmtId="167" fontId="0" fillId="6" borderId="0" xfId="7" applyNumberFormat="1" applyFont="1" applyFill="1"/>
    <xf numFmtId="0" fontId="4" fillId="36" borderId="12" xfId="0" applyFont="1" applyFill="1" applyBorder="1"/>
    <xf numFmtId="168" fontId="0" fillId="6" borderId="0" xfId="0" applyNumberFormat="1" applyFill="1"/>
    <xf numFmtId="1" fontId="0" fillId="37" borderId="0" xfId="0" applyNumberFormat="1" applyFill="1"/>
    <xf numFmtId="4" fontId="30" fillId="38" borderId="0" xfId="0" applyNumberFormat="1" applyFont="1" applyFill="1"/>
    <xf numFmtId="165" fontId="0" fillId="15" borderId="0" xfId="4" applyNumberFormat="1" applyFont="1" applyFill="1"/>
    <xf numFmtId="2" fontId="0" fillId="37" borderId="0" xfId="0" applyNumberFormat="1" applyFill="1"/>
    <xf numFmtId="43" fontId="0" fillId="37" borderId="0" xfId="4" applyFont="1" applyFill="1"/>
    <xf numFmtId="2" fontId="0" fillId="15" borderId="0" xfId="0" applyNumberFormat="1" applyFill="1"/>
    <xf numFmtId="0" fontId="0" fillId="15" borderId="0" xfId="0" applyFill="1" applyAlignment="1">
      <alignment horizontal="left" vertical="top"/>
    </xf>
    <xf numFmtId="168" fontId="0" fillId="37" borderId="0" xfId="0" applyNumberFormat="1" applyFill="1"/>
    <xf numFmtId="168" fontId="2" fillId="23" borderId="0" xfId="0" applyNumberFormat="1" applyFont="1" applyFill="1"/>
    <xf numFmtId="0" fontId="13" fillId="6" borderId="15" xfId="0" applyFont="1" applyFill="1" applyBorder="1" applyAlignment="1">
      <alignment horizontal="left" vertical="top"/>
    </xf>
    <xf numFmtId="0" fontId="0" fillId="0" borderId="0" xfId="0"/>
    <xf numFmtId="0" fontId="0" fillId="0" borderId="7" xfId="0" applyBorder="1"/>
    <xf numFmtId="0" fontId="4" fillId="9" borderId="12" xfId="0" applyFont="1" applyFill="1" applyBorder="1" applyAlignment="1">
      <alignment horizontal="center" vertical="center" wrapText="1"/>
    </xf>
    <xf numFmtId="0" fontId="0" fillId="0" borderId="15" xfId="0" applyBorder="1"/>
    <xf numFmtId="0" fontId="0" fillId="0" borderId="14" xfId="0" applyBorder="1"/>
    <xf numFmtId="0" fontId="4" fillId="35" borderId="12" xfId="0" applyFont="1" applyFill="1" applyBorder="1" applyAlignment="1">
      <alignment horizontal="center" vertical="center" wrapText="1"/>
    </xf>
    <xf numFmtId="0" fontId="9" fillId="4" borderId="12" xfId="0" applyFont="1" applyFill="1" applyBorder="1" applyAlignment="1">
      <alignment horizontal="left" vertical="top" wrapText="1"/>
    </xf>
    <xf numFmtId="0" fontId="0" fillId="0" borderId="2" xfId="0" applyBorder="1"/>
    <xf numFmtId="0" fontId="0" fillId="0" borderId="3" xfId="0" applyBorder="1"/>
    <xf numFmtId="0" fontId="46" fillId="4" borderId="16" xfId="0" applyFont="1" applyFill="1" applyBorder="1" applyAlignment="1">
      <alignment horizontal="left" vertical="top" wrapText="1"/>
    </xf>
    <xf numFmtId="0" fontId="0" fillId="0" borderId="4" xfId="0" applyBorder="1"/>
    <xf numFmtId="0" fontId="0" fillId="0" borderId="5" xfId="0" applyBorder="1"/>
    <xf numFmtId="0" fontId="8" fillId="0" borderId="12" xfId="0" applyFont="1" applyBorder="1" applyAlignment="1">
      <alignment horizontal="left" vertical="top" wrapText="1"/>
    </xf>
    <xf numFmtId="0" fontId="5" fillId="21" borderId="12" xfId="0" applyFont="1" applyFill="1" applyBorder="1" applyAlignment="1">
      <alignment horizontal="left" vertical="top" wrapText="1"/>
    </xf>
    <xf numFmtId="0" fontId="0" fillId="22" borderId="0" xfId="0" applyFill="1" applyAlignment="1">
      <alignment horizontal="left" vertical="top" wrapText="1"/>
    </xf>
    <xf numFmtId="0" fontId="5" fillId="21" borderId="6" xfId="0" applyFont="1" applyFill="1" applyBorder="1" applyAlignment="1">
      <alignment horizontal="left" wrapText="1"/>
    </xf>
    <xf numFmtId="0" fontId="5" fillId="21" borderId="12" xfId="0" applyFont="1" applyFill="1" applyBorder="1" applyAlignment="1">
      <alignment horizontal="left" wrapText="1"/>
    </xf>
    <xf numFmtId="0" fontId="43" fillId="34" borderId="9" xfId="0" applyFont="1" applyFill="1" applyBorder="1" applyAlignment="1">
      <alignment horizontal="left"/>
    </xf>
    <xf numFmtId="0" fontId="0" fillId="0" borderId="9" xfId="0" applyBorder="1"/>
    <xf numFmtId="0" fontId="47" fillId="5" borderId="12" xfId="0" applyFont="1" applyFill="1" applyBorder="1" applyAlignment="1">
      <alignment horizontal="left" vertical="top" wrapText="1"/>
    </xf>
  </cellXfs>
  <cellStyles count="8">
    <cellStyle name="5x indented GHG Textfiels" xfId="6" xr:uid="{00000000-0005-0000-0000-000006000000}"/>
    <cellStyle name="Comma" xfId="7" builtinId="3"/>
    <cellStyle name="Milliers 2" xfId="2" xr:uid="{00000000-0005-0000-0000-000002000000}"/>
    <cellStyle name="Milliers 2 2" xfId="4" xr:uid="{00000000-0005-0000-0000-000004000000}"/>
    <cellStyle name="Normal" xfId="0" builtinId="0"/>
    <cellStyle name="Normal 2" xfId="3" xr:uid="{00000000-0005-0000-0000-000003000000}"/>
    <cellStyle name="Percent" xfId="1" builtinId="5"/>
    <cellStyle name="Обычный_CRF2002 (1)" xfId="5" xr:uid="{00000000-0005-0000-0000-000005000000}"/>
  </cellStyles>
  <dxfs count="146">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115" zoomScaleNormal="115" workbookViewId="0">
      <selection activeCell="A6" sqref="A6:O6"/>
    </sheetView>
  </sheetViews>
  <sheetFormatPr defaultColWidth="8.85546875" defaultRowHeight="15"/>
  <cols>
    <col min="1" max="1" width="48.140625" customWidth="1"/>
    <col min="2" max="2" width="38.42578125" customWidth="1"/>
    <col min="3" max="3" width="22.42578125" customWidth="1"/>
    <col min="15" max="15" width="29.42578125" customWidth="1"/>
  </cols>
  <sheetData>
    <row r="1" spans="1:17" ht="15.75" customHeight="1">
      <c r="A1" s="1" t="s">
        <v>0</v>
      </c>
      <c r="B1" s="1"/>
      <c r="C1" s="1"/>
      <c r="D1" s="1"/>
      <c r="E1" s="1"/>
      <c r="F1" s="1"/>
      <c r="G1" s="1"/>
      <c r="H1" s="1"/>
      <c r="I1" s="1"/>
      <c r="J1" s="1"/>
      <c r="K1" s="1"/>
      <c r="L1" s="1"/>
      <c r="M1" s="1"/>
      <c r="N1" s="1"/>
      <c r="O1" s="1"/>
    </row>
    <row r="2" spans="1:17" ht="15.75" customHeight="1">
      <c r="A2" s="2" t="s">
        <v>1</v>
      </c>
      <c r="B2" s="1"/>
      <c r="C2" s="1"/>
      <c r="D2" s="1"/>
      <c r="E2" s="1"/>
      <c r="F2" s="1"/>
      <c r="G2" s="1"/>
      <c r="H2" s="1"/>
      <c r="I2" s="1"/>
      <c r="J2" s="1"/>
      <c r="K2" s="1"/>
      <c r="L2" s="1"/>
      <c r="M2" s="1"/>
      <c r="N2" s="1"/>
      <c r="O2" s="1"/>
    </row>
    <row r="3" spans="1:17" ht="15.75" customHeight="1">
      <c r="A3" s="3"/>
      <c r="B3" s="3"/>
      <c r="C3" s="3"/>
      <c r="D3" s="3"/>
      <c r="E3" s="3"/>
      <c r="F3" s="3"/>
      <c r="G3" s="3"/>
      <c r="H3" s="3"/>
      <c r="I3" s="3"/>
      <c r="J3" s="3"/>
      <c r="K3" s="3"/>
      <c r="L3" s="3"/>
      <c r="M3" s="3"/>
      <c r="N3" s="3"/>
      <c r="O3" s="3"/>
    </row>
    <row r="4" spans="1:17" ht="268.5" customHeight="1">
      <c r="A4" s="226" t="s">
        <v>2</v>
      </c>
      <c r="B4" s="227"/>
      <c r="C4" s="227"/>
      <c r="D4" s="227"/>
      <c r="E4" s="227"/>
      <c r="F4" s="227"/>
      <c r="G4" s="227"/>
      <c r="H4" s="227"/>
      <c r="I4" s="227"/>
      <c r="J4" s="227"/>
      <c r="K4" s="227"/>
      <c r="L4" s="227"/>
      <c r="M4" s="227"/>
      <c r="N4" s="227"/>
      <c r="O4" s="228"/>
      <c r="Q4" s="177"/>
    </row>
    <row r="5" spans="1:17">
      <c r="A5" s="5"/>
      <c r="B5" s="5"/>
      <c r="C5" s="5"/>
      <c r="D5" s="5"/>
      <c r="E5" s="5"/>
      <c r="F5" s="5"/>
      <c r="G5" s="5"/>
      <c r="H5" s="5"/>
      <c r="I5" s="5"/>
      <c r="J5" s="5"/>
      <c r="K5" s="5"/>
      <c r="L5" s="5"/>
      <c r="M5" s="5"/>
      <c r="N5" s="5"/>
      <c r="O5" s="5"/>
    </row>
    <row r="6" spans="1:17" ht="289.5" customHeight="1">
      <c r="A6" s="226" t="s">
        <v>3</v>
      </c>
      <c r="B6" s="227"/>
      <c r="C6" s="227"/>
      <c r="D6" s="227"/>
      <c r="E6" s="227"/>
      <c r="F6" s="227"/>
      <c r="G6" s="227"/>
      <c r="H6" s="227"/>
      <c r="I6" s="227"/>
      <c r="J6" s="227"/>
      <c r="K6" s="227"/>
      <c r="L6" s="227"/>
      <c r="M6" s="227"/>
      <c r="N6" s="227"/>
      <c r="O6" s="228"/>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ustomHeight="1">
      <c r="A9" s="229" t="s">
        <v>4</v>
      </c>
      <c r="B9" s="230"/>
      <c r="C9" s="230"/>
      <c r="D9" s="230"/>
      <c r="E9" s="230"/>
      <c r="F9" s="230"/>
      <c r="G9" s="230"/>
      <c r="H9" s="230"/>
      <c r="I9" s="230"/>
      <c r="J9" s="230"/>
      <c r="K9" s="230"/>
      <c r="L9" s="230"/>
      <c r="M9" s="230"/>
      <c r="N9" s="230"/>
      <c r="O9" s="231"/>
    </row>
    <row r="10" spans="1:17">
      <c r="A10" s="148"/>
      <c r="B10" s="5"/>
      <c r="C10" s="5"/>
      <c r="D10" s="5"/>
      <c r="E10" s="5"/>
      <c r="F10" s="5"/>
      <c r="G10" s="5"/>
      <c r="H10" s="5"/>
      <c r="I10" s="5"/>
      <c r="J10" s="5"/>
      <c r="K10" s="5"/>
      <c r="L10" s="5"/>
      <c r="M10" s="5"/>
      <c r="N10" s="5"/>
      <c r="O10" s="149"/>
    </row>
    <row r="11" spans="1:17">
      <c r="A11" s="6" t="s">
        <v>5</v>
      </c>
      <c r="B11" s="5"/>
      <c r="C11" s="5"/>
      <c r="D11" s="5"/>
      <c r="E11" s="5"/>
      <c r="F11" s="5"/>
      <c r="G11" s="5"/>
      <c r="H11" s="5"/>
      <c r="I11" s="5"/>
      <c r="J11" s="5"/>
      <c r="K11" s="5"/>
      <c r="L11" s="5"/>
      <c r="M11" s="5"/>
      <c r="N11" s="5"/>
      <c r="O11" s="149"/>
    </row>
    <row r="12" spans="1:17">
      <c r="A12" s="189" t="s">
        <v>6</v>
      </c>
      <c r="B12" s="204" t="s">
        <v>7</v>
      </c>
      <c r="C12" s="5"/>
      <c r="D12" s="5"/>
      <c r="E12" s="5"/>
      <c r="F12" s="5"/>
      <c r="G12" s="5"/>
      <c r="H12" s="5"/>
      <c r="I12" s="5"/>
      <c r="J12" s="5"/>
      <c r="K12" s="5"/>
      <c r="L12" s="5"/>
      <c r="M12" s="5"/>
      <c r="N12" s="5"/>
      <c r="O12" s="149"/>
    </row>
    <row r="13" spans="1:17">
      <c r="A13" s="148"/>
      <c r="B13" s="5"/>
      <c r="C13" s="5"/>
      <c r="D13" s="5"/>
      <c r="E13" s="5"/>
      <c r="F13" s="5"/>
      <c r="G13" s="5"/>
      <c r="H13" s="5"/>
      <c r="I13" s="5"/>
      <c r="J13" s="5"/>
      <c r="K13" s="5"/>
      <c r="L13" s="5"/>
      <c r="M13" s="5"/>
      <c r="N13" s="5"/>
      <c r="O13" s="149"/>
    </row>
    <row r="14" spans="1:17">
      <c r="A14" s="6" t="s">
        <v>8</v>
      </c>
      <c r="B14" s="4"/>
      <c r="C14" s="4"/>
      <c r="D14" s="4"/>
      <c r="E14" s="4"/>
      <c r="F14" s="5"/>
      <c r="G14" s="5"/>
      <c r="H14" s="5"/>
      <c r="I14" s="5"/>
      <c r="J14" s="5"/>
      <c r="K14" s="5"/>
      <c r="L14" s="5"/>
      <c r="M14" s="5"/>
      <c r="N14" s="5"/>
      <c r="O14" s="149"/>
    </row>
    <row r="15" spans="1:17">
      <c r="A15" s="8" t="s">
        <v>9</v>
      </c>
      <c r="B15" s="4"/>
      <c r="C15" s="4"/>
      <c r="D15" s="4"/>
      <c r="E15" s="4"/>
      <c r="F15" s="5"/>
      <c r="G15" s="5"/>
      <c r="H15" s="5"/>
      <c r="I15" s="5"/>
      <c r="J15" s="5"/>
      <c r="K15" s="5"/>
      <c r="L15" s="5"/>
      <c r="M15" s="5"/>
      <c r="N15" s="5"/>
      <c r="O15" s="149"/>
    </row>
    <row r="16" spans="1:17">
      <c r="A16" s="189" t="s">
        <v>10</v>
      </c>
      <c r="B16" s="204" t="s">
        <v>7</v>
      </c>
      <c r="C16" s="4"/>
      <c r="D16" s="4"/>
      <c r="E16" s="4"/>
      <c r="F16" s="4"/>
      <c r="G16" s="4"/>
      <c r="H16" s="4"/>
      <c r="I16" s="4"/>
      <c r="J16" s="4"/>
      <c r="K16" s="4"/>
      <c r="L16" s="4"/>
      <c r="M16" s="4"/>
      <c r="N16" s="4"/>
      <c r="O16" s="7"/>
    </row>
    <row r="17" spans="1:15">
      <c r="A17" s="148"/>
      <c r="B17" s="5"/>
      <c r="C17" s="5"/>
      <c r="D17" s="5"/>
      <c r="E17" s="5"/>
      <c r="F17" s="5"/>
      <c r="G17" s="5"/>
      <c r="H17" s="5"/>
      <c r="I17" s="5"/>
      <c r="J17" s="5"/>
      <c r="K17" s="5"/>
      <c r="L17" s="5"/>
      <c r="M17" s="5"/>
      <c r="N17" s="5"/>
      <c r="O17" s="149"/>
    </row>
    <row r="18" spans="1:15">
      <c r="A18" s="6" t="s">
        <v>11</v>
      </c>
      <c r="B18" s="10"/>
      <c r="C18" s="4"/>
      <c r="D18" s="4"/>
      <c r="E18" s="4"/>
      <c r="F18" s="4"/>
      <c r="G18" s="4"/>
      <c r="H18" s="4"/>
      <c r="I18" s="4"/>
      <c r="J18" s="4"/>
      <c r="K18" s="4"/>
      <c r="L18" s="4"/>
      <c r="M18" s="4"/>
      <c r="N18" s="4"/>
      <c r="O18" s="7"/>
    </row>
    <row r="19" spans="1:15">
      <c r="A19" s="11" t="s">
        <v>12</v>
      </c>
      <c r="B19" s="12"/>
      <c r="C19" s="4"/>
      <c r="D19" s="4"/>
      <c r="E19" s="4"/>
      <c r="F19" s="4"/>
      <c r="G19" s="4"/>
      <c r="H19" s="4"/>
      <c r="I19" s="4"/>
      <c r="J19" s="4"/>
      <c r="K19" s="4"/>
      <c r="L19" s="4"/>
      <c r="M19" s="4"/>
      <c r="N19" s="4"/>
      <c r="O19" s="7"/>
    </row>
    <row r="20" spans="1:15">
      <c r="A20" s="9" t="s">
        <v>13</v>
      </c>
      <c r="B20" s="190"/>
      <c r="C20" s="4" t="s">
        <v>14</v>
      </c>
      <c r="D20" s="4"/>
      <c r="E20" s="4"/>
      <c r="F20" s="4"/>
      <c r="G20" s="4"/>
      <c r="H20" s="4"/>
      <c r="I20" s="4"/>
      <c r="J20" s="4"/>
      <c r="K20" s="4"/>
      <c r="L20" s="4"/>
      <c r="M20" s="4"/>
      <c r="N20" s="4"/>
      <c r="O20" s="7"/>
    </row>
    <row r="21" spans="1:15">
      <c r="A21" s="9" t="s">
        <v>15</v>
      </c>
      <c r="B21" s="190"/>
      <c r="C21" s="4" t="s">
        <v>14</v>
      </c>
      <c r="D21" s="4"/>
      <c r="E21" s="4"/>
      <c r="F21" s="4"/>
      <c r="G21" s="4"/>
      <c r="H21" s="4"/>
      <c r="I21" s="4"/>
      <c r="J21" s="4"/>
      <c r="K21" s="4"/>
      <c r="L21" s="4"/>
      <c r="M21" s="4"/>
      <c r="N21" s="4"/>
      <c r="O21" s="7"/>
    </row>
    <row r="22" spans="1:15">
      <c r="A22" s="9" t="s">
        <v>16</v>
      </c>
      <c r="B22" s="190"/>
      <c r="C22" s="4" t="s">
        <v>14</v>
      </c>
      <c r="D22" s="4"/>
      <c r="E22" s="4"/>
      <c r="F22" s="4"/>
      <c r="G22" s="4"/>
      <c r="H22" s="4"/>
      <c r="I22" s="4"/>
      <c r="J22" s="4"/>
      <c r="K22" s="4"/>
      <c r="L22" s="4"/>
      <c r="M22" s="4"/>
      <c r="N22" s="4"/>
      <c r="O22" s="7"/>
    </row>
    <row r="23" spans="1:15">
      <c r="A23" s="9" t="s">
        <v>17</v>
      </c>
      <c r="B23" s="190"/>
      <c r="C23" s="4" t="s">
        <v>14</v>
      </c>
      <c r="D23" s="4"/>
      <c r="E23" s="4"/>
      <c r="F23" s="4"/>
      <c r="G23" s="4"/>
      <c r="H23" s="4"/>
      <c r="I23" s="4"/>
      <c r="J23" s="4"/>
      <c r="K23" s="4"/>
      <c r="L23" s="4"/>
      <c r="M23" s="4"/>
      <c r="N23" s="4"/>
      <c r="O23" s="7"/>
    </row>
    <row r="24" spans="1:15">
      <c r="A24" s="9" t="s">
        <v>18</v>
      </c>
      <c r="B24" s="190"/>
      <c r="C24" s="4" t="s">
        <v>14</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19</v>
      </c>
      <c r="B26" s="4"/>
      <c r="C26" s="4"/>
      <c r="D26" s="4"/>
      <c r="E26" s="4"/>
      <c r="F26" s="4"/>
      <c r="G26" s="4"/>
      <c r="H26" s="4"/>
      <c r="I26" s="4"/>
      <c r="J26" s="4"/>
      <c r="K26" s="4"/>
      <c r="L26" s="4"/>
      <c r="M26" s="4"/>
      <c r="N26" s="4"/>
      <c r="O26" s="7"/>
    </row>
    <row r="27" spans="1:15">
      <c r="A27" s="11" t="s">
        <v>20</v>
      </c>
      <c r="B27" s="4"/>
      <c r="C27" s="4"/>
      <c r="D27" s="4"/>
      <c r="E27" s="4"/>
      <c r="F27" s="4"/>
      <c r="G27" s="4"/>
      <c r="H27" s="4"/>
      <c r="I27" s="4"/>
      <c r="J27" s="4"/>
      <c r="K27" s="4"/>
      <c r="L27" s="4"/>
      <c r="M27" s="4"/>
      <c r="N27" s="4"/>
      <c r="O27" s="7"/>
    </row>
    <row r="28" spans="1:15">
      <c r="A28" s="11" t="s">
        <v>21</v>
      </c>
      <c r="B28" s="4"/>
      <c r="C28" s="4"/>
      <c r="D28" s="4"/>
      <c r="E28" s="4"/>
      <c r="F28" s="4"/>
      <c r="G28" s="4"/>
      <c r="H28" s="4"/>
      <c r="I28" s="4"/>
      <c r="J28" s="4"/>
      <c r="K28" s="4"/>
      <c r="L28" s="4"/>
      <c r="M28" s="4"/>
      <c r="N28" s="4"/>
      <c r="O28" s="7"/>
    </row>
    <row r="29" spans="1:15" ht="54" customHeight="1">
      <c r="A29" s="219" t="s">
        <v>22</v>
      </c>
      <c r="B29" s="220"/>
      <c r="C29" s="220"/>
      <c r="D29" s="220"/>
      <c r="E29" s="220"/>
      <c r="F29" s="220"/>
      <c r="G29" s="220"/>
      <c r="H29" s="220"/>
      <c r="I29" s="220"/>
      <c r="J29" s="220"/>
      <c r="K29" s="220"/>
      <c r="L29" s="220"/>
      <c r="M29" s="220"/>
      <c r="N29" s="220"/>
      <c r="O29" s="221"/>
    </row>
    <row r="30" spans="1:15">
      <c r="A30" s="9"/>
      <c r="B30" s="4"/>
      <c r="C30" s="4"/>
      <c r="D30" s="4"/>
      <c r="E30" s="4"/>
      <c r="F30" s="4"/>
      <c r="G30" s="4"/>
      <c r="H30" s="4"/>
      <c r="I30" s="4"/>
      <c r="J30" s="4"/>
      <c r="K30" s="4"/>
      <c r="L30" s="4"/>
      <c r="M30" s="4"/>
      <c r="N30" s="4"/>
      <c r="O30" s="7"/>
    </row>
    <row r="31" spans="1:15">
      <c r="A31" s="6" t="s">
        <v>23</v>
      </c>
      <c r="B31" s="4"/>
      <c r="C31" s="4"/>
      <c r="D31" s="4"/>
      <c r="E31" s="4"/>
      <c r="F31" s="4"/>
      <c r="G31" s="4"/>
      <c r="H31" s="4"/>
      <c r="I31" s="4"/>
      <c r="J31" s="4"/>
      <c r="K31" s="4"/>
      <c r="L31" s="4"/>
      <c r="M31" s="4"/>
      <c r="N31" s="4"/>
      <c r="O31" s="7"/>
    </row>
    <row r="32" spans="1:15">
      <c r="A32" s="11" t="s">
        <v>24</v>
      </c>
      <c r="B32" s="4"/>
      <c r="C32" s="4"/>
      <c r="D32" s="4"/>
      <c r="E32" s="4"/>
      <c r="F32" s="4"/>
      <c r="G32" s="4"/>
      <c r="H32" s="4"/>
      <c r="I32" s="4"/>
      <c r="J32" s="4"/>
      <c r="K32" s="4"/>
      <c r="L32" s="4"/>
      <c r="M32" s="4"/>
      <c r="N32" s="4"/>
      <c r="O32" s="7"/>
    </row>
    <row r="33" spans="1:15" ht="60" customHeight="1">
      <c r="A33" s="219" t="s">
        <v>22</v>
      </c>
      <c r="B33" s="220"/>
      <c r="C33" s="220"/>
      <c r="D33" s="220"/>
      <c r="E33" s="220"/>
      <c r="F33" s="220"/>
      <c r="G33" s="220"/>
      <c r="H33" s="220"/>
      <c r="I33" s="220"/>
      <c r="J33" s="220"/>
      <c r="K33" s="220"/>
      <c r="L33" s="220"/>
      <c r="M33" s="220"/>
      <c r="N33" s="220"/>
      <c r="O33" s="221"/>
    </row>
    <row r="34" spans="1:15">
      <c r="A34" s="145"/>
      <c r="B34" s="146"/>
      <c r="C34" s="146"/>
      <c r="D34" s="146"/>
      <c r="E34" s="146"/>
      <c r="F34" s="146"/>
      <c r="G34" s="146"/>
      <c r="H34" s="146"/>
      <c r="I34" s="146"/>
      <c r="J34" s="146"/>
      <c r="K34" s="146"/>
      <c r="L34" s="146"/>
      <c r="M34" s="146"/>
      <c r="N34" s="146"/>
      <c r="O34" s="147"/>
    </row>
    <row r="35" spans="1:15">
      <c r="A35" s="4"/>
      <c r="B35" s="4"/>
      <c r="C35" s="4"/>
      <c r="D35" s="4"/>
      <c r="E35" s="4"/>
      <c r="F35" s="4"/>
      <c r="G35" s="4"/>
      <c r="H35" s="4"/>
      <c r="I35" s="4"/>
      <c r="J35" s="4"/>
      <c r="K35" s="4"/>
      <c r="L35" s="4"/>
      <c r="M35" s="4"/>
      <c r="N35" s="4"/>
      <c r="O35" s="4"/>
    </row>
    <row r="37" spans="1:15">
      <c r="A37" s="205" t="s">
        <v>25</v>
      </c>
    </row>
    <row r="38" spans="1:15">
      <c r="A38" s="75" t="s">
        <v>26</v>
      </c>
      <c r="B38" s="75" t="s">
        <v>27</v>
      </c>
      <c r="C38" s="75" t="s">
        <v>28</v>
      </c>
    </row>
    <row r="39" spans="1:15">
      <c r="A39" s="222" t="s">
        <v>29</v>
      </c>
      <c r="B39" s="173" t="s">
        <v>30</v>
      </c>
      <c r="C39" s="173" t="s">
        <v>30</v>
      </c>
    </row>
    <row r="40" spans="1:15">
      <c r="A40" s="223"/>
      <c r="B40" s="173" t="s">
        <v>31</v>
      </c>
      <c r="C40" s="173" t="s">
        <v>31</v>
      </c>
    </row>
    <row r="41" spans="1:15">
      <c r="A41" s="224"/>
      <c r="B41" s="173" t="s">
        <v>32</v>
      </c>
      <c r="C41" s="173" t="s">
        <v>33</v>
      </c>
    </row>
    <row r="42" spans="1:15" ht="18.75" customHeight="1">
      <c r="A42" s="225" t="s">
        <v>34</v>
      </c>
      <c r="B42" s="174" t="s">
        <v>35</v>
      </c>
      <c r="C42" s="174" t="s">
        <v>36</v>
      </c>
    </row>
    <row r="43" spans="1:15" ht="18.75" customHeight="1">
      <c r="A43" s="223"/>
      <c r="B43" s="174" t="s">
        <v>37</v>
      </c>
      <c r="C43" s="174" t="s">
        <v>38</v>
      </c>
    </row>
    <row r="44" spans="1:15" ht="18.75" customHeight="1">
      <c r="A44" s="223"/>
      <c r="B44" s="174" t="s">
        <v>39</v>
      </c>
      <c r="C44" s="174" t="s">
        <v>40</v>
      </c>
    </row>
    <row r="45" spans="1:15" ht="18.75" customHeight="1">
      <c r="A45" s="223"/>
      <c r="B45" s="174" t="s">
        <v>41</v>
      </c>
      <c r="C45" s="174" t="s">
        <v>42</v>
      </c>
    </row>
    <row r="46" spans="1:15" ht="18.75" customHeight="1">
      <c r="A46" s="223"/>
      <c r="B46" s="174" t="s">
        <v>43</v>
      </c>
      <c r="C46" s="174" t="s">
        <v>44</v>
      </c>
    </row>
    <row r="47" spans="1:15" ht="18.75" customHeight="1">
      <c r="A47" s="223"/>
      <c r="B47" s="174" t="s">
        <v>45</v>
      </c>
      <c r="C47" s="174" t="s">
        <v>46</v>
      </c>
    </row>
    <row r="48" spans="1:15" ht="18.75" customHeight="1">
      <c r="A48" s="223"/>
      <c r="B48" s="174" t="s">
        <v>47</v>
      </c>
      <c r="C48" s="174" t="s">
        <v>48</v>
      </c>
    </row>
    <row r="49" spans="1:3" ht="18.75" customHeight="1">
      <c r="A49" s="223"/>
      <c r="B49" s="174" t="s">
        <v>49</v>
      </c>
      <c r="C49" s="174" t="s">
        <v>49</v>
      </c>
    </row>
    <row r="50" spans="1:3" ht="18.75" customHeight="1">
      <c r="A50" s="223"/>
      <c r="B50" s="174" t="s">
        <v>50</v>
      </c>
      <c r="C50" s="174" t="s">
        <v>51</v>
      </c>
    </row>
    <row r="51" spans="1:3" ht="18.75" customHeight="1">
      <c r="A51" s="224"/>
      <c r="B51" s="174" t="s">
        <v>52</v>
      </c>
      <c r="C51" s="174" t="s">
        <v>53</v>
      </c>
    </row>
    <row r="52" spans="1:3" ht="18.75" customHeight="1"/>
    <row r="53" spans="1:3" ht="18.75" customHeight="1"/>
    <row r="54" spans="1:3" ht="18.75" customHeight="1"/>
  </sheetData>
  <mergeCells count="7">
    <mergeCell ref="A4:O4"/>
    <mergeCell ref="A29:O29"/>
    <mergeCell ref="A39:A41"/>
    <mergeCell ref="A33:O33"/>
    <mergeCell ref="A42:A51"/>
    <mergeCell ref="A6:O6"/>
    <mergeCell ref="A9:O9"/>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59"/>
  <sheetViews>
    <sheetView topLeftCell="A156" zoomScaleNormal="100" workbookViewId="0">
      <selection activeCell="D179" sqref="D179:G180"/>
    </sheetView>
  </sheetViews>
  <sheetFormatPr defaultColWidth="11.42578125" defaultRowHeight="15"/>
  <cols>
    <col min="1" max="1" width="85.7109375" customWidth="1"/>
    <col min="2" max="2" width="20.7109375" customWidth="1"/>
    <col min="4" max="4" width="14.85546875" customWidth="1"/>
    <col min="10" max="10" width="22.85546875" customWidth="1"/>
    <col min="11" max="11" width="19.28515625" bestFit="1" customWidth="1"/>
    <col min="12" max="12" width="20" bestFit="1" customWidth="1"/>
  </cols>
  <sheetData>
    <row r="1" spans="1:10" ht="15.75" customHeight="1">
      <c r="A1" s="1" t="s">
        <v>657</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63"/>
      <c r="B6" s="71"/>
      <c r="C6" s="72"/>
      <c r="D6" s="72"/>
      <c r="E6" s="72"/>
      <c r="F6" s="72"/>
      <c r="G6" s="72"/>
      <c r="H6" s="72"/>
      <c r="I6" s="72"/>
      <c r="J6" s="72"/>
    </row>
    <row r="7" spans="1:10">
      <c r="A7" s="22" t="s">
        <v>177</v>
      </c>
      <c r="B7" s="24" t="s">
        <v>178</v>
      </c>
      <c r="C7" s="166" t="e">
        <f t="shared" ref="C7:I7" si="0">C23/C21</f>
        <v>#DIV/0!</v>
      </c>
      <c r="D7" s="166" t="e">
        <f t="shared" si="0"/>
        <v>#DIV/0!</v>
      </c>
      <c r="E7" s="166" t="e">
        <f t="shared" si="0"/>
        <v>#DIV/0!</v>
      </c>
      <c r="F7" s="166" t="e">
        <f t="shared" si="0"/>
        <v>#DIV/0!</v>
      </c>
      <c r="G7" s="166" t="e">
        <f t="shared" si="0"/>
        <v>#DIV/0!</v>
      </c>
      <c r="H7" s="166" t="e">
        <f t="shared" si="0"/>
        <v>#DIV/0!</v>
      </c>
      <c r="I7" s="166" t="e">
        <f t="shared" si="0"/>
        <v>#DIV/0!</v>
      </c>
    </row>
    <row r="8" spans="1:10">
      <c r="A8" s="22" t="s">
        <v>180</v>
      </c>
      <c r="B8" s="24" t="s">
        <v>181</v>
      </c>
      <c r="C8" s="166" t="e">
        <f t="shared" ref="C8:I8" si="1">C127*10^12/(C23*10^9)</f>
        <v>#DIV/0!</v>
      </c>
      <c r="D8" s="166">
        <f t="shared" si="1"/>
        <v>1.2193716469145166</v>
      </c>
      <c r="E8" s="166">
        <f t="shared" si="1"/>
        <v>1.0895711879257897</v>
      </c>
      <c r="F8" s="166">
        <f t="shared" si="1"/>
        <v>0.89953589065139072</v>
      </c>
      <c r="G8" s="166">
        <f t="shared" si="1"/>
        <v>0.36616102091648722</v>
      </c>
      <c r="H8" s="166" t="e">
        <f t="shared" si="1"/>
        <v>#DIV/0!</v>
      </c>
      <c r="I8" s="166" t="e">
        <f t="shared" si="1"/>
        <v>#DIV/0!</v>
      </c>
    </row>
    <row r="9" spans="1:10">
      <c r="A9" s="22" t="s">
        <v>143</v>
      </c>
      <c r="B9" s="24" t="s">
        <v>144</v>
      </c>
      <c r="C9" s="166" t="e">
        <f t="shared" ref="C9:I9" si="2">C156/C127</f>
        <v>#DIV/0!</v>
      </c>
      <c r="D9" s="166">
        <f t="shared" si="2"/>
        <v>71.054039907183892</v>
      </c>
      <c r="E9" s="166">
        <f t="shared" si="2"/>
        <v>66.710370955960542</v>
      </c>
      <c r="F9" s="166">
        <f t="shared" si="2"/>
        <v>60.878289723330155</v>
      </c>
      <c r="G9" s="166">
        <f t="shared" si="2"/>
        <v>0</v>
      </c>
      <c r="H9" s="166" t="e">
        <f t="shared" si="2"/>
        <v>#DIV/0!</v>
      </c>
      <c r="I9" s="166" t="e">
        <f t="shared" si="2"/>
        <v>#DIV/0!</v>
      </c>
    </row>
    <row r="10" spans="1:10">
      <c r="A10" s="24" t="s">
        <v>145</v>
      </c>
      <c r="B10" s="24" t="s">
        <v>146</v>
      </c>
      <c r="C10" s="166">
        <f t="shared" ref="C10:I10" si="3">C127*10^3</f>
        <v>0</v>
      </c>
      <c r="D10" s="166">
        <f t="shared" si="3"/>
        <v>427.94300000000004</v>
      </c>
      <c r="E10" s="166">
        <f t="shared" si="3"/>
        <v>432.61200000000002</v>
      </c>
      <c r="F10" s="166">
        <f t="shared" si="3"/>
        <v>474.35599999999999</v>
      </c>
      <c r="G10" s="166">
        <f t="shared" si="3"/>
        <v>257.25</v>
      </c>
      <c r="H10" s="166">
        <f t="shared" si="3"/>
        <v>0</v>
      </c>
      <c r="I10" s="166">
        <f t="shared" si="3"/>
        <v>0</v>
      </c>
    </row>
    <row r="11" spans="1:10">
      <c r="A11" s="24" t="s">
        <v>147</v>
      </c>
      <c r="B11" s="24" t="s">
        <v>104</v>
      </c>
      <c r="C11" s="166">
        <f t="shared" ref="C11:I11" si="4">C156</f>
        <v>0</v>
      </c>
      <c r="D11" s="166">
        <f t="shared" si="4"/>
        <v>30.407079</v>
      </c>
      <c r="E11" s="166">
        <f t="shared" si="4"/>
        <v>28.859707</v>
      </c>
      <c r="F11" s="166">
        <f t="shared" si="4"/>
        <v>28.877981999999999</v>
      </c>
      <c r="G11" s="166">
        <f t="shared" si="4"/>
        <v>0</v>
      </c>
      <c r="H11" s="166">
        <f t="shared" si="4"/>
        <v>0</v>
      </c>
      <c r="I11" s="166">
        <f t="shared" si="4"/>
        <v>0</v>
      </c>
    </row>
    <row r="12" spans="1:10">
      <c r="A12" s="24" t="s">
        <v>148</v>
      </c>
      <c r="B12" s="24" t="s">
        <v>113</v>
      </c>
      <c r="C12" s="166">
        <f t="shared" ref="C12:I12" si="5">C179</f>
        <v>0</v>
      </c>
      <c r="D12" s="166">
        <f t="shared" si="5"/>
        <v>0.10173</v>
      </c>
      <c r="E12" s="166">
        <f t="shared" si="5"/>
        <v>9.7095000000000001E-2</v>
      </c>
      <c r="F12" s="166">
        <f t="shared" si="5"/>
        <v>9.5662999999999998E-2</v>
      </c>
      <c r="G12" s="166">
        <f t="shared" si="5"/>
        <v>0</v>
      </c>
      <c r="H12" s="166">
        <f t="shared" si="5"/>
        <v>0</v>
      </c>
      <c r="I12" s="166">
        <f t="shared" si="5"/>
        <v>0</v>
      </c>
    </row>
    <row r="13" spans="1:10">
      <c r="A13" s="24" t="s">
        <v>235</v>
      </c>
      <c r="B13" s="24" t="s">
        <v>113</v>
      </c>
      <c r="C13" s="166">
        <f t="shared" ref="C13:I14" si="6">C203</f>
        <v>0</v>
      </c>
      <c r="D13" s="166">
        <f t="shared" si="6"/>
        <v>0</v>
      </c>
      <c r="E13" s="166">
        <f t="shared" si="6"/>
        <v>0</v>
      </c>
      <c r="F13" s="166">
        <f t="shared" si="6"/>
        <v>0</v>
      </c>
      <c r="G13" s="166">
        <f t="shared" si="6"/>
        <v>0</v>
      </c>
      <c r="H13" s="166">
        <f t="shared" si="6"/>
        <v>0</v>
      </c>
      <c r="I13" s="166">
        <f t="shared" si="6"/>
        <v>0</v>
      </c>
    </row>
    <row r="14" spans="1:10">
      <c r="A14" s="24" t="s">
        <v>231</v>
      </c>
      <c r="B14" s="24" t="s">
        <v>113</v>
      </c>
      <c r="C14" s="166">
        <f t="shared" si="6"/>
        <v>0</v>
      </c>
      <c r="D14" s="166">
        <f t="shared" si="6"/>
        <v>0</v>
      </c>
      <c r="E14" s="166">
        <f t="shared" si="6"/>
        <v>0</v>
      </c>
      <c r="F14" s="166">
        <f t="shared" si="6"/>
        <v>0</v>
      </c>
      <c r="G14" s="166">
        <f t="shared" si="6"/>
        <v>0</v>
      </c>
      <c r="H14" s="166">
        <f t="shared" si="6"/>
        <v>0</v>
      </c>
      <c r="I14" s="166">
        <f t="shared" si="6"/>
        <v>0</v>
      </c>
    </row>
    <row r="15" spans="1:10">
      <c r="A15" s="163"/>
      <c r="B15" s="72"/>
      <c r="C15" s="72"/>
      <c r="D15" s="72"/>
      <c r="E15" s="72"/>
      <c r="F15" s="72"/>
      <c r="G15" s="72"/>
      <c r="H15" s="72"/>
      <c r="I15" s="72"/>
      <c r="J15" s="72"/>
    </row>
    <row r="16" spans="1:10">
      <c r="B16" s="15"/>
      <c r="C16" s="15"/>
      <c r="D16" s="15"/>
      <c r="E16" s="15"/>
      <c r="F16" s="15"/>
      <c r="G16" s="15"/>
      <c r="H16" s="15"/>
      <c r="I16" s="15"/>
    </row>
    <row r="17" spans="1:12">
      <c r="A17" s="15"/>
      <c r="B17" s="15"/>
      <c r="C17" s="15"/>
      <c r="D17" s="15"/>
      <c r="E17" s="15"/>
      <c r="F17" s="15"/>
      <c r="G17" s="15"/>
      <c r="H17" s="15"/>
      <c r="I17" s="15"/>
    </row>
    <row r="18" spans="1:12" ht="30" customHeight="1">
      <c r="A18" s="75" t="s">
        <v>83</v>
      </c>
      <c r="B18" s="75" t="s">
        <v>84</v>
      </c>
      <c r="C18" s="75">
        <v>2010</v>
      </c>
      <c r="D18" s="191" t="str">
        <f>'User guide'!B16</f>
        <v>to define in the "User guide"</v>
      </c>
      <c r="E18" s="75">
        <v>2030</v>
      </c>
      <c r="F18" s="75">
        <v>2040</v>
      </c>
      <c r="G18" s="75">
        <v>2050</v>
      </c>
      <c r="H18" s="75">
        <v>2060</v>
      </c>
      <c r="I18" s="192">
        <v>2070</v>
      </c>
      <c r="J18" s="74" t="s">
        <v>85</v>
      </c>
      <c r="K18" s="74" t="s">
        <v>86</v>
      </c>
      <c r="L18" s="74" t="s">
        <v>87</v>
      </c>
    </row>
    <row r="19" spans="1:12">
      <c r="A19" s="20" t="s">
        <v>658</v>
      </c>
      <c r="B19" s="20"/>
      <c r="C19" s="20"/>
      <c r="D19" s="20"/>
      <c r="E19" s="20"/>
      <c r="F19" s="20"/>
      <c r="G19" s="20"/>
      <c r="H19" s="20"/>
      <c r="I19" s="20"/>
      <c r="J19" s="51"/>
      <c r="K19" s="51"/>
      <c r="L19" s="51"/>
    </row>
    <row r="20" spans="1:12">
      <c r="A20" s="98" t="s">
        <v>502</v>
      </c>
      <c r="B20" s="98"/>
      <c r="C20" s="98"/>
      <c r="D20" s="98"/>
      <c r="E20" s="98"/>
      <c r="F20" s="98"/>
      <c r="G20" s="98"/>
      <c r="H20" s="98"/>
      <c r="I20" s="98"/>
      <c r="J20" s="51"/>
      <c r="K20" s="51"/>
      <c r="L20" s="51"/>
    </row>
    <row r="21" spans="1:12">
      <c r="A21" s="22" t="s">
        <v>93</v>
      </c>
      <c r="B21" s="22" t="s">
        <v>294</v>
      </c>
      <c r="C21" s="55"/>
      <c r="D21" s="39">
        <f>'MACRO-DEMO_ECO (DB)'!D44</f>
        <v>0</v>
      </c>
      <c r="E21" s="39">
        <f>'MACRO-DEMO_ECO (DB)'!E44</f>
        <v>0</v>
      </c>
      <c r="F21" s="39">
        <f>'MACRO-DEMO_ECO (DB)'!F44</f>
        <v>0</v>
      </c>
      <c r="G21" s="39">
        <f>'MACRO-DEMO_ECO (DB)'!G44</f>
        <v>0</v>
      </c>
      <c r="H21" s="55"/>
      <c r="I21" s="55"/>
      <c r="J21" s="196" t="s">
        <v>497</v>
      </c>
      <c r="K21" s="51"/>
      <c r="L21" s="51"/>
    </row>
    <row r="22" spans="1:12">
      <c r="A22" s="22" t="s">
        <v>659</v>
      </c>
      <c r="B22" s="22" t="s">
        <v>660</v>
      </c>
      <c r="C22" s="55"/>
      <c r="D22" s="39">
        <f>D252*D253*1000</f>
        <v>5690330.8418548107</v>
      </c>
      <c r="E22" s="39">
        <f>E252*E253*1000</f>
        <v>6656608.237284435</v>
      </c>
      <c r="F22" s="39">
        <f>F252*F253*1000</f>
        <v>6939321.8357880721</v>
      </c>
      <c r="G22" s="39">
        <f>G252*G253*1000</f>
        <v>11293466.453526629</v>
      </c>
      <c r="H22" s="55"/>
      <c r="I22" s="55"/>
      <c r="J22" s="51"/>
      <c r="K22" s="51"/>
      <c r="L22" s="51"/>
    </row>
    <row r="23" spans="1:12">
      <c r="A23" s="22" t="s">
        <v>659</v>
      </c>
      <c r="B23" s="22" t="s">
        <v>661</v>
      </c>
      <c r="C23" s="55"/>
      <c r="D23" s="210">
        <v>350.9537072498461</v>
      </c>
      <c r="E23" s="210">
        <v>397.04794399305013</v>
      </c>
      <c r="F23" s="210">
        <v>527.33415634644598</v>
      </c>
      <c r="G23" s="210">
        <v>702.55976279537595</v>
      </c>
      <c r="H23" s="55"/>
      <c r="I23" s="55"/>
      <c r="J23" s="51"/>
      <c r="K23" s="51"/>
      <c r="L23" s="51"/>
    </row>
    <row r="24" spans="1:12">
      <c r="A24" s="98" t="s">
        <v>662</v>
      </c>
      <c r="B24" s="98"/>
      <c r="C24" s="98"/>
      <c r="D24" s="98"/>
      <c r="E24" s="98"/>
      <c r="F24" s="98"/>
      <c r="G24" s="98"/>
      <c r="H24" s="98"/>
      <c r="I24" s="98"/>
      <c r="J24" s="51"/>
      <c r="K24" s="51"/>
      <c r="L24" s="51"/>
    </row>
    <row r="25" spans="1:12">
      <c r="A25" s="22" t="s">
        <v>663</v>
      </c>
      <c r="B25" s="22" t="s">
        <v>660</v>
      </c>
      <c r="C25" s="55"/>
      <c r="D25" s="55"/>
      <c r="E25" s="55"/>
      <c r="F25" s="55"/>
      <c r="G25" s="55"/>
      <c r="H25" s="55"/>
      <c r="I25" s="55"/>
      <c r="J25" s="51"/>
      <c r="K25" s="51"/>
      <c r="L25" s="51"/>
    </row>
    <row r="26" spans="1:12">
      <c r="A26" s="22" t="s">
        <v>664</v>
      </c>
      <c r="B26" s="22" t="s">
        <v>660</v>
      </c>
      <c r="C26" s="55"/>
      <c r="D26" s="55"/>
      <c r="E26" s="55"/>
      <c r="F26" s="55"/>
      <c r="G26" s="55"/>
      <c r="H26" s="55"/>
      <c r="I26" s="55"/>
      <c r="J26" s="51"/>
      <c r="K26" s="51"/>
      <c r="L26" s="51"/>
    </row>
    <row r="27" spans="1:12">
      <c r="A27" s="22" t="s">
        <v>665</v>
      </c>
      <c r="B27" s="22" t="s">
        <v>660</v>
      </c>
      <c r="C27" s="55"/>
      <c r="D27" s="55"/>
      <c r="E27" s="55"/>
      <c r="F27" s="55"/>
      <c r="G27" s="55"/>
      <c r="H27" s="55"/>
      <c r="I27" s="55"/>
      <c r="J27" s="51"/>
      <c r="K27" s="51"/>
      <c r="L27" s="51"/>
    </row>
    <row r="28" spans="1:12">
      <c r="A28" s="22" t="s">
        <v>666</v>
      </c>
      <c r="B28" s="22" t="s">
        <v>660</v>
      </c>
      <c r="C28" s="55"/>
      <c r="D28" s="55"/>
      <c r="E28" s="55"/>
      <c r="F28" s="55"/>
      <c r="G28" s="55"/>
      <c r="H28" s="55"/>
      <c r="I28" s="55"/>
      <c r="J28" s="51"/>
      <c r="K28" s="51"/>
      <c r="L28" s="51"/>
    </row>
    <row r="29" spans="1:12">
      <c r="A29" s="22" t="s">
        <v>667</v>
      </c>
      <c r="B29" s="22" t="s">
        <v>660</v>
      </c>
      <c r="C29" s="44"/>
      <c r="D29" s="44"/>
      <c r="E29" s="44"/>
      <c r="F29" s="44"/>
      <c r="G29" s="44"/>
      <c r="H29" s="44"/>
      <c r="I29" s="44"/>
      <c r="J29" s="51"/>
      <c r="K29" s="51"/>
      <c r="L29" s="51"/>
    </row>
    <row r="30" spans="1:12">
      <c r="A30" s="22" t="s">
        <v>668</v>
      </c>
      <c r="B30" s="22" t="s">
        <v>660</v>
      </c>
      <c r="C30" s="55"/>
      <c r="D30" s="55"/>
      <c r="E30" s="55"/>
      <c r="F30" s="55"/>
      <c r="G30" s="55"/>
      <c r="H30" s="55"/>
      <c r="I30" s="55"/>
      <c r="J30" s="51"/>
      <c r="K30" s="51"/>
      <c r="L30" s="51"/>
    </row>
    <row r="31" spans="1:12">
      <c r="A31" s="98" t="s">
        <v>669</v>
      </c>
      <c r="B31" s="98"/>
      <c r="C31" s="98"/>
      <c r="D31" s="98"/>
      <c r="E31" s="98"/>
      <c r="F31" s="98"/>
      <c r="G31" s="98"/>
      <c r="H31" s="98"/>
      <c r="I31" s="98"/>
      <c r="J31" s="51"/>
      <c r="K31" s="51"/>
      <c r="L31" s="51"/>
    </row>
    <row r="32" spans="1:12">
      <c r="A32" s="22" t="s">
        <v>663</v>
      </c>
      <c r="B32" s="22" t="s">
        <v>661</v>
      </c>
      <c r="C32" s="55"/>
      <c r="D32" s="55"/>
      <c r="E32" s="55"/>
      <c r="F32" s="55"/>
      <c r="G32" s="55"/>
      <c r="H32" s="55"/>
      <c r="I32" s="55"/>
      <c r="J32" s="51"/>
      <c r="K32" s="51"/>
      <c r="L32" s="51"/>
    </row>
    <row r="33" spans="1:12">
      <c r="A33" s="22" t="s">
        <v>664</v>
      </c>
      <c r="B33" s="22" t="s">
        <v>661</v>
      </c>
      <c r="C33" s="55"/>
      <c r="D33" s="55"/>
      <c r="E33" s="55"/>
      <c r="F33" s="55"/>
      <c r="G33" s="55"/>
      <c r="H33" s="55"/>
      <c r="I33" s="55"/>
      <c r="J33" s="51"/>
      <c r="K33" s="51"/>
      <c r="L33" s="51"/>
    </row>
    <row r="34" spans="1:12">
      <c r="A34" s="22" t="s">
        <v>665</v>
      </c>
      <c r="B34" s="22" t="s">
        <v>661</v>
      </c>
      <c r="C34" s="55"/>
      <c r="D34" s="55"/>
      <c r="E34" s="55"/>
      <c r="F34" s="55"/>
      <c r="G34" s="55"/>
      <c r="H34" s="55"/>
      <c r="I34" s="55"/>
      <c r="J34" s="51"/>
      <c r="K34" s="51"/>
      <c r="L34" s="51"/>
    </row>
    <row r="35" spans="1:12">
      <c r="A35" s="22" t="s">
        <v>666</v>
      </c>
      <c r="B35" s="22" t="s">
        <v>661</v>
      </c>
      <c r="C35" s="55"/>
      <c r="D35" s="55"/>
      <c r="E35" s="55"/>
      <c r="F35" s="55"/>
      <c r="G35" s="55"/>
      <c r="H35" s="55"/>
      <c r="I35" s="55"/>
      <c r="J35" s="51"/>
      <c r="K35" s="51"/>
      <c r="L35" s="51"/>
    </row>
    <row r="36" spans="1:12">
      <c r="A36" s="22" t="s">
        <v>667</v>
      </c>
      <c r="B36" s="22" t="s">
        <v>661</v>
      </c>
      <c r="C36" s="44"/>
      <c r="D36" s="44"/>
      <c r="E36" s="44"/>
      <c r="F36" s="44"/>
      <c r="G36" s="44"/>
      <c r="H36" s="44"/>
      <c r="I36" s="44"/>
      <c r="J36" s="51"/>
      <c r="K36" s="51"/>
      <c r="L36" s="51"/>
    </row>
    <row r="37" spans="1:12">
      <c r="A37" s="22" t="s">
        <v>668</v>
      </c>
      <c r="B37" s="22" t="s">
        <v>661</v>
      </c>
      <c r="C37" s="55"/>
      <c r="D37" s="55"/>
      <c r="E37" s="55"/>
      <c r="F37" s="55"/>
      <c r="G37" s="55"/>
      <c r="H37" s="55"/>
      <c r="I37" s="55"/>
      <c r="J37" s="51"/>
      <c r="K37" s="51"/>
      <c r="L37" s="51"/>
    </row>
    <row r="38" spans="1:12">
      <c r="A38" s="98" t="s">
        <v>670</v>
      </c>
      <c r="B38" s="98"/>
      <c r="C38" s="98"/>
      <c r="D38" s="98"/>
      <c r="E38" s="98"/>
      <c r="F38" s="98"/>
      <c r="G38" s="98"/>
      <c r="H38" s="98"/>
      <c r="I38" s="98"/>
      <c r="J38" s="51"/>
      <c r="K38" s="51"/>
      <c r="L38" s="51"/>
    </row>
    <row r="39" spans="1:12">
      <c r="A39" s="22" t="s">
        <v>671</v>
      </c>
      <c r="B39" s="22" t="s">
        <v>661</v>
      </c>
      <c r="C39" s="55"/>
      <c r="D39" s="55"/>
      <c r="E39" s="55"/>
      <c r="F39" s="55"/>
      <c r="G39" s="55"/>
      <c r="H39" s="55"/>
      <c r="I39" s="55"/>
      <c r="J39" s="51"/>
      <c r="K39" s="51"/>
      <c r="L39" s="51"/>
    </row>
    <row r="40" spans="1:12">
      <c r="A40" s="22" t="s">
        <v>672</v>
      </c>
      <c r="B40" s="22" t="s">
        <v>661</v>
      </c>
      <c r="C40" s="55"/>
      <c r="D40" s="55"/>
      <c r="E40" s="55"/>
      <c r="F40" s="55"/>
      <c r="G40" s="55"/>
      <c r="H40" s="55"/>
      <c r="I40" s="55"/>
      <c r="J40" s="51"/>
      <c r="K40" s="51"/>
      <c r="L40" s="51"/>
    </row>
    <row r="41" spans="1:12">
      <c r="A41" s="22" t="s">
        <v>673</v>
      </c>
      <c r="B41" s="22" t="s">
        <v>661</v>
      </c>
      <c r="C41" s="55"/>
      <c r="D41" s="55"/>
      <c r="E41" s="55"/>
      <c r="F41" s="55"/>
      <c r="G41" s="55"/>
      <c r="H41" s="55"/>
      <c r="I41" s="55"/>
      <c r="J41" s="51"/>
      <c r="K41" s="51"/>
      <c r="L41" s="51"/>
    </row>
    <row r="42" spans="1:12">
      <c r="A42" s="98" t="s">
        <v>674</v>
      </c>
      <c r="B42" s="98"/>
      <c r="C42" s="98"/>
      <c r="D42" s="98"/>
      <c r="E42" s="98"/>
      <c r="F42" s="98"/>
      <c r="G42" s="98"/>
      <c r="H42" s="98"/>
      <c r="I42" s="98"/>
      <c r="J42" s="51"/>
      <c r="K42" s="51"/>
      <c r="L42" s="51"/>
    </row>
    <row r="43" spans="1:12">
      <c r="A43" s="22" t="s">
        <v>675</v>
      </c>
      <c r="B43" s="22" t="s">
        <v>661</v>
      </c>
      <c r="C43" s="55"/>
      <c r="D43" s="39">
        <f t="shared" ref="D43:G44" si="7">D$23*D254</f>
        <v>236.19835508164178</v>
      </c>
      <c r="E43" s="39">
        <f t="shared" si="7"/>
        <v>285.08475784582856</v>
      </c>
      <c r="F43" s="39">
        <f t="shared" si="7"/>
        <v>398.12325140809719</v>
      </c>
      <c r="G43" s="39">
        <f t="shared" si="7"/>
        <v>555.01477023797838</v>
      </c>
      <c r="H43" s="55"/>
      <c r="I43" s="55"/>
      <c r="J43" s="51"/>
      <c r="K43" s="51"/>
      <c r="L43" s="51"/>
    </row>
    <row r="44" spans="1:12">
      <c r="A44" s="22" t="s">
        <v>676</v>
      </c>
      <c r="B44" s="22" t="s">
        <v>661</v>
      </c>
      <c r="C44" s="55"/>
      <c r="D44" s="39">
        <f t="shared" si="7"/>
        <v>114.75535216820433</v>
      </c>
      <c r="E44" s="39">
        <f t="shared" si="7"/>
        <v>111.96318614722158</v>
      </c>
      <c r="F44" s="39">
        <f t="shared" si="7"/>
        <v>129.21090493834879</v>
      </c>
      <c r="G44" s="39">
        <f t="shared" si="7"/>
        <v>147.54499255739756</v>
      </c>
      <c r="H44" s="55"/>
      <c r="I44" s="55"/>
      <c r="J44" s="51"/>
      <c r="K44" s="51"/>
      <c r="L44" s="51"/>
    </row>
    <row r="45" spans="1:12">
      <c r="A45" s="20" t="s">
        <v>677</v>
      </c>
      <c r="B45" s="20"/>
      <c r="C45" s="20"/>
      <c r="D45" s="20"/>
      <c r="E45" s="20"/>
      <c r="F45" s="20"/>
      <c r="G45" s="20"/>
      <c r="H45" s="20"/>
      <c r="I45" s="20"/>
      <c r="J45" s="51"/>
      <c r="K45" s="51"/>
      <c r="L45" s="51"/>
    </row>
    <row r="46" spans="1:12">
      <c r="A46" s="98" t="s">
        <v>502</v>
      </c>
      <c r="B46" s="98"/>
      <c r="C46" s="98"/>
      <c r="D46" s="98"/>
      <c r="E46" s="98"/>
      <c r="F46" s="98"/>
      <c r="G46" s="98"/>
      <c r="H46" s="98"/>
      <c r="I46" s="98"/>
      <c r="J46" s="51"/>
      <c r="K46" s="51"/>
      <c r="L46" s="51"/>
    </row>
    <row r="47" spans="1:12">
      <c r="A47" s="22" t="s">
        <v>678</v>
      </c>
      <c r="B47" s="22" t="s">
        <v>661</v>
      </c>
      <c r="C47" s="55"/>
      <c r="D47" s="211">
        <v>223.47661800701411</v>
      </c>
      <c r="E47" s="211">
        <v>248.87592778934149</v>
      </c>
      <c r="F47" s="211">
        <v>333.62459800187088</v>
      </c>
      <c r="G47" s="211">
        <v>445.89496134093957</v>
      </c>
      <c r="H47" s="55"/>
      <c r="I47" s="55"/>
      <c r="J47" s="51"/>
      <c r="K47" s="51"/>
      <c r="L47" s="51"/>
    </row>
    <row r="48" spans="1:12">
      <c r="A48" s="22" t="s">
        <v>679</v>
      </c>
      <c r="B48" s="22" t="s">
        <v>661</v>
      </c>
      <c r="C48" s="55"/>
      <c r="D48" s="211">
        <v>127.47708924283199</v>
      </c>
      <c r="E48" s="211">
        <v>148.17201620370861</v>
      </c>
      <c r="F48" s="211">
        <v>193.70955834457499</v>
      </c>
      <c r="G48" s="211">
        <v>256.66480145443631</v>
      </c>
      <c r="H48" s="55"/>
      <c r="I48" s="55"/>
      <c r="J48" s="51"/>
      <c r="K48" s="51"/>
      <c r="L48" s="51"/>
    </row>
    <row r="49" spans="1:12">
      <c r="A49" s="22" t="s">
        <v>680</v>
      </c>
      <c r="B49" s="22" t="s">
        <v>661</v>
      </c>
      <c r="C49" s="55"/>
      <c r="D49" s="55"/>
      <c r="E49" s="55"/>
      <c r="F49" s="55"/>
      <c r="G49" s="55"/>
      <c r="H49" s="55"/>
      <c r="I49" s="55"/>
      <c r="J49" s="51"/>
      <c r="K49" s="51"/>
      <c r="L49" s="51"/>
    </row>
    <row r="50" spans="1:12">
      <c r="A50" s="22" t="s">
        <v>681</v>
      </c>
      <c r="B50" s="22" t="s">
        <v>661</v>
      </c>
      <c r="C50" s="55"/>
      <c r="D50" s="55"/>
      <c r="E50" s="55"/>
      <c r="F50" s="55"/>
      <c r="G50" s="55"/>
      <c r="H50" s="55"/>
      <c r="I50" s="55"/>
      <c r="J50" s="51"/>
      <c r="K50" s="51"/>
      <c r="L50" s="51"/>
    </row>
    <row r="51" spans="1:12">
      <c r="A51" s="22" t="s">
        <v>682</v>
      </c>
      <c r="B51" s="22" t="s">
        <v>661</v>
      </c>
      <c r="C51" s="55"/>
      <c r="D51" s="55"/>
      <c r="E51" s="55"/>
      <c r="F51" s="55"/>
      <c r="G51" s="55"/>
      <c r="H51" s="55"/>
      <c r="I51" s="55"/>
      <c r="J51" s="51"/>
      <c r="K51" s="51"/>
      <c r="L51" s="51"/>
    </row>
    <row r="52" spans="1:12">
      <c r="A52" s="98" t="s">
        <v>670</v>
      </c>
      <c r="B52" s="98"/>
      <c r="C52" s="98"/>
      <c r="D52" s="98"/>
      <c r="E52" s="98"/>
      <c r="F52" s="98"/>
      <c r="G52" s="98"/>
      <c r="H52" s="98"/>
      <c r="I52" s="98"/>
      <c r="J52" s="51"/>
      <c r="K52" s="51"/>
      <c r="L52" s="51"/>
    </row>
    <row r="53" spans="1:12">
      <c r="A53" s="22" t="s">
        <v>683</v>
      </c>
      <c r="B53" s="22" t="s">
        <v>661</v>
      </c>
      <c r="C53" s="99"/>
      <c r="D53" s="99"/>
      <c r="E53" s="99"/>
      <c r="F53" s="99"/>
      <c r="G53" s="99"/>
      <c r="H53" s="99"/>
      <c r="I53" s="99"/>
      <c r="J53" s="51"/>
      <c r="K53" s="51"/>
      <c r="L53" s="51"/>
    </row>
    <row r="54" spans="1:12">
      <c r="A54" s="22" t="s">
        <v>684</v>
      </c>
      <c r="B54" s="22" t="s">
        <v>661</v>
      </c>
      <c r="C54" s="99"/>
      <c r="D54" s="99"/>
      <c r="E54" s="99"/>
      <c r="F54" s="99"/>
      <c r="G54" s="99"/>
      <c r="H54" s="99"/>
      <c r="I54" s="99"/>
      <c r="J54" s="51"/>
      <c r="K54" s="51"/>
      <c r="L54" s="51"/>
    </row>
    <row r="55" spans="1:12">
      <c r="A55" s="22" t="s">
        <v>685</v>
      </c>
      <c r="B55" s="22" t="s">
        <v>661</v>
      </c>
      <c r="C55" s="99"/>
      <c r="D55" s="99"/>
      <c r="E55" s="99"/>
      <c r="F55" s="99"/>
      <c r="G55" s="99"/>
      <c r="H55" s="99"/>
      <c r="I55" s="99"/>
      <c r="J55" s="51"/>
      <c r="K55" s="51"/>
      <c r="L55" s="51"/>
    </row>
    <row r="56" spans="1:12">
      <c r="A56" s="22" t="s">
        <v>686</v>
      </c>
      <c r="B56" s="22" t="s">
        <v>661</v>
      </c>
      <c r="C56" s="99"/>
      <c r="D56" s="99"/>
      <c r="E56" s="99"/>
      <c r="F56" s="99"/>
      <c r="G56" s="99"/>
      <c r="H56" s="99"/>
      <c r="I56" s="99"/>
      <c r="J56" s="51"/>
      <c r="K56" s="51"/>
      <c r="L56" s="51"/>
    </row>
    <row r="57" spans="1:12">
      <c r="A57" s="22" t="s">
        <v>687</v>
      </c>
      <c r="B57" s="22" t="s">
        <v>661</v>
      </c>
      <c r="C57" s="99"/>
      <c r="D57" s="99"/>
      <c r="E57" s="99"/>
      <c r="F57" s="99"/>
      <c r="G57" s="99"/>
      <c r="H57" s="99"/>
      <c r="I57" s="99"/>
      <c r="J57" s="51"/>
      <c r="K57" s="51"/>
      <c r="L57" s="51"/>
    </row>
    <row r="58" spans="1:12">
      <c r="A58" s="22" t="s">
        <v>688</v>
      </c>
      <c r="B58" s="22" t="s">
        <v>661</v>
      </c>
      <c r="C58" s="55"/>
      <c r="D58" s="55"/>
      <c r="E58" s="55"/>
      <c r="F58" s="55"/>
      <c r="G58" s="55"/>
      <c r="H58" s="55"/>
      <c r="I58" s="55"/>
      <c r="J58" s="51"/>
      <c r="K58" s="51"/>
      <c r="L58" s="51"/>
    </row>
    <row r="59" spans="1:12">
      <c r="A59" s="22" t="s">
        <v>689</v>
      </c>
      <c r="B59" s="22" t="s">
        <v>661</v>
      </c>
      <c r="C59" s="55"/>
      <c r="D59" s="55"/>
      <c r="E59" s="55"/>
      <c r="F59" s="55"/>
      <c r="G59" s="55"/>
      <c r="H59" s="55"/>
      <c r="I59" s="55"/>
      <c r="J59" s="51"/>
      <c r="K59" s="51"/>
      <c r="L59" s="51"/>
    </row>
    <row r="60" spans="1:12">
      <c r="A60" s="22" t="s">
        <v>690</v>
      </c>
      <c r="B60" s="22" t="s">
        <v>661</v>
      </c>
      <c r="C60" s="55"/>
      <c r="D60" s="55"/>
      <c r="E60" s="55"/>
      <c r="F60" s="55"/>
      <c r="G60" s="55"/>
      <c r="H60" s="55"/>
      <c r="I60" s="55"/>
      <c r="J60" s="51"/>
      <c r="K60" s="51"/>
      <c r="L60" s="51"/>
    </row>
    <row r="61" spans="1:12">
      <c r="A61" s="22" t="s">
        <v>691</v>
      </c>
      <c r="B61" s="22" t="s">
        <v>661</v>
      </c>
      <c r="C61" s="55"/>
      <c r="D61" s="55"/>
      <c r="E61" s="55"/>
      <c r="F61" s="55"/>
      <c r="G61" s="55"/>
      <c r="H61" s="55"/>
      <c r="I61" s="55"/>
      <c r="J61" s="51"/>
      <c r="K61" s="51"/>
      <c r="L61" s="51"/>
    </row>
    <row r="62" spans="1:12">
      <c r="A62" s="22" t="s">
        <v>692</v>
      </c>
      <c r="B62" s="22" t="s">
        <v>661</v>
      </c>
      <c r="C62" s="55"/>
      <c r="D62" s="55"/>
      <c r="E62" s="55"/>
      <c r="F62" s="55"/>
      <c r="G62" s="55"/>
      <c r="H62" s="55"/>
      <c r="I62" s="55"/>
      <c r="J62" s="51"/>
      <c r="K62" s="51"/>
      <c r="L62" s="51"/>
    </row>
    <row r="63" spans="1:12">
      <c r="A63" s="22" t="s">
        <v>693</v>
      </c>
      <c r="B63" s="22" t="s">
        <v>661</v>
      </c>
      <c r="C63" s="55"/>
      <c r="D63" s="55"/>
      <c r="E63" s="55"/>
      <c r="F63" s="55"/>
      <c r="G63" s="55"/>
      <c r="H63" s="55"/>
      <c r="I63" s="55"/>
      <c r="J63" s="51"/>
      <c r="K63" s="51"/>
      <c r="L63" s="51"/>
    </row>
    <row r="64" spans="1:12">
      <c r="A64" s="22" t="s">
        <v>694</v>
      </c>
      <c r="B64" s="22" t="s">
        <v>661</v>
      </c>
      <c r="C64" s="55"/>
      <c r="D64" s="55"/>
      <c r="E64" s="55"/>
      <c r="F64" s="55"/>
      <c r="G64" s="55"/>
      <c r="H64" s="55"/>
      <c r="I64" s="55"/>
      <c r="J64" s="51"/>
      <c r="K64" s="51"/>
      <c r="L64" s="51"/>
    </row>
    <row r="65" spans="1:12">
      <c r="A65" s="22" t="s">
        <v>695</v>
      </c>
      <c r="B65" s="22" t="s">
        <v>661</v>
      </c>
      <c r="C65" s="55"/>
      <c r="D65" s="55"/>
      <c r="E65" s="55"/>
      <c r="F65" s="55"/>
      <c r="G65" s="55"/>
      <c r="H65" s="55"/>
      <c r="I65" s="55"/>
      <c r="J65" s="51"/>
      <c r="K65" s="51"/>
      <c r="L65" s="51"/>
    </row>
    <row r="66" spans="1:12">
      <c r="A66" s="22" t="s">
        <v>696</v>
      </c>
      <c r="B66" s="22" t="s">
        <v>661</v>
      </c>
      <c r="C66" s="55"/>
      <c r="D66" s="55"/>
      <c r="E66" s="55"/>
      <c r="F66" s="55"/>
      <c r="G66" s="55"/>
      <c r="H66" s="55"/>
      <c r="I66" s="55"/>
      <c r="J66" s="51"/>
      <c r="K66" s="51"/>
      <c r="L66" s="51"/>
    </row>
    <row r="67" spans="1:12">
      <c r="A67" s="22" t="s">
        <v>697</v>
      </c>
      <c r="B67" s="22" t="s">
        <v>661</v>
      </c>
      <c r="C67" s="55"/>
      <c r="D67" s="55"/>
      <c r="E67" s="55"/>
      <c r="F67" s="55"/>
      <c r="G67" s="55"/>
      <c r="H67" s="55"/>
      <c r="I67" s="55"/>
      <c r="J67" s="51"/>
      <c r="K67" s="51"/>
      <c r="L67" s="51"/>
    </row>
    <row r="68" spans="1:12">
      <c r="A68" s="98" t="s">
        <v>674</v>
      </c>
      <c r="B68" s="98"/>
      <c r="C68" s="98"/>
      <c r="D68" s="98"/>
      <c r="E68" s="98"/>
      <c r="F68" s="98"/>
      <c r="G68" s="98"/>
      <c r="H68" s="98"/>
      <c r="I68" s="98"/>
      <c r="J68" s="51"/>
      <c r="K68" s="51"/>
      <c r="L68" s="51"/>
    </row>
    <row r="69" spans="1:12">
      <c r="A69" s="22" t="s">
        <v>698</v>
      </c>
      <c r="B69" s="22" t="s">
        <v>661</v>
      </c>
      <c r="C69" s="99"/>
      <c r="D69" s="212">
        <f>D$47*D$254</f>
        <v>150.40390935345587</v>
      </c>
      <c r="E69" s="212">
        <f>E$47*E$254</f>
        <v>178.69563280932704</v>
      </c>
      <c r="F69" s="212">
        <f>F$47*F$254</f>
        <v>251.87769103839764</v>
      </c>
      <c r="G69" s="212">
        <f>G$47*G$254</f>
        <v>352.25229599576875</v>
      </c>
      <c r="H69" s="99"/>
      <c r="I69" s="99"/>
      <c r="J69" s="51"/>
      <c r="K69" s="51"/>
      <c r="L69" s="51"/>
    </row>
    <row r="70" spans="1:12">
      <c r="A70" s="22" t="s">
        <v>699</v>
      </c>
      <c r="B70" s="22" t="s">
        <v>661</v>
      </c>
      <c r="C70" s="55"/>
      <c r="D70" s="212">
        <f>D$48*D$254</f>
        <v>85.79444572818592</v>
      </c>
      <c r="E70" s="212">
        <f>E$48*E$254</f>
        <v>106.3891250365015</v>
      </c>
      <c r="F70" s="212">
        <f>F$48*F$254</f>
        <v>146.24556036969946</v>
      </c>
      <c r="G70" s="212">
        <f>G$48*G$254</f>
        <v>202.76247424220961</v>
      </c>
      <c r="H70" s="55"/>
      <c r="I70" s="55"/>
      <c r="J70" s="51"/>
      <c r="K70" s="51"/>
      <c r="L70" s="51"/>
    </row>
    <row r="71" spans="1:12">
      <c r="A71" s="22" t="s">
        <v>700</v>
      </c>
      <c r="B71" s="22" t="s">
        <v>661</v>
      </c>
      <c r="C71" s="55"/>
      <c r="D71" s="55"/>
      <c r="E71" s="55"/>
      <c r="F71" s="55"/>
      <c r="G71" s="55"/>
      <c r="H71" s="55"/>
      <c r="I71" s="55"/>
      <c r="J71" s="51"/>
      <c r="K71" s="51"/>
      <c r="L71" s="51"/>
    </row>
    <row r="72" spans="1:12">
      <c r="A72" s="22" t="s">
        <v>701</v>
      </c>
      <c r="B72" s="22" t="s">
        <v>661</v>
      </c>
      <c r="C72" s="55"/>
      <c r="D72" s="55"/>
      <c r="E72" s="55"/>
      <c r="F72" s="55"/>
      <c r="G72" s="55"/>
      <c r="H72" s="55"/>
      <c r="I72" s="55"/>
      <c r="J72" s="51"/>
      <c r="K72" s="51"/>
      <c r="L72" s="51"/>
    </row>
    <row r="73" spans="1:12">
      <c r="A73" s="22" t="s">
        <v>702</v>
      </c>
      <c r="B73" s="22" t="s">
        <v>661</v>
      </c>
      <c r="C73" s="55"/>
      <c r="D73" s="55"/>
      <c r="E73" s="55"/>
      <c r="F73" s="55"/>
      <c r="G73" s="55"/>
      <c r="H73" s="55"/>
      <c r="I73" s="55"/>
      <c r="J73" s="51"/>
      <c r="K73" s="51"/>
      <c r="L73" s="51"/>
    </row>
    <row r="74" spans="1:12">
      <c r="A74" s="22" t="s">
        <v>703</v>
      </c>
      <c r="B74" s="22" t="s">
        <v>661</v>
      </c>
      <c r="C74" s="55"/>
      <c r="D74" s="212">
        <f>D$47*D$255</f>
        <v>73.072708653558237</v>
      </c>
      <c r="E74" s="212">
        <f>E$47*E$255</f>
        <v>70.180294980014452</v>
      </c>
      <c r="F74" s="212">
        <f>F$47*F$255</f>
        <v>81.746906963473222</v>
      </c>
      <c r="G74" s="212">
        <f>G$47*G$255</f>
        <v>93.64266534517084</v>
      </c>
      <c r="H74" s="55"/>
      <c r="I74" s="55"/>
      <c r="J74" s="51"/>
      <c r="K74" s="51"/>
      <c r="L74" s="51"/>
    </row>
    <row r="75" spans="1:12">
      <c r="A75" s="22" t="s">
        <v>704</v>
      </c>
      <c r="B75" s="22" t="s">
        <v>661</v>
      </c>
      <c r="C75" s="55"/>
      <c r="D75" s="212">
        <f>D$48*D$255</f>
        <v>41.682643514646081</v>
      </c>
      <c r="E75" s="212">
        <f>E$48*E$255</f>
        <v>41.782891167207111</v>
      </c>
      <c r="F75" s="212">
        <f>F$48*F$255</f>
        <v>47.463997974875525</v>
      </c>
      <c r="G75" s="212">
        <f>G$48*G$255</f>
        <v>53.902327212226695</v>
      </c>
      <c r="H75" s="55"/>
      <c r="I75" s="55"/>
      <c r="J75" s="51"/>
      <c r="K75" s="51"/>
      <c r="L75" s="51"/>
    </row>
    <row r="76" spans="1:12">
      <c r="A76" s="22" t="s">
        <v>705</v>
      </c>
      <c r="B76" s="22" t="s">
        <v>661</v>
      </c>
      <c r="C76" s="55"/>
      <c r="D76" s="55"/>
      <c r="E76" s="55"/>
      <c r="F76" s="55"/>
      <c r="G76" s="55"/>
      <c r="H76" s="55"/>
      <c r="I76" s="55"/>
      <c r="J76" s="51"/>
      <c r="K76" s="51"/>
      <c r="L76" s="51"/>
    </row>
    <row r="77" spans="1:12">
      <c r="A77" s="22" t="s">
        <v>706</v>
      </c>
      <c r="B77" s="22" t="s">
        <v>661</v>
      </c>
      <c r="C77" s="55"/>
      <c r="D77" s="55"/>
      <c r="E77" s="55"/>
      <c r="F77" s="55"/>
      <c r="G77" s="55"/>
      <c r="H77" s="55"/>
      <c r="I77" s="55"/>
      <c r="J77" s="51"/>
      <c r="K77" s="51"/>
      <c r="L77" s="51"/>
    </row>
    <row r="78" spans="1:12">
      <c r="A78" s="22" t="s">
        <v>707</v>
      </c>
      <c r="B78" s="22" t="s">
        <v>661</v>
      </c>
      <c r="C78" s="55"/>
      <c r="D78" s="55"/>
      <c r="E78" s="55"/>
      <c r="F78" s="55"/>
      <c r="G78" s="55"/>
      <c r="H78" s="55"/>
      <c r="I78" s="55"/>
      <c r="J78" s="51"/>
      <c r="K78" s="51"/>
      <c r="L78" s="51"/>
    </row>
    <row r="79" spans="1:12">
      <c r="A79" s="20" t="s">
        <v>708</v>
      </c>
      <c r="B79" s="20"/>
      <c r="C79" s="20"/>
      <c r="D79" s="20"/>
      <c r="E79" s="20"/>
      <c r="F79" s="20"/>
      <c r="G79" s="20"/>
      <c r="H79" s="20"/>
      <c r="I79" s="20"/>
      <c r="J79" s="51"/>
      <c r="K79" s="51"/>
      <c r="L79" s="51"/>
    </row>
    <row r="80" spans="1:12">
      <c r="A80" s="22" t="s">
        <v>709</v>
      </c>
      <c r="B80" s="22" t="s">
        <v>661</v>
      </c>
      <c r="C80" s="55"/>
      <c r="D80" s="210">
        <v>205.0221467975187</v>
      </c>
      <c r="E80" s="210">
        <v>227.926592438894</v>
      </c>
      <c r="F80" s="210">
        <v>305.54147382517118</v>
      </c>
      <c r="G80" s="210">
        <v>408.36138724568627</v>
      </c>
      <c r="H80" s="55"/>
      <c r="I80" s="55"/>
      <c r="J80" s="51"/>
      <c r="K80" s="51"/>
      <c r="L80" s="51"/>
    </row>
    <row r="81" spans="1:12">
      <c r="A81" s="22" t="s">
        <v>710</v>
      </c>
      <c r="B81" s="22" t="s">
        <v>661</v>
      </c>
      <c r="C81" s="55"/>
      <c r="D81" s="210">
        <v>18.454471209495392</v>
      </c>
      <c r="E81" s="210">
        <v>20.94933535044753</v>
      </c>
      <c r="F81" s="210">
        <v>28.08312417669968</v>
      </c>
      <c r="G81" s="210">
        <v>37.5335740952533</v>
      </c>
      <c r="H81" s="55"/>
      <c r="I81" s="55"/>
      <c r="J81" s="51"/>
      <c r="K81" s="51"/>
      <c r="L81" s="51"/>
    </row>
    <row r="82" spans="1:12">
      <c r="A82" s="22" t="s">
        <v>711</v>
      </c>
      <c r="B82" s="22" t="s">
        <v>547</v>
      </c>
      <c r="C82" s="55"/>
      <c r="D82" s="210">
        <v>18.161092434957531</v>
      </c>
      <c r="E82" s="210">
        <v>20.369760136126519</v>
      </c>
      <c r="F82" s="210">
        <v>27.306188658639691</v>
      </c>
      <c r="G82" s="210">
        <v>36.495186533710751</v>
      </c>
      <c r="H82" s="55"/>
      <c r="I82" s="55"/>
      <c r="J82" s="51"/>
      <c r="K82" s="51"/>
      <c r="L82" s="51"/>
    </row>
    <row r="83" spans="1:12">
      <c r="A83" s="22" t="s">
        <v>712</v>
      </c>
      <c r="B83" s="22" t="s">
        <v>547</v>
      </c>
      <c r="C83" s="55"/>
      <c r="D83" s="210">
        <v>46.386666020247802</v>
      </c>
      <c r="E83" s="210">
        <v>52.657689901587261</v>
      </c>
      <c r="F83" s="210">
        <v>70.588990993112105</v>
      </c>
      <c r="G83" s="210">
        <v>94.343389541658297</v>
      </c>
      <c r="H83" s="55"/>
      <c r="I83" s="55"/>
      <c r="J83" s="51"/>
      <c r="K83" s="51"/>
      <c r="L83" s="51"/>
    </row>
    <row r="84" spans="1:12">
      <c r="A84" s="98" t="s">
        <v>713</v>
      </c>
      <c r="B84" s="98"/>
      <c r="C84" s="98"/>
      <c r="D84" s="98"/>
      <c r="E84" s="98"/>
      <c r="F84" s="98"/>
      <c r="G84" s="98"/>
      <c r="H84" s="98"/>
      <c r="I84" s="98"/>
      <c r="J84" s="51"/>
      <c r="K84" s="51"/>
      <c r="L84" s="51"/>
    </row>
    <row r="85" spans="1:12">
      <c r="A85" s="22" t="s">
        <v>714</v>
      </c>
      <c r="B85" s="22" t="s">
        <v>715</v>
      </c>
      <c r="C85" s="55"/>
      <c r="D85" s="55"/>
      <c r="E85" s="55"/>
      <c r="F85" s="55"/>
      <c r="G85" s="55"/>
      <c r="H85" s="55"/>
      <c r="I85" s="55"/>
      <c r="J85" s="51"/>
      <c r="K85" s="51"/>
      <c r="L85" s="51"/>
    </row>
    <row r="86" spans="1:12">
      <c r="A86" s="22" t="s">
        <v>716</v>
      </c>
      <c r="B86" s="22" t="s">
        <v>715</v>
      </c>
      <c r="C86" s="55"/>
      <c r="D86" s="55"/>
      <c r="E86" s="55"/>
      <c r="F86" s="55"/>
      <c r="G86" s="55"/>
      <c r="H86" s="55"/>
      <c r="I86" s="55"/>
      <c r="J86" s="51"/>
      <c r="K86" s="51"/>
      <c r="L86" s="51"/>
    </row>
    <row r="87" spans="1:12">
      <c r="A87" s="22" t="s">
        <v>717</v>
      </c>
      <c r="B87" s="22" t="s">
        <v>718</v>
      </c>
      <c r="C87" s="55"/>
      <c r="D87" s="55"/>
      <c r="E87" s="55"/>
      <c r="F87" s="55"/>
      <c r="G87" s="55"/>
      <c r="H87" s="55"/>
      <c r="I87" s="55"/>
      <c r="J87" s="51"/>
      <c r="K87" s="51"/>
      <c r="L87" s="51"/>
    </row>
    <row r="88" spans="1:12">
      <c r="A88" s="22" t="s">
        <v>719</v>
      </c>
      <c r="B88" s="22" t="s">
        <v>720</v>
      </c>
      <c r="C88" s="55"/>
      <c r="D88" s="55"/>
      <c r="E88" s="55"/>
      <c r="F88" s="55"/>
      <c r="G88" s="55"/>
      <c r="H88" s="55"/>
      <c r="I88" s="55"/>
      <c r="J88" s="51"/>
      <c r="K88" s="51"/>
      <c r="L88" s="51"/>
    </row>
    <row r="89" spans="1:12">
      <c r="A89" s="98" t="s">
        <v>721</v>
      </c>
      <c r="B89" s="98"/>
      <c r="C89" s="98"/>
      <c r="D89" s="98"/>
      <c r="E89" s="98"/>
      <c r="F89" s="98"/>
      <c r="G89" s="98"/>
      <c r="H89" s="98"/>
      <c r="I89" s="98"/>
      <c r="J89" s="51"/>
      <c r="K89" s="51"/>
      <c r="L89" s="51"/>
    </row>
    <row r="90" spans="1:12">
      <c r="A90" s="22" t="s">
        <v>722</v>
      </c>
      <c r="B90" s="22" t="s">
        <v>547</v>
      </c>
      <c r="C90" s="55"/>
      <c r="D90" s="39">
        <f>D$82*D$254</f>
        <v>12.222752092397219</v>
      </c>
      <c r="E90" s="39">
        <f>E$82*E$254</f>
        <v>14.625710128061732</v>
      </c>
      <c r="F90" s="39">
        <f>F$82*F$254</f>
        <v>20.615445598404218</v>
      </c>
      <c r="G90" s="39">
        <f>G$82*G$254</f>
        <v>28.830810760079228</v>
      </c>
      <c r="H90" s="55"/>
      <c r="I90" s="55"/>
      <c r="J90" s="51"/>
      <c r="K90" s="51"/>
      <c r="L90" s="51"/>
    </row>
    <row r="91" spans="1:12">
      <c r="A91" s="22" t="s">
        <v>723</v>
      </c>
      <c r="B91" s="22" t="s">
        <v>547</v>
      </c>
      <c r="C91" s="55"/>
      <c r="D91" s="39">
        <f>D$82*D$255</f>
        <v>5.9383403425603127</v>
      </c>
      <c r="E91" s="39">
        <f>E$82*E$255</f>
        <v>5.7440500080647876</v>
      </c>
      <c r="F91" s="39">
        <f>F$82*F$255</f>
        <v>6.6907430602354721</v>
      </c>
      <c r="G91" s="39">
        <f>G$82*G$255</f>
        <v>7.6643757736315221</v>
      </c>
      <c r="H91" s="55"/>
      <c r="I91" s="55"/>
      <c r="J91" s="51"/>
      <c r="K91" s="51"/>
      <c r="L91" s="51"/>
    </row>
    <row r="92" spans="1:12">
      <c r="A92" s="22" t="s">
        <v>724</v>
      </c>
      <c r="B92" s="22" t="s">
        <v>547</v>
      </c>
      <c r="C92" s="55"/>
      <c r="D92" s="39">
        <f>D$83*D$254</f>
        <v>31.219086692547886</v>
      </c>
      <c r="E92" s="39">
        <f>E$83*E$254</f>
        <v>37.808796145226992</v>
      </c>
      <c r="F92" s="39">
        <f>F$83*F$254</f>
        <v>53.292809254956737</v>
      </c>
      <c r="G92" s="39">
        <f>G$83*G$254</f>
        <v>74.53027833759711</v>
      </c>
      <c r="H92" s="55"/>
      <c r="I92" s="55"/>
      <c r="J92" s="51"/>
      <c r="K92" s="51"/>
      <c r="L92" s="51"/>
    </row>
    <row r="93" spans="1:12">
      <c r="A93" s="22" t="s">
        <v>725</v>
      </c>
      <c r="B93" s="22" t="s">
        <v>547</v>
      </c>
      <c r="C93" s="55"/>
      <c r="D93" s="39">
        <f>D$83*D$255</f>
        <v>15.167579327699915</v>
      </c>
      <c r="E93" s="39">
        <f>E$83*E$255</f>
        <v>14.848893756360271</v>
      </c>
      <c r="F93" s="39">
        <f>F$83*F$255</f>
        <v>17.296181738155369</v>
      </c>
      <c r="G93" s="39">
        <f>G$83*G$255</f>
        <v>19.813111204061183</v>
      </c>
      <c r="H93" s="55"/>
      <c r="I93" s="55"/>
      <c r="J93" s="51"/>
      <c r="K93" s="51"/>
      <c r="L93" s="51"/>
    </row>
    <row r="94" spans="1:12">
      <c r="A94" s="20" t="s">
        <v>726</v>
      </c>
      <c r="B94" s="20"/>
      <c r="C94" s="20"/>
      <c r="D94" s="20"/>
      <c r="E94" s="20"/>
      <c r="F94" s="20"/>
      <c r="G94" s="20"/>
      <c r="H94" s="20"/>
      <c r="I94" s="20"/>
      <c r="J94" s="51"/>
      <c r="K94" s="51"/>
      <c r="L94" s="51"/>
    </row>
    <row r="95" spans="1:12">
      <c r="A95" s="22" t="s">
        <v>727</v>
      </c>
      <c r="B95" s="22" t="s">
        <v>728</v>
      </c>
      <c r="C95" s="55"/>
      <c r="D95" s="210">
        <v>436.54866309996208</v>
      </c>
      <c r="E95" s="210">
        <v>504.36209617242508</v>
      </c>
      <c r="F95" s="210">
        <v>573.79314341779332</v>
      </c>
      <c r="G95" s="210">
        <v>886.32480565414153</v>
      </c>
      <c r="H95" s="55"/>
      <c r="I95" s="55"/>
      <c r="J95" s="51"/>
      <c r="K95" s="51"/>
      <c r="L95" s="51"/>
    </row>
    <row r="96" spans="1:12">
      <c r="A96" s="22" t="s">
        <v>729</v>
      </c>
      <c r="B96" s="22" t="s">
        <v>728</v>
      </c>
      <c r="C96" s="55"/>
      <c r="D96" s="210">
        <v>10.16250289813785</v>
      </c>
      <c r="E96" s="210">
        <v>25.690899789332821</v>
      </c>
      <c r="F96" s="210">
        <v>36.090655825504179</v>
      </c>
      <c r="G96" s="210">
        <v>112.67102499106809</v>
      </c>
      <c r="H96" s="55"/>
      <c r="I96" s="55"/>
      <c r="J96" s="51"/>
      <c r="K96" s="51"/>
      <c r="L96" s="51"/>
    </row>
    <row r="97" spans="1:12">
      <c r="A97" s="22" t="s">
        <v>730</v>
      </c>
      <c r="B97" s="22" t="s">
        <v>728</v>
      </c>
      <c r="C97" s="55"/>
      <c r="D97" s="210">
        <v>2539.1091654301208</v>
      </c>
      <c r="E97" s="210">
        <v>3030.34752279553</v>
      </c>
      <c r="F97" s="210">
        <v>3069.796857623186</v>
      </c>
      <c r="G97" s="210">
        <v>5086.02694992947</v>
      </c>
      <c r="H97" s="55"/>
      <c r="I97" s="55"/>
      <c r="J97" s="51"/>
      <c r="K97" s="51"/>
      <c r="L97" s="51"/>
    </row>
    <row r="98" spans="1:12">
      <c r="A98" s="22" t="s">
        <v>731</v>
      </c>
      <c r="B98" s="22" t="s">
        <v>728</v>
      </c>
      <c r="C98" s="55"/>
      <c r="D98" s="210">
        <v>84.767825491947093</v>
      </c>
      <c r="E98" s="210">
        <v>127.056681225548</v>
      </c>
      <c r="F98" s="210">
        <v>202.198323037595</v>
      </c>
      <c r="G98" s="210">
        <v>621.02572732610702</v>
      </c>
      <c r="H98" s="55"/>
      <c r="I98" s="55"/>
      <c r="J98" s="51"/>
      <c r="K98" s="51"/>
      <c r="L98" s="51"/>
    </row>
    <row r="99" spans="1:12">
      <c r="A99" s="98" t="s">
        <v>732</v>
      </c>
      <c r="B99" s="98"/>
      <c r="C99" s="98"/>
      <c r="D99" s="98"/>
      <c r="E99" s="98"/>
      <c r="F99" s="98"/>
      <c r="G99" s="98"/>
      <c r="H99" s="98"/>
      <c r="I99" s="98"/>
      <c r="J99" s="51"/>
      <c r="K99" s="51"/>
      <c r="L99" s="51"/>
    </row>
    <row r="100" spans="1:12">
      <c r="A100" s="22" t="s">
        <v>733</v>
      </c>
      <c r="B100" s="22" t="s">
        <v>728</v>
      </c>
      <c r="C100" s="55"/>
      <c r="D100" s="210">
        <v>436.54866309996208</v>
      </c>
      <c r="E100" s="210">
        <v>447.96838018912928</v>
      </c>
      <c r="F100" s="210">
        <v>378.79046022262321</v>
      </c>
      <c r="G100" s="210">
        <v>194.94137193239621</v>
      </c>
      <c r="H100" s="55"/>
      <c r="I100" s="55"/>
      <c r="J100" s="51"/>
      <c r="K100" s="51"/>
      <c r="L100" s="51"/>
    </row>
    <row r="101" spans="1:12">
      <c r="A101" s="22" t="s">
        <v>734</v>
      </c>
      <c r="B101" s="22" t="s">
        <v>728</v>
      </c>
      <c r="C101" s="55"/>
      <c r="D101" s="55"/>
      <c r="E101" s="55"/>
      <c r="F101" s="55"/>
      <c r="G101" s="55"/>
      <c r="H101" s="55"/>
      <c r="I101" s="55"/>
      <c r="J101" s="51"/>
      <c r="K101" s="51"/>
      <c r="L101" s="51"/>
    </row>
    <row r="102" spans="1:12">
      <c r="A102" s="22" t="s">
        <v>735</v>
      </c>
      <c r="B102" s="22" t="s">
        <v>728</v>
      </c>
      <c r="C102" s="55"/>
      <c r="D102" s="210"/>
      <c r="E102" s="210">
        <v>56.393715983295813</v>
      </c>
      <c r="F102" s="210">
        <v>186.01481410505221</v>
      </c>
      <c r="G102" s="210">
        <v>561.72993925848198</v>
      </c>
      <c r="H102" s="55"/>
      <c r="I102" s="55"/>
      <c r="J102" s="51"/>
      <c r="K102" s="51"/>
      <c r="L102" s="51"/>
    </row>
    <row r="103" spans="1:12">
      <c r="A103" s="22" t="s">
        <v>736</v>
      </c>
      <c r="B103" s="22" t="s">
        <v>728</v>
      </c>
      <c r="C103" s="55"/>
      <c r="D103" s="55"/>
      <c r="E103" s="55"/>
      <c r="F103" s="55"/>
      <c r="G103" s="55"/>
      <c r="H103" s="55"/>
      <c r="I103" s="55"/>
      <c r="J103" s="51"/>
      <c r="K103" s="51"/>
      <c r="L103" s="51"/>
    </row>
    <row r="104" spans="1:12">
      <c r="A104" s="22" t="s">
        <v>737</v>
      </c>
      <c r="B104" s="22" t="s">
        <v>728</v>
      </c>
      <c r="C104" s="55"/>
      <c r="D104" s="210"/>
      <c r="E104" s="210"/>
      <c r="F104" s="210">
        <v>8.9878690901180001</v>
      </c>
      <c r="G104" s="210">
        <v>129.65349446326331</v>
      </c>
      <c r="H104" s="55"/>
      <c r="I104" s="55"/>
      <c r="J104" s="51"/>
      <c r="K104" s="51"/>
      <c r="L104" s="51"/>
    </row>
    <row r="105" spans="1:12">
      <c r="A105" s="98" t="s">
        <v>738</v>
      </c>
      <c r="B105" s="98"/>
      <c r="C105" s="98"/>
      <c r="D105" s="98"/>
      <c r="E105" s="98"/>
      <c r="F105" s="98"/>
      <c r="G105" s="98"/>
      <c r="H105" s="98"/>
      <c r="I105" s="98"/>
      <c r="J105" s="51"/>
      <c r="K105" s="51"/>
      <c r="L105" s="51"/>
    </row>
    <row r="106" spans="1:12">
      <c r="A106" s="22" t="s">
        <v>739</v>
      </c>
      <c r="B106" s="22" t="s">
        <v>728</v>
      </c>
      <c r="C106" s="55"/>
      <c r="D106" s="210">
        <v>10.16250289813785</v>
      </c>
      <c r="E106" s="210">
        <v>14.08220962979731</v>
      </c>
      <c r="F106" s="210">
        <v>13.1946672876697</v>
      </c>
      <c r="G106" s="210"/>
      <c r="H106" s="55"/>
      <c r="I106" s="55"/>
      <c r="J106" s="51"/>
      <c r="K106" s="51"/>
      <c r="L106" s="51"/>
    </row>
    <row r="107" spans="1:12">
      <c r="A107" s="22" t="s">
        <v>740</v>
      </c>
      <c r="B107" s="22" t="s">
        <v>728</v>
      </c>
      <c r="C107" s="55"/>
      <c r="D107" s="55"/>
      <c r="E107" s="55"/>
      <c r="F107" s="55"/>
      <c r="G107" s="55"/>
      <c r="H107" s="55"/>
      <c r="I107" s="55"/>
      <c r="J107" s="51"/>
      <c r="K107" s="51"/>
      <c r="L107" s="51"/>
    </row>
    <row r="108" spans="1:12">
      <c r="A108" s="22" t="s">
        <v>741</v>
      </c>
      <c r="B108" s="22" t="s">
        <v>728</v>
      </c>
      <c r="C108" s="55"/>
      <c r="D108" s="210"/>
      <c r="E108" s="210">
        <v>11.608690159535509</v>
      </c>
      <c r="F108" s="210">
        <v>16.802677804423091</v>
      </c>
      <c r="G108" s="210">
        <v>79.791292948176491</v>
      </c>
      <c r="H108" s="55"/>
      <c r="I108" s="55"/>
      <c r="J108" s="51"/>
      <c r="K108" s="51"/>
      <c r="L108" s="51"/>
    </row>
    <row r="109" spans="1:12">
      <c r="A109" s="22" t="s">
        <v>742</v>
      </c>
      <c r="B109" s="22" t="s">
        <v>728</v>
      </c>
      <c r="C109" s="55"/>
      <c r="D109" s="55"/>
      <c r="E109" s="55"/>
      <c r="F109" s="55"/>
      <c r="G109" s="55"/>
      <c r="H109" s="55"/>
      <c r="I109" s="55"/>
      <c r="J109" s="51"/>
      <c r="K109" s="51"/>
      <c r="L109" s="51"/>
    </row>
    <row r="110" spans="1:12">
      <c r="A110" s="22" t="s">
        <v>743</v>
      </c>
      <c r="B110" s="22" t="s">
        <v>728</v>
      </c>
      <c r="C110" s="55"/>
      <c r="D110" s="210"/>
      <c r="E110" s="210"/>
      <c r="F110" s="210">
        <v>6.0933107334113936</v>
      </c>
      <c r="G110" s="210">
        <v>32.879732042891618</v>
      </c>
      <c r="H110" s="55"/>
      <c r="I110" s="55"/>
      <c r="J110" s="51"/>
      <c r="K110" s="51"/>
      <c r="L110" s="51"/>
    </row>
    <row r="111" spans="1:12">
      <c r="A111" s="98" t="s">
        <v>744</v>
      </c>
      <c r="B111" s="98"/>
      <c r="C111" s="98"/>
      <c r="D111" s="98"/>
      <c r="E111" s="98"/>
      <c r="F111" s="98"/>
      <c r="G111" s="98"/>
      <c r="H111" s="98"/>
      <c r="I111" s="98"/>
      <c r="J111" s="51"/>
      <c r="K111" s="51"/>
      <c r="L111" s="51"/>
    </row>
    <row r="112" spans="1:12">
      <c r="A112" s="22" t="s">
        <v>745</v>
      </c>
      <c r="B112" s="22" t="s">
        <v>728</v>
      </c>
      <c r="C112" s="55"/>
      <c r="D112" s="210">
        <v>2539.1091654301208</v>
      </c>
      <c r="E112" s="210">
        <v>3030.34752279553</v>
      </c>
      <c r="F112" s="210">
        <v>2769.9729756252859</v>
      </c>
      <c r="G112" s="210">
        <v>1618.50308310833</v>
      </c>
      <c r="H112" s="55"/>
      <c r="I112" s="55"/>
      <c r="J112" s="51"/>
      <c r="K112" s="51"/>
      <c r="L112" s="51"/>
    </row>
    <row r="113" spans="1:12">
      <c r="A113" s="22" t="s">
        <v>746</v>
      </c>
      <c r="B113" s="22" t="s">
        <v>728</v>
      </c>
      <c r="C113" s="55"/>
      <c r="D113" s="55"/>
      <c r="E113" s="55"/>
      <c r="F113" s="55"/>
      <c r="G113" s="55"/>
      <c r="H113" s="55"/>
      <c r="I113" s="55"/>
      <c r="J113" s="51"/>
      <c r="K113" s="51"/>
      <c r="L113" s="51"/>
    </row>
    <row r="114" spans="1:12">
      <c r="A114" s="22" t="s">
        <v>747</v>
      </c>
      <c r="B114" s="22" t="s">
        <v>728</v>
      </c>
      <c r="C114" s="55"/>
      <c r="D114" s="210"/>
      <c r="E114" s="210"/>
      <c r="F114" s="210">
        <v>299.8238819979</v>
      </c>
      <c r="G114" s="210">
        <v>3467.52386682114</v>
      </c>
      <c r="H114" s="55"/>
      <c r="I114" s="55"/>
      <c r="J114" s="51"/>
      <c r="K114" s="51"/>
      <c r="L114" s="51"/>
    </row>
    <row r="115" spans="1:12">
      <c r="A115" s="22" t="s">
        <v>748</v>
      </c>
      <c r="B115" s="22" t="s">
        <v>728</v>
      </c>
      <c r="C115" s="55"/>
      <c r="D115" s="55"/>
      <c r="E115" s="55"/>
      <c r="F115" s="55"/>
      <c r="G115" s="55"/>
      <c r="H115" s="55"/>
      <c r="I115" s="55"/>
      <c r="J115" s="51"/>
      <c r="K115" s="51"/>
      <c r="L115" s="51"/>
    </row>
    <row r="116" spans="1:12">
      <c r="A116" s="22" t="s">
        <v>749</v>
      </c>
      <c r="B116" s="22" t="s">
        <v>728</v>
      </c>
      <c r="C116" s="55"/>
      <c r="D116" s="55"/>
      <c r="E116" s="55"/>
      <c r="F116" s="55"/>
      <c r="G116" s="55"/>
      <c r="H116" s="55"/>
      <c r="I116" s="55"/>
      <c r="J116" s="51"/>
      <c r="K116" s="51"/>
      <c r="L116" s="51"/>
    </row>
    <row r="117" spans="1:12">
      <c r="A117" s="98" t="s">
        <v>750</v>
      </c>
      <c r="B117" s="98"/>
      <c r="C117" s="98"/>
      <c r="D117" s="98"/>
      <c r="E117" s="98"/>
      <c r="F117" s="98"/>
      <c r="G117" s="98"/>
      <c r="H117" s="98"/>
      <c r="I117" s="98"/>
      <c r="J117" s="51"/>
      <c r="K117" s="51"/>
      <c r="L117" s="51"/>
    </row>
    <row r="118" spans="1:12">
      <c r="A118" s="22" t="s">
        <v>751</v>
      </c>
      <c r="B118" s="22" t="s">
        <v>728</v>
      </c>
      <c r="C118" s="55"/>
      <c r="D118" s="210">
        <v>84.767825491947093</v>
      </c>
      <c r="E118" s="210">
        <v>127.056681225548</v>
      </c>
      <c r="F118" s="210">
        <v>101.967745722711</v>
      </c>
      <c r="G118" s="210"/>
      <c r="H118" s="55"/>
      <c r="I118" s="55"/>
      <c r="J118" s="51"/>
      <c r="K118" s="51"/>
      <c r="L118" s="51"/>
    </row>
    <row r="119" spans="1:12">
      <c r="A119" s="22" t="s">
        <v>752</v>
      </c>
      <c r="B119" s="22" t="s">
        <v>728</v>
      </c>
      <c r="C119" s="55"/>
      <c r="D119" s="55"/>
      <c r="E119" s="55"/>
      <c r="F119" s="55"/>
      <c r="G119" s="55"/>
      <c r="H119" s="55"/>
      <c r="I119" s="55"/>
      <c r="J119" s="51"/>
      <c r="K119" s="51"/>
      <c r="L119" s="51"/>
    </row>
    <row r="120" spans="1:12">
      <c r="A120" s="22" t="s">
        <v>753</v>
      </c>
      <c r="B120" s="22" t="s">
        <v>728</v>
      </c>
      <c r="C120" s="55"/>
      <c r="D120" s="210"/>
      <c r="E120" s="210"/>
      <c r="F120" s="210">
        <v>100.230577314884</v>
      </c>
      <c r="G120" s="210">
        <v>621.02572732610702</v>
      </c>
      <c r="H120" s="55"/>
      <c r="I120" s="55"/>
      <c r="J120" s="51"/>
      <c r="K120" s="51"/>
      <c r="L120" s="51"/>
    </row>
    <row r="121" spans="1:12">
      <c r="A121" s="22" t="s">
        <v>754</v>
      </c>
      <c r="B121" s="22" t="s">
        <v>728</v>
      </c>
      <c r="C121" s="55"/>
      <c r="D121" s="55"/>
      <c r="E121" s="55"/>
      <c r="F121" s="55"/>
      <c r="G121" s="55"/>
      <c r="H121" s="55"/>
      <c r="I121" s="55"/>
      <c r="J121" s="51"/>
      <c r="K121" s="51"/>
      <c r="L121" s="51"/>
    </row>
    <row r="122" spans="1:12">
      <c r="A122" s="22" t="s">
        <v>755</v>
      </c>
      <c r="B122" s="22" t="s">
        <v>728</v>
      </c>
      <c r="C122" s="55"/>
      <c r="D122" s="55"/>
      <c r="E122" s="55"/>
      <c r="F122" s="55"/>
      <c r="G122" s="55"/>
      <c r="H122" s="55"/>
      <c r="I122" s="55"/>
      <c r="J122" s="51"/>
      <c r="K122" s="51"/>
      <c r="L122" s="51"/>
    </row>
    <row r="123" spans="1:12">
      <c r="A123" s="98" t="s">
        <v>756</v>
      </c>
      <c r="B123" s="98"/>
      <c r="C123" s="98"/>
      <c r="D123" s="98"/>
      <c r="E123" s="98"/>
      <c r="F123" s="98"/>
      <c r="G123" s="98"/>
      <c r="H123" s="98"/>
      <c r="I123" s="98"/>
      <c r="J123" s="51"/>
      <c r="K123" s="51"/>
      <c r="L123" s="51"/>
    </row>
    <row r="124" spans="1:12">
      <c r="A124" s="22" t="s">
        <v>757</v>
      </c>
      <c r="B124" s="22" t="s">
        <v>758</v>
      </c>
      <c r="C124" s="55"/>
      <c r="D124" s="55"/>
      <c r="E124" s="55"/>
      <c r="F124" s="55"/>
      <c r="G124" s="55"/>
      <c r="H124" s="55"/>
      <c r="I124" s="55"/>
      <c r="J124" s="51"/>
      <c r="K124" s="51"/>
      <c r="L124" s="51"/>
    </row>
    <row r="125" spans="1:12">
      <c r="A125" s="22" t="s">
        <v>759</v>
      </c>
      <c r="B125" s="22" t="s">
        <v>758</v>
      </c>
      <c r="C125" s="55"/>
      <c r="D125" s="55"/>
      <c r="E125" s="55"/>
      <c r="F125" s="55"/>
      <c r="G125" s="55"/>
      <c r="H125" s="55"/>
      <c r="I125" s="55"/>
      <c r="J125" s="51"/>
      <c r="K125" s="51"/>
      <c r="L125" s="51"/>
    </row>
    <row r="126" spans="1:12">
      <c r="A126" s="20" t="s">
        <v>760</v>
      </c>
      <c r="B126" s="20"/>
      <c r="C126" s="20"/>
      <c r="D126" s="20"/>
      <c r="E126" s="20"/>
      <c r="F126" s="20"/>
      <c r="G126" s="20"/>
      <c r="H126" s="20"/>
      <c r="I126" s="20"/>
      <c r="J126" s="51"/>
      <c r="K126" s="51"/>
      <c r="L126" s="51"/>
    </row>
    <row r="127" spans="1:12">
      <c r="A127" s="22" t="s">
        <v>761</v>
      </c>
      <c r="B127" s="22" t="s">
        <v>238</v>
      </c>
      <c r="C127" s="60"/>
      <c r="D127" s="217">
        <v>0.42794300000000002</v>
      </c>
      <c r="E127" s="217">
        <v>0.432612</v>
      </c>
      <c r="F127" s="217">
        <v>0.474356</v>
      </c>
      <c r="G127" s="217">
        <v>0.25724999999999998</v>
      </c>
      <c r="H127" s="60"/>
      <c r="I127" s="60"/>
      <c r="J127" s="51"/>
      <c r="K127" s="51"/>
      <c r="L127" s="51"/>
    </row>
    <row r="128" spans="1:12">
      <c r="A128" s="98" t="s">
        <v>762</v>
      </c>
      <c r="B128" s="98"/>
      <c r="C128" s="98"/>
      <c r="D128" s="218"/>
      <c r="E128" s="218"/>
      <c r="F128" s="218"/>
      <c r="G128" s="218"/>
      <c r="H128" s="98"/>
      <c r="I128" s="98"/>
      <c r="J128" s="51"/>
      <c r="K128" s="51"/>
      <c r="L128" s="51"/>
    </row>
    <row r="129" spans="1:12">
      <c r="A129" s="22" t="s">
        <v>763</v>
      </c>
      <c r="B129" s="22" t="s">
        <v>238</v>
      </c>
      <c r="C129" s="55"/>
      <c r="D129" s="217">
        <v>0.41484700000000002</v>
      </c>
      <c r="E129" s="217">
        <v>0.41498600000000002</v>
      </c>
      <c r="F129" s="217">
        <v>0.44376700000000002</v>
      </c>
      <c r="G129" s="217">
        <v>0.211035</v>
      </c>
      <c r="H129" s="55"/>
      <c r="I129" s="55"/>
      <c r="J129" s="51"/>
      <c r="K129" s="51"/>
      <c r="L129" s="51"/>
    </row>
    <row r="130" spans="1:12">
      <c r="A130" s="22" t="s">
        <v>764</v>
      </c>
      <c r="B130" s="22" t="s">
        <v>238</v>
      </c>
      <c r="C130" s="55"/>
      <c r="D130" s="217">
        <v>1.3096E-2</v>
      </c>
      <c r="E130" s="217">
        <v>1.7627E-2</v>
      </c>
      <c r="F130" s="217">
        <v>3.0588000000000001E-2</v>
      </c>
      <c r="G130" s="217">
        <v>4.6216E-2</v>
      </c>
      <c r="H130" s="55"/>
      <c r="I130" s="55"/>
      <c r="J130" s="51"/>
      <c r="K130" s="51"/>
      <c r="L130" s="51"/>
    </row>
    <row r="131" spans="1:12">
      <c r="A131" s="22" t="s">
        <v>765</v>
      </c>
      <c r="B131" s="22" t="s">
        <v>238</v>
      </c>
      <c r="C131" s="55"/>
      <c r="D131" s="209"/>
      <c r="E131" s="209"/>
      <c r="F131" s="209"/>
      <c r="G131" s="209"/>
      <c r="H131" s="55"/>
      <c r="I131" s="55"/>
      <c r="J131" s="51"/>
      <c r="K131" s="51"/>
      <c r="L131" s="51"/>
    </row>
    <row r="132" spans="1:12">
      <c r="A132" s="22" t="s">
        <v>766</v>
      </c>
      <c r="B132" s="22" t="s">
        <v>238</v>
      </c>
      <c r="C132" s="55"/>
      <c r="D132" s="209"/>
      <c r="E132" s="209"/>
      <c r="F132" s="209"/>
      <c r="G132" s="209"/>
      <c r="H132" s="55"/>
      <c r="I132" s="55"/>
      <c r="J132" s="51"/>
      <c r="K132" s="51"/>
      <c r="L132" s="51"/>
    </row>
    <row r="133" spans="1:12">
      <c r="A133" s="22" t="s">
        <v>767</v>
      </c>
      <c r="B133" s="22" t="s">
        <v>238</v>
      </c>
      <c r="C133" s="55"/>
      <c r="D133" s="209"/>
      <c r="E133" s="209"/>
      <c r="F133" s="209"/>
      <c r="G133" s="209"/>
      <c r="H133" s="55"/>
      <c r="I133" s="55"/>
      <c r="J133" s="51"/>
      <c r="K133" s="51"/>
      <c r="L133" s="51"/>
    </row>
    <row r="134" spans="1:12">
      <c r="A134" s="98" t="s">
        <v>768</v>
      </c>
      <c r="B134" s="98"/>
      <c r="C134" s="98"/>
      <c r="D134" s="218"/>
      <c r="E134" s="218"/>
      <c r="F134" s="218"/>
      <c r="G134" s="218"/>
      <c r="H134" s="98"/>
      <c r="I134" s="98"/>
      <c r="J134" s="51"/>
      <c r="K134" s="51"/>
      <c r="L134" s="51"/>
    </row>
    <row r="135" spans="1:12">
      <c r="A135" s="22" t="s">
        <v>769</v>
      </c>
      <c r="B135" s="22" t="s">
        <v>238</v>
      </c>
      <c r="C135" s="55"/>
      <c r="D135" s="217">
        <v>0.202876</v>
      </c>
      <c r="E135" s="217">
        <v>0.160357</v>
      </c>
      <c r="F135" s="217">
        <v>0.14983399999999999</v>
      </c>
      <c r="G135" s="217"/>
      <c r="H135" s="55"/>
      <c r="I135" s="55"/>
      <c r="J135" s="51"/>
      <c r="K135" s="51"/>
      <c r="L135" s="51"/>
    </row>
    <row r="136" spans="1:12">
      <c r="A136" s="22" t="s">
        <v>770</v>
      </c>
      <c r="B136" s="22" t="s">
        <v>238</v>
      </c>
      <c r="C136" s="55"/>
      <c r="D136" s="209"/>
      <c r="E136" s="209"/>
      <c r="F136" s="209"/>
      <c r="G136" s="209"/>
      <c r="H136" s="55"/>
      <c r="I136" s="55"/>
      <c r="J136" s="51"/>
      <c r="K136" s="51"/>
      <c r="L136" s="51"/>
    </row>
    <row r="137" spans="1:12">
      <c r="A137" s="22" t="s">
        <v>771</v>
      </c>
      <c r="B137" s="22" t="s">
        <v>238</v>
      </c>
      <c r="C137" s="55"/>
      <c r="D137" s="217"/>
      <c r="E137" s="217">
        <v>1.8072000000000001E-2</v>
      </c>
      <c r="F137" s="217">
        <v>3.4770000000000002E-2</v>
      </c>
      <c r="G137" s="217">
        <v>6.1912000000000002E-2</v>
      </c>
      <c r="H137" s="55"/>
      <c r="I137" s="55"/>
      <c r="J137" s="51"/>
      <c r="K137" s="51"/>
      <c r="L137" s="51"/>
    </row>
    <row r="138" spans="1:12">
      <c r="A138" s="22" t="s">
        <v>772</v>
      </c>
      <c r="B138" s="22" t="s">
        <v>238</v>
      </c>
      <c r="C138" s="55"/>
      <c r="D138" s="209"/>
      <c r="E138" s="209"/>
      <c r="F138" s="209"/>
      <c r="G138" s="209"/>
      <c r="H138" s="55"/>
      <c r="I138" s="55"/>
      <c r="J138" s="51"/>
      <c r="K138" s="51"/>
      <c r="L138" s="51"/>
    </row>
    <row r="139" spans="1:12">
      <c r="A139" s="22" t="s">
        <v>773</v>
      </c>
      <c r="B139" s="22" t="s">
        <v>238</v>
      </c>
      <c r="C139" s="55"/>
      <c r="D139" s="209"/>
      <c r="E139" s="209"/>
      <c r="F139" s="209"/>
      <c r="G139" s="209"/>
      <c r="H139" s="55"/>
      <c r="I139" s="55"/>
      <c r="J139" s="51"/>
      <c r="K139" s="51"/>
      <c r="L139" s="51"/>
    </row>
    <row r="140" spans="1:12">
      <c r="A140" s="22" t="s">
        <v>774</v>
      </c>
      <c r="B140" s="22" t="s">
        <v>238</v>
      </c>
      <c r="C140" s="55"/>
      <c r="D140" s="217"/>
      <c r="E140" s="217"/>
      <c r="F140" s="217">
        <v>5.3540000000000003E-3</v>
      </c>
      <c r="G140" s="217">
        <v>5.7971000000000002E-2</v>
      </c>
      <c r="H140" s="55"/>
      <c r="I140" s="55"/>
      <c r="J140" s="51"/>
      <c r="K140" s="51"/>
      <c r="L140" s="51"/>
    </row>
    <row r="141" spans="1:12">
      <c r="A141" s="22" t="s">
        <v>775</v>
      </c>
      <c r="B141" s="22" t="s">
        <v>238</v>
      </c>
      <c r="C141" s="55"/>
      <c r="D141" s="217">
        <v>0.202876</v>
      </c>
      <c r="E141" s="217">
        <v>0.160357</v>
      </c>
      <c r="F141" s="217">
        <v>0.14983399999999999</v>
      </c>
      <c r="G141" s="217"/>
      <c r="H141" s="55"/>
      <c r="I141" s="55"/>
      <c r="J141" s="51"/>
      <c r="K141" s="51"/>
      <c r="L141" s="51"/>
    </row>
    <row r="142" spans="1:12">
      <c r="A142" s="22" t="s">
        <v>776</v>
      </c>
      <c r="B142" s="22" t="s">
        <v>238</v>
      </c>
      <c r="C142" s="55"/>
      <c r="D142" s="209"/>
      <c r="E142" s="209"/>
      <c r="F142" s="209"/>
      <c r="G142" s="209"/>
      <c r="H142" s="55"/>
      <c r="I142" s="55"/>
      <c r="J142" s="51"/>
      <c r="K142" s="51"/>
      <c r="L142" s="51"/>
    </row>
    <row r="143" spans="1:12">
      <c r="A143" s="22" t="s">
        <v>777</v>
      </c>
      <c r="B143" s="22" t="s">
        <v>238</v>
      </c>
      <c r="C143" s="55"/>
      <c r="D143" s="217"/>
      <c r="E143" s="217">
        <v>1.8072000000000001E-2</v>
      </c>
      <c r="F143" s="217">
        <v>3.4770000000000002E-2</v>
      </c>
      <c r="G143" s="217">
        <v>6.1912000000000002E-2</v>
      </c>
      <c r="H143" s="55"/>
      <c r="I143" s="55"/>
      <c r="J143" s="51"/>
      <c r="K143" s="51"/>
      <c r="L143" s="51"/>
    </row>
    <row r="144" spans="1:12">
      <c r="A144" s="22" t="s">
        <v>778</v>
      </c>
      <c r="B144" s="22" t="s">
        <v>238</v>
      </c>
      <c r="C144" s="55"/>
      <c r="D144" s="209"/>
      <c r="E144" s="209"/>
      <c r="F144" s="209"/>
      <c r="G144" s="209"/>
      <c r="H144" s="55"/>
      <c r="I144" s="55"/>
      <c r="J144" s="51"/>
      <c r="K144" s="51"/>
      <c r="L144" s="51"/>
    </row>
    <row r="145" spans="1:12">
      <c r="A145" s="22" t="s">
        <v>779</v>
      </c>
      <c r="B145" s="22" t="s">
        <v>238</v>
      </c>
      <c r="C145" s="55"/>
      <c r="D145" s="209"/>
      <c r="E145" s="209"/>
      <c r="F145" s="209"/>
      <c r="G145" s="209"/>
      <c r="H145" s="55"/>
      <c r="I145" s="55"/>
      <c r="J145" s="51"/>
      <c r="K145" s="51"/>
      <c r="L145" s="51"/>
    </row>
    <row r="146" spans="1:12">
      <c r="A146" s="22" t="s">
        <v>780</v>
      </c>
      <c r="B146" s="22" t="s">
        <v>238</v>
      </c>
      <c r="C146" s="55"/>
      <c r="D146" s="217"/>
      <c r="E146" s="217"/>
      <c r="F146" s="217">
        <v>5.3540000000000003E-3</v>
      </c>
      <c r="G146" s="217">
        <v>5.7971000000000002E-2</v>
      </c>
      <c r="H146" s="55"/>
      <c r="I146" s="55"/>
      <c r="J146" s="51"/>
      <c r="K146" s="51"/>
      <c r="L146" s="51"/>
    </row>
    <row r="147" spans="1:12">
      <c r="A147" s="98" t="s">
        <v>781</v>
      </c>
      <c r="B147" s="98"/>
      <c r="C147" s="98"/>
      <c r="D147" s="218"/>
      <c r="E147" s="218"/>
      <c r="F147" s="218"/>
      <c r="G147" s="218"/>
      <c r="H147" s="98"/>
      <c r="I147" s="98"/>
      <c r="J147" s="51"/>
      <c r="K147" s="51"/>
      <c r="L147" s="51"/>
    </row>
    <row r="148" spans="1:12">
      <c r="A148" s="22" t="s">
        <v>782</v>
      </c>
      <c r="B148" s="22" t="s">
        <v>238</v>
      </c>
      <c r="C148" s="60"/>
      <c r="D148" s="217">
        <v>0.41864299999999999</v>
      </c>
      <c r="E148" s="217">
        <v>0.39956700000000001</v>
      </c>
      <c r="F148" s="217">
        <v>0.393673</v>
      </c>
      <c r="G148" s="217"/>
      <c r="H148" s="60"/>
      <c r="I148" s="60"/>
      <c r="J148" s="51"/>
      <c r="K148" s="51"/>
      <c r="L148" s="51"/>
    </row>
    <row r="149" spans="1:12">
      <c r="A149" s="22" t="s">
        <v>783</v>
      </c>
      <c r="B149" s="22" t="s">
        <v>238</v>
      </c>
      <c r="C149" s="60"/>
      <c r="D149" s="209"/>
      <c r="E149" s="209"/>
      <c r="F149" s="209"/>
      <c r="G149" s="209"/>
      <c r="H149" s="60"/>
      <c r="I149" s="60"/>
      <c r="J149" s="51"/>
      <c r="K149" s="51"/>
      <c r="L149" s="51"/>
    </row>
    <row r="150" spans="1:12">
      <c r="A150" s="22" t="s">
        <v>784</v>
      </c>
      <c r="B150" s="22" t="s">
        <v>238</v>
      </c>
      <c r="C150" s="60"/>
      <c r="D150" s="209"/>
      <c r="E150" s="209"/>
      <c r="F150" s="209"/>
      <c r="G150" s="209"/>
      <c r="H150" s="60"/>
      <c r="I150" s="60"/>
      <c r="J150" s="51"/>
      <c r="K150" s="51"/>
      <c r="L150" s="51"/>
    </row>
    <row r="151" spans="1:12">
      <c r="A151" s="22" t="s">
        <v>785</v>
      </c>
      <c r="B151" s="22" t="s">
        <v>238</v>
      </c>
      <c r="C151" s="60"/>
      <c r="D151" s="209"/>
      <c r="E151" s="209"/>
      <c r="F151" s="209"/>
      <c r="G151" s="209"/>
      <c r="H151" s="60"/>
      <c r="I151" s="60"/>
      <c r="J151" s="51"/>
      <c r="K151" s="51"/>
      <c r="L151" s="51"/>
    </row>
    <row r="152" spans="1:12">
      <c r="A152" s="22" t="s">
        <v>786</v>
      </c>
      <c r="B152" s="22" t="s">
        <v>238</v>
      </c>
      <c r="C152" s="60"/>
      <c r="D152" s="217">
        <v>9.2999999999999992E-3</v>
      </c>
      <c r="E152" s="217">
        <v>3.3044999999999998E-2</v>
      </c>
      <c r="F152" s="217">
        <v>7.5328000000000006E-2</v>
      </c>
      <c r="G152" s="217">
        <v>0.19927900000000001</v>
      </c>
      <c r="H152" s="60"/>
      <c r="I152" s="60"/>
      <c r="J152" s="51"/>
      <c r="K152" s="51"/>
      <c r="L152" s="51"/>
    </row>
    <row r="153" spans="1:12">
      <c r="A153" s="22" t="s">
        <v>787</v>
      </c>
      <c r="B153" s="22" t="s">
        <v>238</v>
      </c>
      <c r="C153" s="60"/>
      <c r="D153" s="217"/>
      <c r="E153" s="217"/>
      <c r="F153" s="217">
        <v>5.3540000000000003E-3</v>
      </c>
      <c r="G153" s="217">
        <v>5.7971000000000002E-2</v>
      </c>
      <c r="H153" s="60"/>
      <c r="I153" s="60"/>
      <c r="J153" s="51"/>
      <c r="K153" s="51"/>
      <c r="L153" s="51"/>
    </row>
    <row r="154" spans="1:12">
      <c r="A154" s="22" t="s">
        <v>788</v>
      </c>
      <c r="B154" s="22" t="s">
        <v>238</v>
      </c>
      <c r="C154" s="60"/>
      <c r="D154" s="209"/>
      <c r="E154" s="209"/>
      <c r="F154" s="209"/>
      <c r="G154" s="209"/>
      <c r="H154" s="60"/>
      <c r="I154" s="60"/>
      <c r="J154" s="51"/>
      <c r="K154" s="51"/>
      <c r="L154" s="51"/>
    </row>
    <row r="155" spans="1:12">
      <c r="A155" s="20" t="s">
        <v>789</v>
      </c>
      <c r="B155" s="20"/>
      <c r="C155" s="20"/>
      <c r="D155" s="20"/>
      <c r="E155" s="20"/>
      <c r="F155" s="20"/>
      <c r="G155" s="20"/>
      <c r="H155" s="20"/>
      <c r="I155" s="20"/>
      <c r="J155" s="51"/>
      <c r="K155" s="51"/>
      <c r="L155" s="51"/>
    </row>
    <row r="156" spans="1:12">
      <c r="A156" s="22" t="s">
        <v>790</v>
      </c>
      <c r="B156" s="22" t="s">
        <v>104</v>
      </c>
      <c r="C156" s="60"/>
      <c r="D156" s="213">
        <v>30.407079</v>
      </c>
      <c r="E156" s="213">
        <v>28.859707</v>
      </c>
      <c r="F156" s="213">
        <v>28.877981999999999</v>
      </c>
      <c r="G156" s="213"/>
      <c r="H156" s="60"/>
      <c r="I156" s="60"/>
      <c r="J156" s="51"/>
      <c r="K156" s="51"/>
      <c r="L156" s="51"/>
    </row>
    <row r="157" spans="1:12">
      <c r="A157" s="98" t="s">
        <v>762</v>
      </c>
      <c r="B157" s="98"/>
      <c r="C157" s="98"/>
      <c r="D157" s="98"/>
      <c r="E157" s="98"/>
      <c r="F157" s="98"/>
      <c r="G157" s="98"/>
      <c r="H157" s="98"/>
      <c r="I157" s="98"/>
      <c r="J157" s="51"/>
      <c r="K157" s="51"/>
      <c r="L157" s="51"/>
    </row>
    <row r="158" spans="1:12">
      <c r="A158" s="22" t="s">
        <v>791</v>
      </c>
      <c r="B158" s="22" t="s">
        <v>104</v>
      </c>
      <c r="C158" s="60"/>
      <c r="D158" s="213">
        <v>30.125900999999999</v>
      </c>
      <c r="E158" s="213">
        <v>28.663138</v>
      </c>
      <c r="F158" s="213">
        <v>28.877981999999999</v>
      </c>
      <c r="G158" s="213"/>
      <c r="H158" s="60"/>
      <c r="I158" s="60"/>
      <c r="J158" s="51"/>
      <c r="K158" s="51"/>
      <c r="L158" s="51"/>
    </row>
    <row r="159" spans="1:12">
      <c r="A159" s="22" t="s">
        <v>792</v>
      </c>
      <c r="B159" s="22" t="s">
        <v>104</v>
      </c>
      <c r="C159" s="55"/>
      <c r="D159" s="213">
        <v>0.28117799999999998</v>
      </c>
      <c r="E159" s="213">
        <v>0.19656799999999999</v>
      </c>
      <c r="F159" s="213"/>
      <c r="G159" s="213"/>
      <c r="H159" s="55"/>
      <c r="I159" s="55"/>
      <c r="J159" s="51"/>
      <c r="K159" s="51"/>
      <c r="L159" s="51"/>
    </row>
    <row r="160" spans="1:12">
      <c r="A160" s="22" t="s">
        <v>793</v>
      </c>
      <c r="B160" s="22" t="s">
        <v>104</v>
      </c>
      <c r="C160" s="55"/>
      <c r="D160" s="55"/>
      <c r="E160" s="55"/>
      <c r="F160" s="55"/>
      <c r="G160" s="55"/>
      <c r="H160" s="55"/>
      <c r="I160" s="55"/>
      <c r="J160" s="51"/>
      <c r="K160" s="51"/>
      <c r="L160" s="51"/>
    </row>
    <row r="161" spans="1:12">
      <c r="A161" s="22" t="s">
        <v>794</v>
      </c>
      <c r="B161" s="22" t="s">
        <v>104</v>
      </c>
      <c r="C161" s="55"/>
      <c r="D161" s="55"/>
      <c r="E161" s="55"/>
      <c r="F161" s="55"/>
      <c r="G161" s="55"/>
      <c r="H161" s="55"/>
      <c r="I161" s="55"/>
      <c r="J161" s="51"/>
      <c r="K161" s="51"/>
      <c r="L161" s="51"/>
    </row>
    <row r="162" spans="1:12">
      <c r="A162" s="22" t="s">
        <v>795</v>
      </c>
      <c r="B162" s="22" t="s">
        <v>104</v>
      </c>
      <c r="C162" s="55"/>
      <c r="D162" s="55"/>
      <c r="E162" s="55"/>
      <c r="F162" s="55"/>
      <c r="G162" s="55"/>
      <c r="H162" s="55"/>
      <c r="I162" s="55"/>
      <c r="J162" s="51"/>
      <c r="K162" s="51"/>
      <c r="L162" s="51"/>
    </row>
    <row r="163" spans="1:12">
      <c r="A163" s="98" t="s">
        <v>796</v>
      </c>
      <c r="B163" s="98"/>
      <c r="C163" s="98"/>
      <c r="D163" s="98"/>
      <c r="E163" s="98"/>
      <c r="F163" s="98"/>
      <c r="G163" s="98"/>
      <c r="H163" s="98"/>
      <c r="I163" s="98"/>
      <c r="J163" s="51"/>
      <c r="K163" s="51"/>
      <c r="L163" s="51"/>
    </row>
    <row r="164" spans="1:12">
      <c r="A164" s="22" t="s">
        <v>797</v>
      </c>
      <c r="B164" s="22" t="s">
        <v>104</v>
      </c>
      <c r="C164" s="102"/>
      <c r="D164" s="214">
        <v>15.025589</v>
      </c>
      <c r="E164" s="214">
        <v>11.877033000000001</v>
      </c>
      <c r="F164" s="214">
        <v>11.097737</v>
      </c>
      <c r="G164" s="214"/>
      <c r="H164" s="102"/>
      <c r="I164" s="102"/>
      <c r="J164" s="51"/>
      <c r="K164" s="51"/>
      <c r="L164" s="51"/>
    </row>
    <row r="165" spans="1:12">
      <c r="A165" s="22" t="s">
        <v>798</v>
      </c>
      <c r="B165" s="22" t="s">
        <v>104</v>
      </c>
      <c r="C165" s="60"/>
      <c r="D165" s="60"/>
      <c r="E165" s="60"/>
      <c r="F165" s="60"/>
      <c r="G165" s="60"/>
      <c r="H165" s="60"/>
      <c r="I165" s="60"/>
      <c r="J165" s="51"/>
      <c r="K165" s="51"/>
      <c r="L165" s="51"/>
    </row>
    <row r="166" spans="1:12">
      <c r="A166" s="22" t="s">
        <v>799</v>
      </c>
      <c r="B166" s="22" t="s">
        <v>104</v>
      </c>
      <c r="C166" s="60"/>
      <c r="D166" s="60"/>
      <c r="E166" s="60"/>
      <c r="F166" s="60"/>
      <c r="G166" s="60"/>
      <c r="H166" s="60"/>
      <c r="I166" s="60"/>
      <c r="J166" s="51"/>
      <c r="K166" s="51"/>
      <c r="L166" s="51"/>
    </row>
    <row r="167" spans="1:12">
      <c r="A167" s="22" t="s">
        <v>800</v>
      </c>
      <c r="B167" s="22" t="s">
        <v>104</v>
      </c>
      <c r="C167" s="60"/>
      <c r="D167" s="60"/>
      <c r="E167" s="60"/>
      <c r="F167" s="60"/>
      <c r="G167" s="60"/>
      <c r="H167" s="60"/>
      <c r="I167" s="60"/>
      <c r="J167" s="51"/>
      <c r="K167" s="51"/>
      <c r="L167" s="51"/>
    </row>
    <row r="168" spans="1:12">
      <c r="A168" s="22" t="s">
        <v>801</v>
      </c>
      <c r="B168" s="22" t="s">
        <v>104</v>
      </c>
      <c r="C168" s="102"/>
      <c r="D168" s="214">
        <v>15.100312000000001</v>
      </c>
      <c r="E168" s="214">
        <v>16.786104999999999</v>
      </c>
      <c r="F168" s="214">
        <v>17.780244</v>
      </c>
      <c r="G168" s="214"/>
      <c r="H168" s="102"/>
      <c r="I168" s="102"/>
      <c r="J168" s="51"/>
      <c r="K168" s="51"/>
      <c r="L168" s="51"/>
    </row>
    <row r="169" spans="1:12">
      <c r="A169" s="22" t="s">
        <v>802</v>
      </c>
      <c r="B169" s="22" t="s">
        <v>104</v>
      </c>
      <c r="C169" s="60"/>
      <c r="D169" s="60"/>
      <c r="E169" s="60"/>
      <c r="F169" s="60"/>
      <c r="G169" s="60"/>
      <c r="H169" s="60"/>
      <c r="I169" s="60"/>
      <c r="J169" s="51"/>
      <c r="K169" s="51"/>
      <c r="L169" s="51"/>
    </row>
    <row r="170" spans="1:12">
      <c r="A170" s="22" t="s">
        <v>803</v>
      </c>
      <c r="B170" s="22" t="s">
        <v>104</v>
      </c>
      <c r="C170" s="60"/>
      <c r="D170" s="60"/>
      <c r="E170" s="60"/>
      <c r="F170" s="60"/>
      <c r="G170" s="60"/>
      <c r="H170" s="60"/>
      <c r="I170" s="60"/>
      <c r="J170" s="51"/>
      <c r="K170" s="51"/>
      <c r="L170" s="51"/>
    </row>
    <row r="171" spans="1:12">
      <c r="A171" s="22" t="s">
        <v>804</v>
      </c>
      <c r="B171" s="22" t="s">
        <v>104</v>
      </c>
      <c r="C171" s="60"/>
      <c r="D171" s="60"/>
      <c r="E171" s="60"/>
      <c r="F171" s="60"/>
      <c r="G171" s="60"/>
      <c r="H171" s="60"/>
      <c r="I171" s="60"/>
      <c r="J171" s="51"/>
      <c r="K171" s="51"/>
      <c r="L171" s="51"/>
    </row>
    <row r="172" spans="1:12">
      <c r="A172" s="98" t="s">
        <v>805</v>
      </c>
      <c r="B172" s="98"/>
      <c r="C172" s="98"/>
      <c r="D172" s="98"/>
      <c r="E172" s="98"/>
      <c r="F172" s="98"/>
      <c r="G172" s="98"/>
      <c r="H172" s="98"/>
      <c r="I172" s="98"/>
      <c r="J172" s="51"/>
      <c r="K172" s="51"/>
      <c r="L172" s="51"/>
    </row>
    <row r="173" spans="1:12">
      <c r="A173" s="22" t="s">
        <v>806</v>
      </c>
      <c r="B173" s="22" t="s">
        <v>104</v>
      </c>
      <c r="C173" s="60"/>
      <c r="D173" s="215">
        <f>+D164+D168</f>
        <v>30.125900999999999</v>
      </c>
      <c r="E173" s="215">
        <f>+E164+E168</f>
        <v>28.663138</v>
      </c>
      <c r="F173" s="215">
        <f>+F164+F168</f>
        <v>28.877980999999998</v>
      </c>
      <c r="G173" s="215">
        <f>+G164+G168</f>
        <v>0</v>
      </c>
      <c r="H173" s="60"/>
      <c r="I173" s="60"/>
      <c r="J173" s="51"/>
      <c r="K173" s="51"/>
      <c r="L173" s="51"/>
    </row>
    <row r="174" spans="1:12">
      <c r="A174" s="22" t="s">
        <v>807</v>
      </c>
      <c r="B174" s="22" t="s">
        <v>104</v>
      </c>
      <c r="C174" s="60"/>
      <c r="D174" s="60"/>
      <c r="E174" s="60"/>
      <c r="F174" s="60"/>
      <c r="G174" s="60"/>
      <c r="H174" s="60"/>
      <c r="I174" s="60"/>
      <c r="J174" s="194"/>
      <c r="K174" s="51"/>
      <c r="L174" s="51"/>
    </row>
    <row r="175" spans="1:12">
      <c r="A175" s="22" t="s">
        <v>808</v>
      </c>
      <c r="B175" s="22" t="s">
        <v>104</v>
      </c>
      <c r="C175" s="60"/>
      <c r="D175" s="60"/>
      <c r="E175" s="60"/>
      <c r="F175" s="60"/>
      <c r="G175" s="60"/>
      <c r="H175" s="60"/>
      <c r="I175" s="60"/>
      <c r="J175" s="194"/>
      <c r="K175" s="51"/>
      <c r="L175" s="51"/>
    </row>
    <row r="176" spans="1:12">
      <c r="A176" s="22" t="s">
        <v>809</v>
      </c>
      <c r="B176" s="22" t="s">
        <v>104</v>
      </c>
      <c r="C176" s="60"/>
      <c r="D176" s="60"/>
      <c r="E176" s="60"/>
      <c r="F176" s="60"/>
      <c r="G176" s="60"/>
      <c r="H176" s="60"/>
      <c r="I176" s="60"/>
      <c r="J176" s="194"/>
      <c r="K176" s="51"/>
      <c r="L176" s="51"/>
    </row>
    <row r="177" spans="1:12">
      <c r="A177" s="22" t="s">
        <v>810</v>
      </c>
      <c r="B177" s="22" t="s">
        <v>104</v>
      </c>
      <c r="C177" s="60"/>
      <c r="D177" s="60"/>
      <c r="E177" s="60"/>
      <c r="F177" s="60"/>
      <c r="G177" s="60"/>
      <c r="H177" s="60"/>
      <c r="I177" s="60"/>
      <c r="J177" s="194"/>
      <c r="K177" s="51"/>
      <c r="L177" s="51"/>
    </row>
    <row r="178" spans="1:12">
      <c r="A178" s="79" t="s">
        <v>599</v>
      </c>
      <c r="B178" s="80"/>
      <c r="C178" s="80"/>
      <c r="D178" s="80"/>
      <c r="E178" s="80"/>
      <c r="F178" s="80"/>
      <c r="G178" s="80"/>
      <c r="H178" s="80"/>
      <c r="I178" s="80"/>
      <c r="J178" s="51"/>
      <c r="K178" s="51"/>
      <c r="L178" s="51"/>
    </row>
    <row r="179" spans="1:12">
      <c r="A179" s="84" t="s">
        <v>495</v>
      </c>
      <c r="B179" s="77" t="s">
        <v>113</v>
      </c>
      <c r="C179" s="78"/>
      <c r="D179" s="216">
        <f>D256+D257</f>
        <v>0.10173</v>
      </c>
      <c r="E179" s="216">
        <f>E256+E257</f>
        <v>9.7095000000000001E-2</v>
      </c>
      <c r="F179" s="216">
        <f>F256+F257</f>
        <v>9.5662999999999998E-2</v>
      </c>
      <c r="G179" s="216">
        <f>G256+G257</f>
        <v>0</v>
      </c>
      <c r="H179" s="78"/>
      <c r="I179" s="78"/>
      <c r="J179" s="51"/>
      <c r="K179" s="51"/>
      <c r="L179" s="51"/>
    </row>
    <row r="180" spans="1:12">
      <c r="A180" s="84" t="s">
        <v>811</v>
      </c>
      <c r="B180" s="77" t="s">
        <v>113</v>
      </c>
      <c r="C180" s="78"/>
      <c r="D180" s="216">
        <f>D258+D259</f>
        <v>4.9299000000000003E-2</v>
      </c>
      <c r="E180" s="216">
        <f>E258+E259</f>
        <v>3.8967000000000002E-2</v>
      </c>
      <c r="F180" s="216">
        <f>F258+F259</f>
        <v>3.6409999999999998E-2</v>
      </c>
      <c r="G180" s="216">
        <f>G258+G259</f>
        <v>0</v>
      </c>
      <c r="H180" s="78"/>
      <c r="I180" s="78"/>
      <c r="J180" s="51"/>
      <c r="K180" s="51"/>
      <c r="L180" s="51"/>
    </row>
    <row r="181" spans="1:12">
      <c r="A181" s="79" t="s">
        <v>601</v>
      </c>
      <c r="B181" s="80"/>
      <c r="C181" s="80"/>
      <c r="D181" s="80"/>
      <c r="E181" s="80"/>
      <c r="F181" s="80"/>
      <c r="G181" s="80"/>
      <c r="H181" s="80"/>
      <c r="I181" s="80"/>
      <c r="J181" s="51"/>
      <c r="K181" s="51"/>
      <c r="L181" s="51"/>
    </row>
    <row r="182" spans="1:12">
      <c r="A182" s="85" t="s">
        <v>602</v>
      </c>
      <c r="B182" s="77" t="s">
        <v>603</v>
      </c>
      <c r="C182" s="78"/>
      <c r="D182" s="213">
        <v>134.11497199999999</v>
      </c>
      <c r="E182" s="213">
        <v>141.58457899999999</v>
      </c>
      <c r="F182" s="213">
        <v>102.237409</v>
      </c>
      <c r="G182" s="213"/>
      <c r="H182" s="78"/>
      <c r="I182" s="78"/>
      <c r="J182" s="51"/>
      <c r="K182" s="51"/>
      <c r="L182" s="51"/>
    </row>
    <row r="183" spans="1:12">
      <c r="A183" s="85" t="s">
        <v>604</v>
      </c>
      <c r="B183" s="77" t="s">
        <v>605</v>
      </c>
      <c r="C183" s="78"/>
      <c r="D183" s="213">
        <v>79.900711999999999</v>
      </c>
      <c r="E183" s="213">
        <v>69.259083000000004</v>
      </c>
      <c r="F183" s="213">
        <v>87.444198</v>
      </c>
      <c r="G183" s="213"/>
      <c r="H183" s="78"/>
      <c r="I183" s="78"/>
      <c r="J183" s="51"/>
      <c r="K183" s="51"/>
      <c r="L183" s="51"/>
    </row>
    <row r="184" spans="1:12">
      <c r="A184" s="85" t="s">
        <v>606</v>
      </c>
      <c r="B184" s="77" t="s">
        <v>607</v>
      </c>
      <c r="C184" s="78"/>
      <c r="D184" s="60"/>
      <c r="E184" s="60"/>
      <c r="F184" s="60"/>
      <c r="G184" s="60"/>
      <c r="H184" s="78"/>
      <c r="I184" s="78"/>
      <c r="J184" s="51"/>
      <c r="K184" s="51"/>
      <c r="L184" s="51"/>
    </row>
    <row r="185" spans="1:12">
      <c r="A185" s="144"/>
      <c r="B185" s="144"/>
      <c r="C185" s="165"/>
      <c r="D185" s="165"/>
      <c r="E185" s="165"/>
      <c r="F185" s="165"/>
      <c r="G185" s="165"/>
      <c r="H185" s="165"/>
      <c r="I185" s="165"/>
      <c r="J185" s="51"/>
      <c r="K185" s="51"/>
      <c r="L185" s="51"/>
    </row>
    <row r="186" spans="1:12">
      <c r="A186" s="20" t="s">
        <v>608</v>
      </c>
      <c r="B186" s="20"/>
      <c r="C186" s="20"/>
      <c r="D186" s="20"/>
      <c r="E186" s="20"/>
      <c r="F186" s="20"/>
      <c r="G186" s="20"/>
      <c r="H186" s="20"/>
      <c r="I186" s="20"/>
      <c r="J186" s="51"/>
      <c r="K186" s="51"/>
      <c r="L186" s="51"/>
    </row>
    <row r="187" spans="1:12">
      <c r="A187" s="36" t="s">
        <v>812</v>
      </c>
      <c r="B187" s="36" t="s">
        <v>660</v>
      </c>
      <c r="C187" s="55"/>
      <c r="D187" s="55"/>
      <c r="E187" s="55"/>
      <c r="F187" s="55"/>
      <c r="G187" s="55"/>
      <c r="H187" s="55"/>
      <c r="I187" s="55"/>
      <c r="J187" s="51"/>
      <c r="K187" s="51"/>
      <c r="L187" s="51"/>
    </row>
    <row r="188" spans="1:12">
      <c r="A188" s="22" t="s">
        <v>611</v>
      </c>
      <c r="B188" s="22" t="s">
        <v>660</v>
      </c>
      <c r="C188" s="55"/>
      <c r="D188" s="55"/>
      <c r="E188" s="55"/>
      <c r="F188" s="55"/>
      <c r="G188" s="55"/>
      <c r="H188" s="55"/>
      <c r="I188" s="55"/>
      <c r="J188" s="51"/>
      <c r="K188" s="51"/>
      <c r="L188" s="51"/>
    </row>
    <row r="189" spans="1:12">
      <c r="A189" s="22" t="s">
        <v>813</v>
      </c>
      <c r="B189" s="22" t="s">
        <v>660</v>
      </c>
      <c r="C189" s="55"/>
      <c r="D189" s="55"/>
      <c r="E189" s="55"/>
      <c r="F189" s="55"/>
      <c r="G189" s="55"/>
      <c r="H189" s="55"/>
      <c r="I189" s="55"/>
      <c r="J189" s="51"/>
      <c r="K189" s="51"/>
      <c r="L189" s="51"/>
    </row>
    <row r="190" spans="1:12">
      <c r="A190" s="36" t="s">
        <v>814</v>
      </c>
      <c r="B190" s="36" t="s">
        <v>660</v>
      </c>
      <c r="C190" s="55"/>
      <c r="D190" s="55"/>
      <c r="E190" s="55"/>
      <c r="F190" s="55"/>
      <c r="G190" s="55"/>
      <c r="H190" s="55"/>
      <c r="I190" s="55"/>
      <c r="J190" s="51"/>
      <c r="K190" s="51"/>
      <c r="L190" s="51"/>
    </row>
    <row r="191" spans="1:12">
      <c r="A191" s="22" t="s">
        <v>611</v>
      </c>
      <c r="B191" s="22" t="s">
        <v>660</v>
      </c>
      <c r="C191" s="55"/>
      <c r="D191" s="55"/>
      <c r="E191" s="55"/>
      <c r="F191" s="55"/>
      <c r="G191" s="55"/>
      <c r="H191" s="55"/>
      <c r="I191" s="55"/>
      <c r="J191" s="51"/>
      <c r="K191" s="51"/>
      <c r="L191" s="51"/>
    </row>
    <row r="192" spans="1:12">
      <c r="A192" s="22" t="s">
        <v>813</v>
      </c>
      <c r="B192" s="22" t="s">
        <v>660</v>
      </c>
      <c r="C192" s="55"/>
      <c r="D192" s="55"/>
      <c r="E192" s="55"/>
      <c r="F192" s="55"/>
      <c r="G192" s="55"/>
      <c r="H192" s="55"/>
      <c r="I192" s="55"/>
      <c r="J192" s="51"/>
      <c r="K192" s="51"/>
      <c r="L192" s="51"/>
    </row>
    <row r="193" spans="1:12">
      <c r="A193" s="36" t="s">
        <v>815</v>
      </c>
      <c r="B193" s="36" t="s">
        <v>816</v>
      </c>
      <c r="C193" s="55"/>
      <c r="D193" s="55"/>
      <c r="E193" s="55"/>
      <c r="F193" s="55"/>
      <c r="G193" s="55"/>
      <c r="H193" s="55"/>
      <c r="I193" s="55"/>
      <c r="J193" s="51"/>
      <c r="K193" s="51"/>
      <c r="L193" s="51"/>
    </row>
    <row r="194" spans="1:12">
      <c r="A194" s="22" t="s">
        <v>611</v>
      </c>
      <c r="B194" s="22" t="s">
        <v>816</v>
      </c>
      <c r="C194" s="55"/>
      <c r="D194" s="55"/>
      <c r="E194" s="55"/>
      <c r="F194" s="55"/>
      <c r="G194" s="55"/>
      <c r="H194" s="55"/>
      <c r="I194" s="55"/>
      <c r="J194" s="51"/>
      <c r="K194" s="51"/>
      <c r="L194" s="51"/>
    </row>
    <row r="195" spans="1:12">
      <c r="A195" s="22" t="s">
        <v>813</v>
      </c>
      <c r="B195" s="22" t="s">
        <v>816</v>
      </c>
      <c r="C195" s="55"/>
      <c r="D195" s="55"/>
      <c r="E195" s="55"/>
      <c r="F195" s="55"/>
      <c r="G195" s="55"/>
      <c r="H195" s="55"/>
      <c r="I195" s="55"/>
      <c r="J195" s="51"/>
      <c r="K195" s="51"/>
      <c r="L195" s="51"/>
    </row>
    <row r="196" spans="1:12">
      <c r="A196" s="36" t="s">
        <v>817</v>
      </c>
      <c r="B196" s="36" t="s">
        <v>238</v>
      </c>
      <c r="C196" s="55"/>
      <c r="D196" s="55"/>
      <c r="E196" s="55"/>
      <c r="F196" s="55"/>
      <c r="G196" s="55"/>
      <c r="H196" s="55"/>
      <c r="I196" s="55"/>
      <c r="J196" s="51"/>
      <c r="K196" s="51"/>
      <c r="L196" s="51"/>
    </row>
    <row r="197" spans="1:12">
      <c r="A197" s="22" t="s">
        <v>617</v>
      </c>
      <c r="B197" s="22" t="s">
        <v>238</v>
      </c>
      <c r="C197" s="55"/>
      <c r="D197" s="55"/>
      <c r="E197" s="55"/>
      <c r="F197" s="55"/>
      <c r="G197" s="55"/>
      <c r="H197" s="55"/>
      <c r="I197" s="55"/>
      <c r="J197" s="51"/>
      <c r="K197" s="51"/>
      <c r="L197" s="51"/>
    </row>
    <row r="198" spans="1:12">
      <c r="A198" s="22" t="s">
        <v>618</v>
      </c>
      <c r="B198" s="22" t="s">
        <v>238</v>
      </c>
      <c r="C198" s="55"/>
      <c r="D198" s="55"/>
      <c r="E198" s="55"/>
      <c r="F198" s="55"/>
      <c r="G198" s="55"/>
      <c r="H198" s="55"/>
      <c r="I198" s="55"/>
      <c r="J198" s="51"/>
      <c r="K198" s="51"/>
      <c r="L198" s="51"/>
    </row>
    <row r="199" spans="1:12">
      <c r="A199" s="36" t="s">
        <v>818</v>
      </c>
      <c r="B199" s="36" t="s">
        <v>238</v>
      </c>
      <c r="C199" s="55"/>
      <c r="D199" s="55"/>
      <c r="E199" s="55"/>
      <c r="F199" s="55"/>
      <c r="G199" s="55"/>
      <c r="H199" s="55"/>
      <c r="I199" s="55"/>
      <c r="J199" s="51"/>
      <c r="K199" s="51"/>
      <c r="L199" s="51"/>
    </row>
    <row r="200" spans="1:12">
      <c r="A200" s="22" t="s">
        <v>617</v>
      </c>
      <c r="B200" s="22" t="s">
        <v>238</v>
      </c>
      <c r="C200" s="55"/>
      <c r="D200" s="55"/>
      <c r="E200" s="55"/>
      <c r="F200" s="55"/>
      <c r="G200" s="55"/>
      <c r="H200" s="55"/>
      <c r="I200" s="55"/>
      <c r="J200" s="51"/>
      <c r="K200" s="51"/>
      <c r="L200" s="51"/>
    </row>
    <row r="201" spans="1:12">
      <c r="A201" s="22" t="s">
        <v>618</v>
      </c>
      <c r="B201" s="22" t="s">
        <v>238</v>
      </c>
      <c r="C201" s="55"/>
      <c r="D201" s="55"/>
      <c r="E201" s="55"/>
      <c r="F201" s="55"/>
      <c r="G201" s="55"/>
      <c r="H201" s="55"/>
      <c r="I201" s="55"/>
      <c r="J201" s="51"/>
      <c r="K201" s="51"/>
      <c r="L201" s="51"/>
    </row>
    <row r="202" spans="1:12">
      <c r="A202" s="36" t="s">
        <v>819</v>
      </c>
      <c r="B202" s="36" t="s">
        <v>113</v>
      </c>
      <c r="C202" s="55"/>
      <c r="D202" s="55"/>
      <c r="E202" s="55"/>
      <c r="F202" s="55"/>
      <c r="G202" s="55"/>
      <c r="H202" s="55"/>
      <c r="I202" s="55"/>
      <c r="J202" s="51"/>
      <c r="K202" s="51"/>
      <c r="L202" s="51"/>
    </row>
    <row r="203" spans="1:12">
      <c r="A203" s="22" t="s">
        <v>820</v>
      </c>
      <c r="B203" s="22" t="s">
        <v>113</v>
      </c>
      <c r="C203" s="55"/>
      <c r="D203" s="55"/>
      <c r="E203" s="55"/>
      <c r="F203" s="55"/>
      <c r="G203" s="55"/>
      <c r="H203" s="55"/>
      <c r="I203" s="55"/>
      <c r="J203" s="51"/>
      <c r="K203" s="51"/>
      <c r="L203" s="51"/>
    </row>
    <row r="204" spans="1:12">
      <c r="A204" s="22" t="s">
        <v>821</v>
      </c>
      <c r="B204" s="22" t="s">
        <v>113</v>
      </c>
      <c r="C204" s="55"/>
      <c r="D204" s="55"/>
      <c r="E204" s="55"/>
      <c r="F204" s="55"/>
      <c r="G204" s="55"/>
      <c r="H204" s="55"/>
      <c r="I204" s="55"/>
      <c r="J204" s="51"/>
      <c r="K204" s="51"/>
      <c r="L204" s="51"/>
    </row>
    <row r="205" spans="1:12">
      <c r="B205" s="97"/>
      <c r="C205" s="97"/>
      <c r="D205" s="97"/>
      <c r="E205" s="97"/>
      <c r="F205" s="97"/>
      <c r="G205" s="97"/>
      <c r="H205" s="97"/>
      <c r="I205" s="97"/>
    </row>
    <row r="206" spans="1:12">
      <c r="B206" s="97"/>
      <c r="C206" s="97"/>
      <c r="D206" s="97"/>
      <c r="E206" s="97"/>
      <c r="F206" s="97"/>
      <c r="G206" s="97"/>
      <c r="H206" s="97"/>
      <c r="I206" s="97"/>
    </row>
    <row r="207" spans="1:12">
      <c r="B207" s="97"/>
      <c r="C207" s="97"/>
      <c r="D207" s="97"/>
      <c r="E207" s="97"/>
      <c r="F207" s="97"/>
      <c r="G207" s="97"/>
      <c r="H207" s="97"/>
      <c r="I207" s="97"/>
    </row>
    <row r="208" spans="1:12">
      <c r="A208" s="236" t="s">
        <v>623</v>
      </c>
      <c r="B208" s="228"/>
      <c r="C208" s="103"/>
      <c r="D208" s="103"/>
      <c r="E208" s="103"/>
      <c r="F208" s="103"/>
      <c r="G208" s="103"/>
      <c r="H208" s="103"/>
      <c r="I208" s="103"/>
    </row>
    <row r="209" spans="1:10">
      <c r="A209" s="232" t="s">
        <v>822</v>
      </c>
      <c r="B209" s="228"/>
      <c r="C209" s="103"/>
      <c r="D209" s="103"/>
      <c r="E209" s="103"/>
      <c r="F209" s="103"/>
      <c r="G209" s="103"/>
      <c r="H209" s="103"/>
      <c r="I209" s="103"/>
    </row>
    <row r="210" spans="1:10">
      <c r="A210" s="232" t="s">
        <v>823</v>
      </c>
      <c r="B210" s="228"/>
      <c r="C210" s="103"/>
      <c r="D210" s="103"/>
      <c r="E210" s="103"/>
      <c r="F210" s="103"/>
      <c r="G210" s="103"/>
      <c r="H210" s="103"/>
      <c r="I210" s="103"/>
    </row>
    <row r="211" spans="1:10">
      <c r="A211" s="232" t="s">
        <v>824</v>
      </c>
      <c r="B211" s="228"/>
      <c r="C211" s="103"/>
      <c r="D211" s="103"/>
      <c r="E211" s="103"/>
      <c r="F211" s="103"/>
      <c r="G211" s="103"/>
      <c r="H211" s="103"/>
      <c r="I211" s="103"/>
    </row>
    <row r="212" spans="1:10">
      <c r="A212" s="232" t="s">
        <v>631</v>
      </c>
      <c r="B212" s="228"/>
      <c r="C212" s="103"/>
      <c r="D212" s="103"/>
      <c r="E212" s="103"/>
      <c r="F212" s="103"/>
      <c r="G212" s="103"/>
      <c r="H212" s="103"/>
      <c r="I212" s="103"/>
    </row>
    <row r="213" spans="1:10">
      <c r="A213" s="232" t="s">
        <v>632</v>
      </c>
      <c r="B213" s="228"/>
      <c r="C213" s="103"/>
      <c r="D213" s="103"/>
      <c r="E213" s="103"/>
      <c r="F213" s="103"/>
      <c r="G213" s="103"/>
      <c r="H213" s="103"/>
      <c r="I213" s="103"/>
    </row>
    <row r="214" spans="1:10">
      <c r="A214" s="232" t="s">
        <v>633</v>
      </c>
      <c r="B214" s="228"/>
      <c r="C214" s="103"/>
      <c r="D214" s="103"/>
      <c r="E214" s="103"/>
      <c r="F214" s="103"/>
      <c r="G214" s="103"/>
      <c r="H214" s="103"/>
      <c r="I214" s="103"/>
    </row>
    <row r="215" spans="1:10">
      <c r="A215" s="232" t="s">
        <v>825</v>
      </c>
      <c r="B215" s="228"/>
      <c r="C215" s="103"/>
      <c r="D215" s="103"/>
      <c r="E215" s="103"/>
      <c r="F215" s="103"/>
      <c r="G215" s="103"/>
      <c r="H215" s="103"/>
      <c r="I215" s="103"/>
    </row>
    <row r="216" spans="1:10">
      <c r="A216" s="232" t="s">
        <v>826</v>
      </c>
      <c r="B216" s="228"/>
      <c r="C216" s="103"/>
      <c r="D216" s="103"/>
      <c r="E216" s="103"/>
      <c r="F216" s="103"/>
      <c r="G216" s="103"/>
      <c r="H216" s="103"/>
      <c r="I216" s="103"/>
    </row>
    <row r="217" spans="1:10">
      <c r="A217" s="232"/>
      <c r="B217" s="228"/>
      <c r="C217" s="103"/>
      <c r="D217" s="103"/>
      <c r="E217" s="103"/>
      <c r="F217" s="103"/>
      <c r="G217" s="103"/>
      <c r="H217" s="103"/>
      <c r="I217" s="103"/>
    </row>
    <row r="218" spans="1:10">
      <c r="B218" s="97"/>
      <c r="C218" s="97"/>
      <c r="D218" s="97"/>
      <c r="E218" s="97"/>
      <c r="F218" s="97"/>
      <c r="G218" s="97"/>
      <c r="H218" s="97"/>
      <c r="I218" s="97"/>
    </row>
    <row r="219" spans="1:10">
      <c r="B219" s="97"/>
      <c r="C219" s="97"/>
      <c r="D219" s="97"/>
      <c r="E219" s="97"/>
      <c r="F219" s="97"/>
      <c r="G219" s="97"/>
      <c r="H219" s="97"/>
      <c r="I219" s="97"/>
    </row>
    <row r="220" spans="1:10">
      <c r="A220" s="235" t="s">
        <v>827</v>
      </c>
      <c r="B220" s="220"/>
      <c r="C220" s="220"/>
      <c r="D220" s="220"/>
      <c r="E220" s="220"/>
      <c r="F220" s="220"/>
      <c r="G220" s="220"/>
      <c r="H220" s="220"/>
      <c r="I220" s="220"/>
      <c r="J220" s="220"/>
    </row>
    <row r="221" spans="1:10">
      <c r="A221" s="234" t="s">
        <v>828</v>
      </c>
      <c r="B221" s="220"/>
      <c r="C221" s="220"/>
      <c r="D221" s="220"/>
      <c r="E221" s="220"/>
      <c r="F221" s="220"/>
      <c r="G221" s="220"/>
      <c r="H221" s="220"/>
      <c r="I221" s="220"/>
      <c r="J221" s="220"/>
    </row>
    <row r="222" spans="1:10">
      <c r="A222" s="164"/>
      <c r="B222" s="104"/>
      <c r="C222" s="104"/>
      <c r="D222" s="104"/>
      <c r="E222" s="104"/>
      <c r="F222" s="104"/>
      <c r="G222" s="104"/>
      <c r="H222" s="104"/>
      <c r="I222" s="104"/>
      <c r="J222" s="104"/>
    </row>
    <row r="223" spans="1:10">
      <c r="A223" s="235" t="s">
        <v>829</v>
      </c>
      <c r="B223" s="220"/>
      <c r="C223" s="220"/>
      <c r="D223" s="220"/>
      <c r="E223" s="220"/>
      <c r="F223" s="220"/>
      <c r="G223" s="220"/>
      <c r="H223" s="220"/>
      <c r="I223" s="220"/>
      <c r="J223" s="220"/>
    </row>
    <row r="224" spans="1:10">
      <c r="A224" s="234" t="s">
        <v>830</v>
      </c>
      <c r="B224" s="220"/>
      <c r="C224" s="220"/>
      <c r="D224" s="220"/>
      <c r="E224" s="220"/>
      <c r="F224" s="220"/>
      <c r="G224" s="220"/>
      <c r="H224" s="220"/>
      <c r="I224" s="220"/>
      <c r="J224" s="220"/>
    </row>
    <row r="225" spans="1:10">
      <c r="A225" s="164"/>
      <c r="B225" s="104"/>
      <c r="C225" s="104"/>
      <c r="D225" s="104"/>
      <c r="E225" s="104"/>
      <c r="F225" s="104"/>
      <c r="G225" s="104"/>
      <c r="H225" s="104"/>
      <c r="I225" s="104"/>
      <c r="J225" s="104"/>
    </row>
    <row r="226" spans="1:10">
      <c r="A226" s="235" t="s">
        <v>831</v>
      </c>
      <c r="B226" s="220"/>
      <c r="C226" s="220"/>
      <c r="D226" s="220"/>
      <c r="E226" s="220"/>
      <c r="F226" s="220"/>
      <c r="G226" s="220"/>
      <c r="H226" s="220"/>
      <c r="I226" s="220"/>
      <c r="J226" s="220"/>
    </row>
    <row r="227" spans="1:10">
      <c r="A227" s="234" t="s">
        <v>832</v>
      </c>
      <c r="B227" s="220"/>
      <c r="C227" s="220"/>
      <c r="D227" s="220"/>
      <c r="E227" s="220"/>
      <c r="F227" s="220"/>
      <c r="G227" s="220"/>
      <c r="H227" s="220"/>
      <c r="I227" s="220"/>
      <c r="J227" s="220"/>
    </row>
    <row r="228" spans="1:10">
      <c r="B228" s="97"/>
      <c r="C228" s="97"/>
      <c r="D228" s="97"/>
      <c r="E228" s="97"/>
      <c r="F228" s="97"/>
      <c r="G228" s="97"/>
      <c r="H228" s="97"/>
      <c r="I228" s="97"/>
    </row>
    <row r="229" spans="1:10">
      <c r="A229" s="235" t="s">
        <v>833</v>
      </c>
      <c r="B229" s="220"/>
      <c r="C229" s="220"/>
      <c r="D229" s="220"/>
      <c r="E229" s="220"/>
      <c r="F229" s="220"/>
      <c r="G229" s="220"/>
      <c r="H229" s="220"/>
      <c r="I229" s="220"/>
      <c r="J229" s="220"/>
    </row>
    <row r="230" spans="1:10">
      <c r="A230" s="234" t="s">
        <v>834</v>
      </c>
      <c r="B230" s="220"/>
      <c r="C230" s="220"/>
      <c r="D230" s="220"/>
      <c r="E230" s="220"/>
      <c r="F230" s="220"/>
      <c r="G230" s="220"/>
      <c r="H230" s="220"/>
      <c r="I230" s="220"/>
      <c r="J230" s="220"/>
    </row>
    <row r="231" spans="1:10">
      <c r="B231" s="97"/>
      <c r="C231" s="97"/>
      <c r="D231" s="97"/>
      <c r="E231" s="97"/>
      <c r="F231" s="97"/>
      <c r="G231" s="97"/>
      <c r="H231" s="97"/>
      <c r="I231" s="97"/>
    </row>
    <row r="232" spans="1:10">
      <c r="A232" s="235" t="s">
        <v>636</v>
      </c>
      <c r="B232" s="220"/>
      <c r="C232" s="220"/>
      <c r="D232" s="220"/>
      <c r="E232" s="220"/>
      <c r="F232" s="220"/>
      <c r="G232" s="220"/>
      <c r="H232" s="220"/>
      <c r="I232" s="220"/>
      <c r="J232" s="220"/>
    </row>
    <row r="233" spans="1:10">
      <c r="A233" s="234" t="s">
        <v>835</v>
      </c>
      <c r="B233" s="220"/>
      <c r="C233" s="220"/>
      <c r="D233" s="220"/>
      <c r="E233" s="220"/>
      <c r="F233" s="220"/>
      <c r="G233" s="220"/>
      <c r="H233" s="220"/>
      <c r="I233" s="220"/>
      <c r="J233" s="220"/>
    </row>
    <row r="234" spans="1:10">
      <c r="B234" s="97"/>
      <c r="C234" s="97"/>
      <c r="D234" s="97"/>
      <c r="E234" s="97"/>
      <c r="F234" s="97"/>
      <c r="G234" s="97"/>
      <c r="H234" s="97"/>
      <c r="I234" s="97"/>
    </row>
    <row r="235" spans="1:10">
      <c r="B235" s="97"/>
      <c r="C235" s="97"/>
      <c r="D235" s="97"/>
      <c r="E235" s="97"/>
      <c r="F235" s="97"/>
      <c r="G235" s="97"/>
      <c r="H235" s="97"/>
      <c r="I235" s="97"/>
      <c r="J235" s="97"/>
    </row>
    <row r="236" spans="1:10">
      <c r="B236" s="97"/>
      <c r="C236" s="97"/>
      <c r="D236" s="97"/>
      <c r="E236" s="97"/>
      <c r="F236" s="97"/>
      <c r="G236" s="97"/>
      <c r="H236" s="97"/>
      <c r="I236" s="97"/>
    </row>
    <row r="237" spans="1:10">
      <c r="A237" s="159" t="s">
        <v>638</v>
      </c>
      <c r="B237" s="97"/>
      <c r="C237" s="97"/>
      <c r="D237" s="97"/>
      <c r="E237" s="97"/>
      <c r="F237" s="97"/>
      <c r="G237" s="97"/>
      <c r="H237" s="97"/>
      <c r="I237" s="97"/>
    </row>
    <row r="238" spans="1:10">
      <c r="A238" s="98" t="s">
        <v>836</v>
      </c>
      <c r="B238" s="98"/>
      <c r="C238" s="98"/>
      <c r="D238" s="98"/>
      <c r="E238" s="98"/>
      <c r="F238" s="98"/>
      <c r="G238" s="98"/>
      <c r="H238" s="98"/>
      <c r="I238" s="98"/>
    </row>
    <row r="239" spans="1:10">
      <c r="A239" s="22" t="s">
        <v>837</v>
      </c>
      <c r="B239" s="22" t="s">
        <v>838</v>
      </c>
      <c r="C239" s="100"/>
      <c r="D239" s="100"/>
      <c r="E239" s="100"/>
      <c r="F239" s="100"/>
      <c r="G239" s="100"/>
      <c r="H239" s="100"/>
      <c r="I239" s="100"/>
    </row>
    <row r="240" spans="1:10">
      <c r="A240" s="22" t="s">
        <v>839</v>
      </c>
      <c r="B240" s="22" t="s">
        <v>838</v>
      </c>
      <c r="C240" s="100"/>
      <c r="D240" s="100"/>
      <c r="E240" s="100"/>
      <c r="F240" s="100"/>
      <c r="G240" s="100"/>
      <c r="H240" s="100"/>
      <c r="I240" s="100"/>
    </row>
    <row r="241" spans="1:11">
      <c r="A241" s="22" t="s">
        <v>840</v>
      </c>
      <c r="B241" s="22" t="s">
        <v>838</v>
      </c>
      <c r="C241" s="100"/>
      <c r="D241" s="100"/>
      <c r="E241" s="100"/>
      <c r="F241" s="100"/>
      <c r="G241" s="100"/>
      <c r="H241" s="100"/>
      <c r="I241" s="100"/>
    </row>
    <row r="242" spans="1:11">
      <c r="A242" s="22" t="s">
        <v>841</v>
      </c>
      <c r="B242" s="22" t="s">
        <v>838</v>
      </c>
      <c r="C242" s="100"/>
      <c r="D242" s="100"/>
      <c r="E242" s="100"/>
      <c r="F242" s="100"/>
      <c r="G242" s="100"/>
      <c r="H242" s="100"/>
      <c r="I242" s="100"/>
    </row>
    <row r="243" spans="1:11">
      <c r="A243" s="22" t="s">
        <v>842</v>
      </c>
      <c r="B243" s="22" t="s">
        <v>640</v>
      </c>
      <c r="C243" s="101"/>
      <c r="D243" s="101"/>
      <c r="E243" s="101"/>
      <c r="F243" s="101"/>
      <c r="G243" s="101"/>
      <c r="H243" s="101"/>
      <c r="I243" s="101"/>
    </row>
    <row r="244" spans="1:11">
      <c r="A244" s="22" t="s">
        <v>843</v>
      </c>
      <c r="B244" s="22" t="s">
        <v>640</v>
      </c>
      <c r="C244" s="101"/>
      <c r="D244" s="101"/>
      <c r="E244" s="101"/>
      <c r="F244" s="101"/>
      <c r="G244" s="101"/>
      <c r="H244" s="101"/>
      <c r="I244" s="101"/>
    </row>
    <row r="245" spans="1:11">
      <c r="A245" s="22" t="s">
        <v>844</v>
      </c>
      <c r="B245" s="22" t="s">
        <v>640</v>
      </c>
      <c r="C245" s="101"/>
      <c r="D245" s="101"/>
      <c r="E245" s="101"/>
      <c r="F245" s="101"/>
      <c r="G245" s="101"/>
      <c r="H245" s="101"/>
      <c r="I245" s="101"/>
    </row>
    <row r="246" spans="1:11">
      <c r="A246" s="22" t="s">
        <v>841</v>
      </c>
      <c r="B246" s="22" t="s">
        <v>640</v>
      </c>
      <c r="C246" s="101"/>
      <c r="D246" s="101"/>
      <c r="E246" s="101"/>
      <c r="F246" s="101"/>
      <c r="G246" s="101"/>
      <c r="H246" s="101"/>
      <c r="I246" s="101"/>
    </row>
    <row r="250" spans="1:11">
      <c r="A250" t="s">
        <v>845</v>
      </c>
    </row>
    <row r="251" spans="1:11">
      <c r="A251" s="22" t="s">
        <v>659</v>
      </c>
      <c r="B251" s="22" t="s">
        <v>547</v>
      </c>
      <c r="D251">
        <v>192.02484769803729</v>
      </c>
      <c r="E251">
        <v>221.19946624142241</v>
      </c>
      <c r="F251">
        <v>291.60473799632678</v>
      </c>
      <c r="G251">
        <v>387.50337752980528</v>
      </c>
    </row>
    <row r="252" spans="1:11">
      <c r="A252" t="s">
        <v>846</v>
      </c>
      <c r="B252" t="s">
        <v>846</v>
      </c>
      <c r="D252">
        <f>D23/D251</f>
        <v>1.8276473667706143</v>
      </c>
      <c r="E252">
        <f>E23/E251</f>
        <v>1.7949769533336146</v>
      </c>
      <c r="F252">
        <f>F23/F251</f>
        <v>1.8083867908658213</v>
      </c>
      <c r="G252">
        <f>G23/G251</f>
        <v>1.8130416495307522</v>
      </c>
    </row>
    <row r="253" spans="1:11">
      <c r="A253" t="s">
        <v>847</v>
      </c>
      <c r="B253" t="s">
        <v>848</v>
      </c>
      <c r="D253">
        <v>3113.4730612226449</v>
      </c>
      <c r="E253">
        <v>3708.4644596254252</v>
      </c>
      <c r="F253">
        <v>3837.2995593855539</v>
      </c>
      <c r="G253">
        <v>6229.0165570380477</v>
      </c>
    </row>
    <row r="254" spans="1:11">
      <c r="A254" t="s">
        <v>849</v>
      </c>
      <c r="B254" t="s">
        <v>303</v>
      </c>
      <c r="D254">
        <v>0.67301854974704889</v>
      </c>
      <c r="E254">
        <v>0.71801091570648867</v>
      </c>
      <c r="F254">
        <v>0.75497338189969188</v>
      </c>
      <c r="G254">
        <v>0.78998940677966101</v>
      </c>
    </row>
    <row r="255" spans="1:11">
      <c r="A255" t="s">
        <v>850</v>
      </c>
      <c r="B255" t="s">
        <v>303</v>
      </c>
      <c r="D255">
        <v>0.32698145025295111</v>
      </c>
      <c r="E255">
        <v>0.28198908429351133</v>
      </c>
      <c r="F255">
        <v>0.2450266181003081</v>
      </c>
      <c r="G255">
        <v>0.21001059322033899</v>
      </c>
    </row>
    <row r="256" spans="1:11">
      <c r="A256" t="s">
        <v>851</v>
      </c>
      <c r="B256" t="s">
        <v>852</v>
      </c>
      <c r="D256">
        <v>3.5166000000000003E-2</v>
      </c>
      <c r="E256">
        <v>3.3563999999999997E-2</v>
      </c>
      <c r="F256">
        <v>3.3069000000000001E-2</v>
      </c>
      <c r="J256">
        <f>1256/1000</f>
        <v>1.256</v>
      </c>
      <c r="K256">
        <f>J256/28</f>
        <v>4.4857142857142859E-2</v>
      </c>
    </row>
    <row r="257" spans="1:6">
      <c r="A257" t="s">
        <v>853</v>
      </c>
      <c r="B257" t="s">
        <v>852</v>
      </c>
      <c r="D257">
        <v>6.6563999999999998E-2</v>
      </c>
      <c r="E257">
        <v>6.3531000000000004E-2</v>
      </c>
      <c r="F257">
        <v>6.2593999999999997E-2</v>
      </c>
    </row>
    <row r="258" spans="1:6">
      <c r="A258" t="s">
        <v>854</v>
      </c>
      <c r="B258" t="s">
        <v>852</v>
      </c>
      <c r="D258">
        <v>1.7042000000000002E-2</v>
      </c>
      <c r="E258">
        <v>1.3469999999999999E-2</v>
      </c>
      <c r="F258">
        <v>1.2586E-2</v>
      </c>
    </row>
    <row r="259" spans="1:6">
      <c r="A259" t="s">
        <v>855</v>
      </c>
      <c r="B259" t="s">
        <v>852</v>
      </c>
      <c r="D259">
        <v>3.2257000000000001E-2</v>
      </c>
      <c r="E259">
        <v>2.5496999999999999E-2</v>
      </c>
      <c r="F259">
        <v>2.3824000000000001E-2</v>
      </c>
    </row>
  </sheetData>
  <mergeCells count="20">
    <mergeCell ref="A233:J233"/>
    <mergeCell ref="A223:J223"/>
    <mergeCell ref="A211:B211"/>
    <mergeCell ref="A208:B208"/>
    <mergeCell ref="A217:B217"/>
    <mergeCell ref="A226:J226"/>
    <mergeCell ref="A232:J232"/>
    <mergeCell ref="A214:B214"/>
    <mergeCell ref="A210:B210"/>
    <mergeCell ref="A213:B213"/>
    <mergeCell ref="A227:J227"/>
    <mergeCell ref="A221:J221"/>
    <mergeCell ref="A215:B215"/>
    <mergeCell ref="A209:B209"/>
    <mergeCell ref="A224:J224"/>
    <mergeCell ref="A216:B216"/>
    <mergeCell ref="A230:J230"/>
    <mergeCell ref="A220:J220"/>
    <mergeCell ref="A212:B212"/>
    <mergeCell ref="A229:J229"/>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5"/>
  <sheetViews>
    <sheetView zoomScale="85" zoomScaleNormal="85" workbookViewId="0">
      <selection activeCell="D10" sqref="D10"/>
    </sheetView>
  </sheetViews>
  <sheetFormatPr defaultColWidth="11.42578125" defaultRowHeight="15"/>
  <cols>
    <col min="1" max="1" width="34.85546875" customWidth="1"/>
    <col min="2" max="2" width="46.5703125" customWidth="1"/>
    <col min="3" max="3" width="51" customWidth="1"/>
    <col min="4" max="4" width="92.42578125" customWidth="1"/>
    <col min="5" max="5" width="47.28515625" customWidth="1"/>
    <col min="6" max="6" width="49" customWidth="1"/>
  </cols>
  <sheetData>
    <row r="1" spans="1:5" ht="15.75" customHeight="1">
      <c r="A1" s="1" t="s">
        <v>856</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5" spans="1:5" ht="64.5" customHeight="1">
      <c r="A5" s="239" t="s">
        <v>857</v>
      </c>
      <c r="B5" s="227"/>
      <c r="C5" s="227"/>
      <c r="D5" s="227"/>
      <c r="E5" s="228"/>
    </row>
    <row r="7" spans="1:5" ht="18.75" customHeight="1">
      <c r="A7" s="237" t="s">
        <v>858</v>
      </c>
      <c r="B7" s="238"/>
      <c r="C7" s="238"/>
      <c r="D7" s="238"/>
      <c r="E7" s="238"/>
    </row>
    <row r="8" spans="1:5" ht="47.25" customHeight="1">
      <c r="A8" s="47" t="s">
        <v>859</v>
      </c>
      <c r="B8" s="47" t="s">
        <v>57</v>
      </c>
      <c r="C8" s="47" t="s">
        <v>58</v>
      </c>
      <c r="D8" s="47" t="s">
        <v>59</v>
      </c>
      <c r="E8" s="47" t="s">
        <v>860</v>
      </c>
    </row>
    <row r="9" spans="1:5" ht="386.25" customHeight="1">
      <c r="A9" s="48" t="s">
        <v>861</v>
      </c>
      <c r="B9" s="49"/>
      <c r="C9" s="49"/>
      <c r="D9" s="160" t="s">
        <v>862</v>
      </c>
      <c r="E9" s="51"/>
    </row>
    <row r="10" spans="1:5" ht="365.25" customHeight="1">
      <c r="A10" s="65" t="s">
        <v>863</v>
      </c>
      <c r="B10" s="49"/>
      <c r="C10" s="49"/>
      <c r="D10" s="160" t="s">
        <v>864</v>
      </c>
      <c r="E10" s="51"/>
    </row>
    <row r="11" spans="1:5" ht="213" customHeight="1">
      <c r="A11" s="65" t="s">
        <v>865</v>
      </c>
      <c r="B11" s="49"/>
      <c r="C11" s="49"/>
      <c r="D11" s="160" t="s">
        <v>866</v>
      </c>
      <c r="E11" s="51"/>
    </row>
    <row r="12" spans="1:5" ht="250.5" customHeight="1">
      <c r="A12" s="65" t="s">
        <v>867</v>
      </c>
      <c r="B12" s="49"/>
      <c r="C12" s="49"/>
      <c r="D12" s="160" t="s">
        <v>868</v>
      </c>
      <c r="E12" s="51"/>
    </row>
    <row r="13" spans="1:5" ht="83.25" customHeight="1">
      <c r="A13" s="65" t="s">
        <v>869</v>
      </c>
      <c r="B13" s="49"/>
      <c r="C13" s="49"/>
      <c r="D13" s="160" t="s">
        <v>870</v>
      </c>
      <c r="E13" s="51"/>
    </row>
    <row r="14" spans="1:5" ht="37.9" customHeight="1">
      <c r="A14" s="167"/>
      <c r="B14" s="167"/>
      <c r="C14" s="167"/>
      <c r="D14" s="167"/>
    </row>
    <row r="15" spans="1:5" ht="18.75" customHeight="1">
      <c r="A15" s="237" t="s">
        <v>871</v>
      </c>
      <c r="B15" s="238"/>
      <c r="C15" s="238"/>
      <c r="D15" s="238"/>
      <c r="E15" s="238"/>
    </row>
    <row r="16" spans="1:5" ht="47.25" customHeight="1">
      <c r="A16" s="47" t="s">
        <v>859</v>
      </c>
      <c r="B16" s="47" t="s">
        <v>57</v>
      </c>
      <c r="C16" s="47" t="s">
        <v>58</v>
      </c>
      <c r="D16" s="47" t="s">
        <v>872</v>
      </c>
      <c r="E16" s="47" t="s">
        <v>860</v>
      </c>
    </row>
    <row r="17" spans="1:6" ht="368.25" customHeight="1">
      <c r="A17" s="48" t="s">
        <v>873</v>
      </c>
      <c r="B17" s="49"/>
      <c r="C17" s="49"/>
      <c r="D17" s="160" t="s">
        <v>874</v>
      </c>
      <c r="E17" s="51"/>
      <c r="F17" s="97"/>
    </row>
    <row r="18" spans="1:6" ht="184.5" customHeight="1">
      <c r="A18" s="65" t="s">
        <v>863</v>
      </c>
      <c r="B18" s="49"/>
      <c r="C18" s="49"/>
      <c r="D18" s="160" t="s">
        <v>875</v>
      </c>
      <c r="E18" s="51"/>
    </row>
    <row r="19" spans="1:6" ht="213" customHeight="1">
      <c r="A19" s="65" t="s">
        <v>865</v>
      </c>
      <c r="B19" s="49"/>
      <c r="C19" s="49"/>
      <c r="D19" s="160" t="s">
        <v>876</v>
      </c>
      <c r="E19" s="51"/>
    </row>
    <row r="20" spans="1:6" ht="373.5" customHeight="1">
      <c r="A20" s="65" t="s">
        <v>867</v>
      </c>
      <c r="B20" s="49"/>
      <c r="C20" s="49"/>
      <c r="D20" s="160" t="s">
        <v>877</v>
      </c>
      <c r="E20" s="51"/>
    </row>
    <row r="21" spans="1:6" ht="132" customHeight="1">
      <c r="A21" s="65" t="s">
        <v>869</v>
      </c>
      <c r="B21" s="49"/>
      <c r="C21" s="49"/>
      <c r="D21" s="160" t="s">
        <v>878</v>
      </c>
      <c r="E21" s="51"/>
    </row>
    <row r="22" spans="1:6" ht="37.9" customHeight="1">
      <c r="A22" s="167"/>
      <c r="B22" s="167"/>
      <c r="C22" s="167"/>
      <c r="D22" s="167"/>
    </row>
    <row r="23" spans="1:6" ht="18.75" customHeight="1">
      <c r="A23" s="237" t="s">
        <v>879</v>
      </c>
      <c r="B23" s="238"/>
      <c r="C23" s="238"/>
      <c r="D23" s="238"/>
      <c r="E23" s="238"/>
    </row>
    <row r="24" spans="1:6" ht="47.25" customHeight="1">
      <c r="A24" s="47" t="s">
        <v>859</v>
      </c>
      <c r="B24" s="47" t="s">
        <v>57</v>
      </c>
      <c r="C24" s="47" t="s">
        <v>58</v>
      </c>
      <c r="D24" s="47" t="s">
        <v>872</v>
      </c>
      <c r="E24" s="47" t="s">
        <v>860</v>
      </c>
    </row>
    <row r="25" spans="1:6" ht="157.5" customHeight="1">
      <c r="A25" s="48" t="s">
        <v>880</v>
      </c>
      <c r="B25" s="49"/>
      <c r="C25" s="49"/>
      <c r="D25" s="160" t="s">
        <v>881</v>
      </c>
      <c r="E25" s="51"/>
    </row>
    <row r="26" spans="1:6" ht="163.5" customHeight="1">
      <c r="A26" s="65" t="s">
        <v>863</v>
      </c>
      <c r="B26" s="49"/>
      <c r="C26" s="49"/>
      <c r="D26" s="160" t="s">
        <v>875</v>
      </c>
      <c r="E26" s="51"/>
    </row>
    <row r="27" spans="1:6" ht="126.75" customHeight="1">
      <c r="A27" s="65" t="s">
        <v>865</v>
      </c>
      <c r="B27" s="49"/>
      <c r="C27" s="49"/>
      <c r="D27" s="160" t="s">
        <v>882</v>
      </c>
      <c r="E27" s="51"/>
    </row>
    <row r="28" spans="1:6" ht="218.25" customHeight="1">
      <c r="A28" s="65" t="s">
        <v>867</v>
      </c>
      <c r="B28" s="49"/>
      <c r="C28" s="49"/>
      <c r="D28" s="160" t="s">
        <v>883</v>
      </c>
      <c r="E28" s="51"/>
    </row>
    <row r="29" spans="1:6" ht="132" customHeight="1">
      <c r="A29" s="65" t="s">
        <v>869</v>
      </c>
      <c r="B29" s="49"/>
      <c r="C29" s="49"/>
      <c r="D29" s="160" t="s">
        <v>884</v>
      </c>
      <c r="E29" s="51"/>
    </row>
    <row r="30" spans="1:6" ht="37.9" customHeight="1">
      <c r="A30" s="167"/>
      <c r="B30" s="167"/>
      <c r="C30" s="167"/>
      <c r="D30" s="167"/>
    </row>
    <row r="31" spans="1:6" ht="18.75" customHeight="1">
      <c r="A31" s="237" t="s">
        <v>885</v>
      </c>
      <c r="B31" s="238"/>
      <c r="C31" s="238"/>
      <c r="D31" s="238"/>
      <c r="E31" s="238"/>
    </row>
    <row r="32" spans="1:6" ht="47.25" customHeight="1">
      <c r="A32" s="47" t="s">
        <v>859</v>
      </c>
      <c r="B32" s="47" t="s">
        <v>57</v>
      </c>
      <c r="C32" s="47" t="s">
        <v>58</v>
      </c>
      <c r="D32" s="47" t="s">
        <v>872</v>
      </c>
      <c r="E32" s="47" t="s">
        <v>860</v>
      </c>
    </row>
    <row r="33" spans="1:5" ht="157.5" customHeight="1">
      <c r="A33" s="48" t="s">
        <v>886</v>
      </c>
      <c r="B33" s="49"/>
      <c r="C33" s="49"/>
      <c r="D33" s="160" t="s">
        <v>887</v>
      </c>
      <c r="E33" s="51"/>
    </row>
    <row r="34" spans="1:5" ht="163.5" customHeight="1">
      <c r="A34" s="65" t="s">
        <v>863</v>
      </c>
      <c r="B34" s="49"/>
      <c r="C34" s="49"/>
      <c r="D34" s="160" t="s">
        <v>875</v>
      </c>
      <c r="E34" s="51"/>
    </row>
    <row r="35" spans="1:5" ht="126.75" customHeight="1">
      <c r="A35" s="65" t="s">
        <v>865</v>
      </c>
      <c r="B35" s="49"/>
      <c r="C35" s="49"/>
      <c r="D35" s="160" t="s">
        <v>882</v>
      </c>
      <c r="E35" s="51"/>
    </row>
    <row r="36" spans="1:5" ht="218.25" customHeight="1">
      <c r="A36" s="65" t="s">
        <v>867</v>
      </c>
      <c r="B36" s="49"/>
      <c r="C36" s="49"/>
      <c r="D36" s="160" t="s">
        <v>883</v>
      </c>
      <c r="E36" s="51"/>
    </row>
    <row r="37" spans="1:5" ht="132" customHeight="1">
      <c r="A37" s="65" t="s">
        <v>869</v>
      </c>
      <c r="B37" s="49"/>
      <c r="C37" s="49"/>
      <c r="D37" s="160" t="s">
        <v>884</v>
      </c>
      <c r="E37" s="51"/>
    </row>
    <row r="38" spans="1:5" ht="37.9" customHeight="1">
      <c r="A38" s="167"/>
      <c r="B38" s="167"/>
      <c r="C38" s="167"/>
      <c r="D38" s="167"/>
    </row>
    <row r="39" spans="1:5" ht="18.75" customHeight="1">
      <c r="A39" s="237" t="s">
        <v>888</v>
      </c>
      <c r="B39" s="238"/>
      <c r="C39" s="238"/>
      <c r="D39" s="238"/>
      <c r="E39" s="238"/>
    </row>
    <row r="40" spans="1:5" ht="47.25" customHeight="1">
      <c r="A40" s="47" t="s">
        <v>859</v>
      </c>
      <c r="B40" s="47" t="s">
        <v>57</v>
      </c>
      <c r="C40" s="47" t="s">
        <v>58</v>
      </c>
      <c r="D40" s="47" t="s">
        <v>872</v>
      </c>
      <c r="E40" s="47" t="s">
        <v>860</v>
      </c>
    </row>
    <row r="41" spans="1:5" ht="157.5" customHeight="1">
      <c r="A41" s="48" t="s">
        <v>889</v>
      </c>
      <c r="B41" s="49"/>
      <c r="C41" s="49"/>
      <c r="D41" s="160" t="s">
        <v>890</v>
      </c>
      <c r="E41" s="51"/>
    </row>
    <row r="42" spans="1:5" ht="163.5" customHeight="1">
      <c r="A42" s="65" t="s">
        <v>863</v>
      </c>
      <c r="B42" s="49"/>
      <c r="C42" s="49"/>
      <c r="D42" s="160" t="s">
        <v>875</v>
      </c>
      <c r="E42" s="51"/>
    </row>
    <row r="43" spans="1:5" ht="126.75" customHeight="1">
      <c r="A43" s="65" t="s">
        <v>865</v>
      </c>
      <c r="B43" s="49"/>
      <c r="C43" s="49"/>
      <c r="D43" s="160" t="s">
        <v>882</v>
      </c>
      <c r="E43" s="51"/>
    </row>
    <row r="44" spans="1:5" ht="218.25" customHeight="1">
      <c r="A44" s="65" t="s">
        <v>867</v>
      </c>
      <c r="B44" s="49"/>
      <c r="C44" s="49"/>
      <c r="D44" s="160" t="s">
        <v>883</v>
      </c>
      <c r="E44" s="51"/>
    </row>
    <row r="45" spans="1:5" ht="132" customHeight="1">
      <c r="A45" s="65" t="s">
        <v>869</v>
      </c>
      <c r="B45" s="49"/>
      <c r="C45" s="49"/>
      <c r="D45" s="160" t="s">
        <v>884</v>
      </c>
      <c r="E45" s="51"/>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160" zoomScaleNormal="100" workbookViewId="0">
      <selection activeCell="A206" sqref="A206"/>
    </sheetView>
  </sheetViews>
  <sheetFormatPr defaultColWidth="11.42578125" defaultRowHeight="15"/>
  <cols>
    <col min="1" max="1" width="40.7109375" customWidth="1"/>
    <col min="2" max="2" width="24.42578125" customWidth="1"/>
    <col min="10" max="10" width="19.140625" customWidth="1"/>
    <col min="11" max="11" width="16.85546875" bestFit="1" customWidth="1"/>
    <col min="12" max="12" width="17.42578125" bestFit="1" customWidth="1"/>
  </cols>
  <sheetData>
    <row r="1" spans="1:10" ht="15.75" customHeight="1">
      <c r="A1" s="1" t="s">
        <v>891</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24" t="s">
        <v>162</v>
      </c>
      <c r="B7" s="35" t="s">
        <v>892</v>
      </c>
      <c r="C7" s="150" t="e">
        <f t="shared" ref="C7:I7" si="0">C36/C43</f>
        <v>#DIV/0!</v>
      </c>
      <c r="D7" s="150">
        <f t="shared" si="0"/>
        <v>5.5130504468497348</v>
      </c>
      <c r="E7" s="150">
        <f t="shared" si="0"/>
        <v>6.2964447151874197</v>
      </c>
      <c r="F7" s="150">
        <f t="shared" si="0"/>
        <v>7.019626456455283</v>
      </c>
      <c r="G7" s="150">
        <f t="shared" si="0"/>
        <v>8.3729081867604798</v>
      </c>
      <c r="H7" s="150" t="e">
        <f t="shared" si="0"/>
        <v>#DIV/0!</v>
      </c>
      <c r="I7" s="150" t="e">
        <f t="shared" si="0"/>
        <v>#DIV/0!</v>
      </c>
    </row>
    <row r="8" spans="1:10">
      <c r="A8" s="24" t="s">
        <v>165</v>
      </c>
      <c r="B8" s="24" t="s">
        <v>166</v>
      </c>
      <c r="C8" s="150" t="e">
        <f t="shared" ref="C8:I8" si="1">(C52+C92+C132+C172+C212)*10^12/(C36*10^6)</f>
        <v>#DIV/0!</v>
      </c>
      <c r="D8" s="150">
        <f t="shared" si="1"/>
        <v>10403.691755226613</v>
      </c>
      <c r="E8" s="150">
        <f t="shared" si="1"/>
        <v>9901.1994839010331</v>
      </c>
      <c r="F8" s="150">
        <f t="shared" si="1"/>
        <v>7694.6763512755451</v>
      </c>
      <c r="G8" s="150">
        <f t="shared" si="1"/>
        <v>7053.1614536273237</v>
      </c>
      <c r="H8" s="150" t="e">
        <f t="shared" si="1"/>
        <v>#DIV/0!</v>
      </c>
      <c r="I8" s="150" t="e">
        <f t="shared" si="1"/>
        <v>#DIV/0!</v>
      </c>
    </row>
    <row r="9" spans="1:10">
      <c r="A9" s="24" t="s">
        <v>893</v>
      </c>
      <c r="B9" s="24" t="s">
        <v>144</v>
      </c>
      <c r="C9" s="150" t="e">
        <f t="shared" ref="C9:I9" si="2">C278/(C52+C92+C132+C172+C212)</f>
        <v>#DIV/0!</v>
      </c>
      <c r="D9" s="150">
        <f t="shared" si="2"/>
        <v>17.083541497875121</v>
      </c>
      <c r="E9" s="150">
        <f t="shared" si="2"/>
        <v>20.032039700840453</v>
      </c>
      <c r="F9" s="150">
        <f t="shared" si="2"/>
        <v>8.5159991636364971</v>
      </c>
      <c r="G9" s="150">
        <f t="shared" si="2"/>
        <v>9.5378532847931066</v>
      </c>
      <c r="H9" s="150" t="e">
        <f t="shared" si="2"/>
        <v>#DIV/0!</v>
      </c>
      <c r="I9" s="150" t="e">
        <f t="shared" si="2"/>
        <v>#DIV/0!</v>
      </c>
    </row>
    <row r="10" spans="1:10">
      <c r="A10" s="24" t="s">
        <v>145</v>
      </c>
      <c r="B10" s="24" t="s">
        <v>146</v>
      </c>
      <c r="C10" s="150">
        <f t="shared" ref="C10:I10" si="3">(C52+C92+C132+C172+C212)*10^3</f>
        <v>0</v>
      </c>
      <c r="D10" s="150">
        <f t="shared" si="3"/>
        <v>593.68100000000004</v>
      </c>
      <c r="E10" s="150">
        <f t="shared" si="3"/>
        <v>741.14300000000014</v>
      </c>
      <c r="F10" s="150">
        <f t="shared" si="3"/>
        <v>808.26099999999997</v>
      </c>
      <c r="G10" s="150">
        <f t="shared" si="3"/>
        <v>1050.675</v>
      </c>
      <c r="H10" s="150">
        <f t="shared" si="3"/>
        <v>0</v>
      </c>
      <c r="I10" s="150">
        <f t="shared" si="3"/>
        <v>0</v>
      </c>
    </row>
    <row r="11" spans="1:10">
      <c r="A11" s="36" t="s">
        <v>167</v>
      </c>
      <c r="B11" s="37" t="s">
        <v>104</v>
      </c>
      <c r="C11" s="150">
        <f t="shared" ref="C11:I12" si="4">C278</f>
        <v>0</v>
      </c>
      <c r="D11" s="150">
        <f t="shared" si="4"/>
        <v>10.142173999999999</v>
      </c>
      <c r="E11" s="150">
        <f t="shared" si="4"/>
        <v>14.846606</v>
      </c>
      <c r="F11" s="150">
        <f t="shared" si="4"/>
        <v>6.8831499999999988</v>
      </c>
      <c r="G11" s="150">
        <f t="shared" si="4"/>
        <v>10.021183999999998</v>
      </c>
      <c r="H11" s="150">
        <f t="shared" si="4"/>
        <v>0</v>
      </c>
      <c r="I11" s="150">
        <f t="shared" si="4"/>
        <v>0</v>
      </c>
    </row>
    <row r="12" spans="1:10">
      <c r="A12" s="36" t="s">
        <v>168</v>
      </c>
      <c r="B12" s="37" t="s">
        <v>113</v>
      </c>
      <c r="C12" s="150">
        <f t="shared" si="4"/>
        <v>0</v>
      </c>
      <c r="D12" s="150">
        <f t="shared" si="4"/>
        <v>0.16745299999999999</v>
      </c>
      <c r="E12" s="150">
        <f t="shared" si="4"/>
        <v>0.16347700000000001</v>
      </c>
      <c r="F12" s="150">
        <f t="shared" si="4"/>
        <v>9.9128999999999995E-2</v>
      </c>
      <c r="G12" s="150">
        <f t="shared" si="4"/>
        <v>9.9128999999999995E-2</v>
      </c>
      <c r="H12" s="150">
        <f t="shared" si="4"/>
        <v>0</v>
      </c>
      <c r="I12" s="150">
        <f t="shared" si="4"/>
        <v>0</v>
      </c>
    </row>
    <row r="13" spans="1:10">
      <c r="A13" s="22" t="s">
        <v>169</v>
      </c>
      <c r="B13" s="24" t="s">
        <v>170</v>
      </c>
      <c r="C13" s="150" t="e">
        <f t="shared" ref="C13:I13" si="5">(C280+C281)*10^12/(C36*10^6)</f>
        <v>#DIV/0!</v>
      </c>
      <c r="D13" s="150">
        <f t="shared" si="5"/>
        <v>151990.46411641012</v>
      </c>
      <c r="E13" s="150">
        <f t="shared" si="5"/>
        <v>135932.45558746066</v>
      </c>
      <c r="F13" s="150">
        <f t="shared" si="5"/>
        <v>121419.09320960839</v>
      </c>
      <c r="G13" s="150">
        <f t="shared" si="5"/>
        <v>110737.75971466715</v>
      </c>
      <c r="H13" s="150" t="e">
        <f t="shared" si="5"/>
        <v>#DIV/0!</v>
      </c>
      <c r="I13" s="150" t="e">
        <f t="shared" si="5"/>
        <v>#DIV/0!</v>
      </c>
    </row>
    <row r="14" spans="1:10">
      <c r="A14" s="36" t="s">
        <v>171</v>
      </c>
      <c r="B14" s="37" t="s">
        <v>104</v>
      </c>
      <c r="C14" s="166">
        <f t="shared" ref="C14:I14" si="6">C280</f>
        <v>0</v>
      </c>
      <c r="D14" s="166">
        <f t="shared" si="6"/>
        <v>6.3871019999999996</v>
      </c>
      <c r="E14" s="166">
        <f t="shared" si="6"/>
        <v>7.8889179999999994</v>
      </c>
      <c r="F14" s="166">
        <f t="shared" si="6"/>
        <v>10.467903000000002</v>
      </c>
      <c r="G14" s="166">
        <f t="shared" si="6"/>
        <v>14.209912000000001</v>
      </c>
      <c r="H14" s="166">
        <f t="shared" si="6"/>
        <v>0</v>
      </c>
      <c r="I14" s="166">
        <f t="shared" si="6"/>
        <v>0</v>
      </c>
    </row>
    <row r="15" spans="1:10">
      <c r="A15" s="37" t="s">
        <v>172</v>
      </c>
      <c r="B15" s="37" t="s">
        <v>113</v>
      </c>
      <c r="C15" s="166">
        <f t="shared" ref="C15:I15" si="7">C288</f>
        <v>0</v>
      </c>
      <c r="D15" s="166">
        <f t="shared" si="7"/>
        <v>6.8009709999999997</v>
      </c>
      <c r="E15" s="166">
        <f t="shared" si="7"/>
        <v>11.871288999999999</v>
      </c>
      <c r="F15" s="166">
        <f t="shared" si="7"/>
        <v>2.0939909999999999</v>
      </c>
      <c r="G15" s="166">
        <f t="shared" si="7"/>
        <v>3.3585219999999998</v>
      </c>
      <c r="H15" s="166">
        <f t="shared" si="7"/>
        <v>0</v>
      </c>
      <c r="I15" s="166">
        <f t="shared" si="7"/>
        <v>0</v>
      </c>
    </row>
    <row r="16" spans="1:10">
      <c r="A16" s="24" t="s">
        <v>134</v>
      </c>
      <c r="B16" s="106" t="s">
        <v>123</v>
      </c>
      <c r="C16" s="166">
        <f t="shared" ref="C16:I16" si="8">C317</f>
        <v>0</v>
      </c>
      <c r="D16" s="166">
        <f t="shared" si="8"/>
        <v>0</v>
      </c>
      <c r="E16" s="166">
        <f t="shared" si="8"/>
        <v>0</v>
      </c>
      <c r="F16" s="166">
        <f t="shared" si="8"/>
        <v>0</v>
      </c>
      <c r="G16" s="166">
        <f t="shared" si="8"/>
        <v>0</v>
      </c>
      <c r="H16" s="166">
        <f t="shared" si="8"/>
        <v>0</v>
      </c>
      <c r="I16" s="166">
        <f t="shared" si="8"/>
        <v>0</v>
      </c>
    </row>
    <row r="17" spans="1:12">
      <c r="A17" s="27" t="s">
        <v>124</v>
      </c>
      <c r="B17" s="106" t="s">
        <v>123</v>
      </c>
      <c r="C17" s="166">
        <f t="shared" ref="C17:I19" si="9">C312</f>
        <v>0</v>
      </c>
      <c r="D17" s="166">
        <f t="shared" si="9"/>
        <v>0</v>
      </c>
      <c r="E17" s="166">
        <f t="shared" si="9"/>
        <v>0</v>
      </c>
      <c r="F17" s="166">
        <f t="shared" si="9"/>
        <v>0</v>
      </c>
      <c r="G17" s="166">
        <f t="shared" si="9"/>
        <v>0</v>
      </c>
      <c r="H17" s="166">
        <f t="shared" si="9"/>
        <v>0</v>
      </c>
      <c r="I17" s="166">
        <f t="shared" si="9"/>
        <v>0</v>
      </c>
    </row>
    <row r="18" spans="1:12">
      <c r="A18" s="27" t="s">
        <v>125</v>
      </c>
      <c r="B18" s="106" t="s">
        <v>123</v>
      </c>
      <c r="C18" s="166">
        <f t="shared" si="9"/>
        <v>0</v>
      </c>
      <c r="D18" s="166">
        <f t="shared" si="9"/>
        <v>0</v>
      </c>
      <c r="E18" s="166">
        <f t="shared" si="9"/>
        <v>0</v>
      </c>
      <c r="F18" s="166">
        <f t="shared" si="9"/>
        <v>0</v>
      </c>
      <c r="G18" s="166">
        <f t="shared" si="9"/>
        <v>0</v>
      </c>
      <c r="H18" s="166">
        <f t="shared" si="9"/>
        <v>0</v>
      </c>
      <c r="I18" s="166">
        <f t="shared" si="9"/>
        <v>0</v>
      </c>
    </row>
    <row r="19" spans="1:12">
      <c r="A19" s="27" t="s">
        <v>126</v>
      </c>
      <c r="B19" s="106" t="s">
        <v>123</v>
      </c>
      <c r="C19" s="166">
        <f t="shared" si="9"/>
        <v>0</v>
      </c>
      <c r="D19" s="166">
        <f t="shared" si="9"/>
        <v>0</v>
      </c>
      <c r="E19" s="166">
        <f t="shared" si="9"/>
        <v>0</v>
      </c>
      <c r="F19" s="166">
        <f t="shared" si="9"/>
        <v>0</v>
      </c>
      <c r="G19" s="166">
        <f t="shared" si="9"/>
        <v>0</v>
      </c>
      <c r="H19" s="166">
        <f t="shared" si="9"/>
        <v>0</v>
      </c>
      <c r="I19" s="166">
        <f t="shared" si="9"/>
        <v>0</v>
      </c>
    </row>
    <row r="20" spans="1:12">
      <c r="A20" s="72"/>
      <c r="B20" s="72"/>
      <c r="C20" s="72"/>
      <c r="D20" s="72"/>
      <c r="E20" s="72"/>
      <c r="F20" s="72"/>
      <c r="G20" s="72"/>
      <c r="H20" s="72"/>
      <c r="I20" s="72"/>
      <c r="J20" s="72"/>
    </row>
    <row r="21" spans="1:12">
      <c r="A21" s="14"/>
      <c r="B21" s="14"/>
      <c r="C21" s="14"/>
      <c r="D21" s="14"/>
      <c r="E21" s="14"/>
      <c r="F21" s="14"/>
      <c r="G21" s="14"/>
      <c r="H21" s="14"/>
      <c r="I21" s="14"/>
      <c r="J21" s="14"/>
    </row>
    <row r="22" spans="1:12">
      <c r="A22" s="14"/>
      <c r="B22" s="14"/>
      <c r="C22" s="14"/>
      <c r="D22" s="14"/>
      <c r="E22" s="14"/>
      <c r="F22" s="14"/>
      <c r="G22" s="14"/>
      <c r="H22" s="14"/>
      <c r="I22" s="14"/>
      <c r="J22" s="14"/>
    </row>
    <row r="23" spans="1:12" ht="45" customHeight="1">
      <c r="A23" s="75" t="s">
        <v>83</v>
      </c>
      <c r="B23" s="75" t="s">
        <v>84</v>
      </c>
      <c r="C23" s="75">
        <v>2010</v>
      </c>
      <c r="D23" s="191" t="str">
        <f>'User guide'!B16</f>
        <v>to define in the "User guide"</v>
      </c>
      <c r="E23" s="75">
        <v>2030</v>
      </c>
      <c r="F23" s="75">
        <v>2040</v>
      </c>
      <c r="G23" s="75">
        <v>2050</v>
      </c>
      <c r="H23" s="75">
        <v>2060</v>
      </c>
      <c r="I23" s="192">
        <v>2070</v>
      </c>
      <c r="J23" s="74" t="s">
        <v>85</v>
      </c>
      <c r="K23" s="74" t="s">
        <v>86</v>
      </c>
      <c r="L23" s="74" t="s">
        <v>87</v>
      </c>
    </row>
    <row r="24" spans="1:12">
      <c r="A24" s="105" t="s">
        <v>894</v>
      </c>
      <c r="B24" s="20"/>
      <c r="C24" s="20"/>
      <c r="D24" s="20"/>
      <c r="E24" s="20"/>
      <c r="F24" s="20"/>
      <c r="G24" s="20"/>
      <c r="H24" s="20"/>
      <c r="I24" s="20"/>
      <c r="J24" s="195"/>
      <c r="K24" s="51"/>
      <c r="L24" s="51"/>
    </row>
    <row r="25" spans="1:12">
      <c r="A25" s="98" t="s">
        <v>895</v>
      </c>
      <c r="B25" s="98"/>
      <c r="C25" s="98"/>
      <c r="D25" s="98"/>
      <c r="E25" s="98"/>
      <c r="F25" s="98"/>
      <c r="G25" s="98"/>
      <c r="H25" s="98"/>
      <c r="I25" s="98"/>
      <c r="J25" s="195"/>
      <c r="K25" s="51"/>
      <c r="L25" s="51"/>
    </row>
    <row r="26" spans="1:12">
      <c r="A26" s="27" t="s">
        <v>896</v>
      </c>
      <c r="B26" s="106" t="s">
        <v>897</v>
      </c>
      <c r="C26" s="44"/>
      <c r="D26" s="44">
        <v>5.0030229999999998</v>
      </c>
      <c r="E26" s="44">
        <v>6.8616650000000003</v>
      </c>
      <c r="F26" s="44">
        <v>10.254001000000001</v>
      </c>
      <c r="G26" s="44">
        <v>14.763211</v>
      </c>
      <c r="H26" s="44"/>
      <c r="I26" s="44"/>
      <c r="J26" s="51"/>
      <c r="K26" s="51"/>
      <c r="L26" s="51"/>
    </row>
    <row r="27" spans="1:12">
      <c r="A27" s="107" t="s">
        <v>898</v>
      </c>
      <c r="B27" s="106" t="s">
        <v>897</v>
      </c>
      <c r="C27" s="44"/>
      <c r="D27" s="44">
        <v>1.587502</v>
      </c>
      <c r="E27" s="44">
        <v>2.5388160000000002</v>
      </c>
      <c r="F27" s="44">
        <v>3.7939799999999999</v>
      </c>
      <c r="G27" s="44">
        <v>5.4623879999999998</v>
      </c>
      <c r="H27" s="44"/>
      <c r="I27" s="44"/>
      <c r="J27" s="51"/>
      <c r="K27" s="51"/>
      <c r="L27" s="51"/>
    </row>
    <row r="28" spans="1:12">
      <c r="A28" s="27" t="s">
        <v>899</v>
      </c>
      <c r="B28" s="106" t="s">
        <v>897</v>
      </c>
      <c r="C28" s="44"/>
      <c r="D28" s="44">
        <v>13.942901000000001</v>
      </c>
      <c r="E28" s="44">
        <v>18.140699999999999</v>
      </c>
      <c r="F28" s="44">
        <v>25.298020000000001</v>
      </c>
      <c r="G28" s="44">
        <v>35.875827999999998</v>
      </c>
      <c r="H28" s="44"/>
      <c r="I28" s="44"/>
      <c r="J28" s="51"/>
      <c r="K28" s="51"/>
      <c r="L28" s="51"/>
    </row>
    <row r="29" spans="1:12">
      <c r="A29" s="107" t="s">
        <v>898</v>
      </c>
      <c r="B29" s="106" t="s">
        <v>897</v>
      </c>
      <c r="C29" s="44"/>
      <c r="D29" s="44"/>
      <c r="E29" s="44"/>
      <c r="F29" s="44"/>
      <c r="G29" s="44"/>
      <c r="H29" s="44"/>
      <c r="I29" s="44"/>
      <c r="J29" s="51"/>
      <c r="K29" s="51"/>
      <c r="L29" s="51"/>
    </row>
    <row r="30" spans="1:12">
      <c r="A30" s="27" t="s">
        <v>900</v>
      </c>
      <c r="B30" s="106" t="s">
        <v>897</v>
      </c>
      <c r="C30" s="44"/>
      <c r="D30" s="44"/>
      <c r="E30" s="44"/>
      <c r="F30" s="44"/>
      <c r="G30" s="44"/>
      <c r="H30" s="44"/>
      <c r="I30" s="44"/>
      <c r="J30" s="51"/>
      <c r="K30" s="51"/>
      <c r="L30" s="51"/>
    </row>
    <row r="31" spans="1:12">
      <c r="A31" s="107" t="s">
        <v>898</v>
      </c>
      <c r="B31" s="106" t="s">
        <v>897</v>
      </c>
      <c r="C31" s="44"/>
      <c r="D31" s="44"/>
      <c r="E31" s="44"/>
      <c r="F31" s="44"/>
      <c r="G31" s="44"/>
      <c r="H31" s="44"/>
      <c r="I31" s="44"/>
      <c r="J31" s="51"/>
      <c r="K31" s="51"/>
      <c r="L31" s="51"/>
    </row>
    <row r="32" spans="1:12">
      <c r="A32" s="27" t="s">
        <v>901</v>
      </c>
      <c r="B32" s="106" t="s">
        <v>897</v>
      </c>
      <c r="C32" s="44"/>
      <c r="D32" s="44">
        <v>0.72</v>
      </c>
      <c r="E32" s="44">
        <v>0.72</v>
      </c>
      <c r="F32" s="44">
        <v>0.72</v>
      </c>
      <c r="G32" s="44">
        <v>0.72</v>
      </c>
      <c r="H32" s="44"/>
      <c r="I32" s="44"/>
      <c r="J32" s="51"/>
      <c r="K32" s="51"/>
      <c r="L32" s="51"/>
    </row>
    <row r="33" spans="1:12">
      <c r="A33" s="107" t="s">
        <v>898</v>
      </c>
      <c r="B33" s="106" t="s">
        <v>897</v>
      </c>
      <c r="C33" s="44"/>
      <c r="D33" s="44"/>
      <c r="E33" s="44"/>
      <c r="F33" s="44"/>
      <c r="G33" s="44"/>
      <c r="H33" s="44"/>
      <c r="I33" s="44"/>
      <c r="J33" s="51"/>
      <c r="K33" s="51"/>
      <c r="L33" s="51"/>
    </row>
    <row r="34" spans="1:12">
      <c r="A34" s="27" t="s">
        <v>902</v>
      </c>
      <c r="B34" s="106" t="s">
        <v>897</v>
      </c>
      <c r="C34" s="44"/>
      <c r="D34" s="44">
        <v>35.811028999999998</v>
      </c>
      <c r="E34" s="44">
        <v>46.592678999999997</v>
      </c>
      <c r="F34" s="44">
        <v>64.975583999999998</v>
      </c>
      <c r="G34" s="44">
        <v>92.143687</v>
      </c>
      <c r="H34" s="44"/>
      <c r="I34" s="44"/>
      <c r="J34" s="51"/>
      <c r="K34" s="51"/>
      <c r="L34" s="51"/>
    </row>
    <row r="35" spans="1:12">
      <c r="A35" s="107" t="s">
        <v>898</v>
      </c>
      <c r="B35" s="106" t="s">
        <v>897</v>
      </c>
      <c r="C35" s="44"/>
      <c r="D35" s="44"/>
      <c r="E35" s="44"/>
      <c r="F35" s="44"/>
      <c r="G35" s="44"/>
      <c r="H35" s="44"/>
      <c r="I35" s="44"/>
      <c r="J35" s="51"/>
      <c r="K35" s="51"/>
      <c r="L35" s="51"/>
    </row>
    <row r="36" spans="1:12">
      <c r="A36" s="108" t="s">
        <v>573</v>
      </c>
      <c r="B36" s="109" t="s">
        <v>897</v>
      </c>
      <c r="C36" s="13">
        <f t="shared" ref="C36:I36" si="10">SUM(C26:C35)</f>
        <v>0</v>
      </c>
      <c r="D36" s="13">
        <f t="shared" si="10"/>
        <v>57.064454999999995</v>
      </c>
      <c r="E36" s="13">
        <f t="shared" si="10"/>
        <v>74.853859999999997</v>
      </c>
      <c r="F36" s="13">
        <f t="shared" si="10"/>
        <v>105.041585</v>
      </c>
      <c r="G36" s="13">
        <f t="shared" si="10"/>
        <v>148.965114</v>
      </c>
      <c r="H36" s="13">
        <f t="shared" si="10"/>
        <v>0</v>
      </c>
      <c r="I36" s="13">
        <f t="shared" si="10"/>
        <v>0</v>
      </c>
      <c r="J36" s="198"/>
      <c r="K36" s="51"/>
      <c r="L36" s="51"/>
    </row>
    <row r="37" spans="1:12">
      <c r="A37" s="98" t="s">
        <v>903</v>
      </c>
      <c r="B37" s="98"/>
      <c r="C37" s="98"/>
      <c r="D37" s="98"/>
      <c r="E37" s="98"/>
      <c r="F37" s="98"/>
      <c r="G37" s="98"/>
      <c r="H37" s="98"/>
      <c r="I37" s="98"/>
      <c r="J37" s="195"/>
      <c r="K37" s="51"/>
      <c r="L37" s="51"/>
    </row>
    <row r="38" spans="1:12">
      <c r="A38" s="27" t="s">
        <v>904</v>
      </c>
      <c r="B38" s="106" t="s">
        <v>905</v>
      </c>
      <c r="C38" s="44"/>
      <c r="D38" s="44">
        <v>1.481007</v>
      </c>
      <c r="E38" s="44">
        <v>1.783803</v>
      </c>
      <c r="F38" s="44">
        <v>2.3331379999999999</v>
      </c>
      <c r="G38" s="44">
        <v>3.0695100000000002</v>
      </c>
      <c r="H38" s="44"/>
      <c r="I38" s="44"/>
      <c r="J38" s="196" t="s">
        <v>497</v>
      </c>
      <c r="K38" s="51"/>
      <c r="L38" s="51"/>
    </row>
    <row r="39" spans="1:12">
      <c r="A39" s="27" t="s">
        <v>906</v>
      </c>
      <c r="B39" s="106" t="s">
        <v>905</v>
      </c>
      <c r="C39" s="44"/>
      <c r="D39" s="44"/>
      <c r="E39" s="44"/>
      <c r="F39" s="44"/>
      <c r="G39" s="44"/>
      <c r="H39" s="44"/>
      <c r="I39" s="44"/>
      <c r="J39" s="196" t="s">
        <v>497</v>
      </c>
      <c r="K39" s="51"/>
      <c r="L39" s="51"/>
    </row>
    <row r="40" spans="1:12">
      <c r="A40" s="27" t="s">
        <v>907</v>
      </c>
      <c r="B40" s="106" t="s">
        <v>905</v>
      </c>
      <c r="C40" s="44"/>
      <c r="D40" s="44">
        <v>5.9411829999999997</v>
      </c>
      <c r="E40" s="44">
        <v>6.3179670000000003</v>
      </c>
      <c r="F40" s="44">
        <v>7.356331</v>
      </c>
      <c r="G40" s="44">
        <v>7.3928839999999996</v>
      </c>
      <c r="H40" s="44"/>
      <c r="I40" s="44"/>
      <c r="J40" s="196" t="s">
        <v>497</v>
      </c>
      <c r="K40" s="51"/>
      <c r="L40" s="51"/>
    </row>
    <row r="41" spans="1:12">
      <c r="A41" s="27" t="s">
        <v>908</v>
      </c>
      <c r="B41" s="106" t="s">
        <v>905</v>
      </c>
      <c r="C41" s="44"/>
      <c r="D41" s="44"/>
      <c r="E41" s="44"/>
      <c r="F41" s="44"/>
      <c r="G41" s="44"/>
      <c r="H41" s="44"/>
      <c r="I41" s="44"/>
      <c r="J41" s="51"/>
      <c r="K41" s="51"/>
      <c r="L41" s="51"/>
    </row>
    <row r="42" spans="1:12">
      <c r="A42" s="27" t="s">
        <v>909</v>
      </c>
      <c r="B42" s="106" t="s">
        <v>905</v>
      </c>
      <c r="C42" s="44"/>
      <c r="D42" s="44">
        <v>2.9286050000000001</v>
      </c>
      <c r="E42" s="44">
        <v>3.7865039999999999</v>
      </c>
      <c r="F42" s="44">
        <v>5.2745160000000002</v>
      </c>
      <c r="G42" s="44">
        <v>7.3289289999999996</v>
      </c>
      <c r="H42" s="44"/>
      <c r="I42" s="44"/>
      <c r="J42" s="51"/>
      <c r="K42" s="51"/>
      <c r="L42" s="51"/>
    </row>
    <row r="43" spans="1:12">
      <c r="A43" s="108" t="s">
        <v>573</v>
      </c>
      <c r="B43" s="109" t="s">
        <v>905</v>
      </c>
      <c r="C43" s="13">
        <f t="shared" ref="C43:I43" si="11">SUM(C38:C42)</f>
        <v>0</v>
      </c>
      <c r="D43" s="13">
        <f t="shared" si="11"/>
        <v>10.350795</v>
      </c>
      <c r="E43" s="13">
        <f t="shared" si="11"/>
        <v>11.888273999999999</v>
      </c>
      <c r="F43" s="13">
        <f t="shared" si="11"/>
        <v>14.963984999999999</v>
      </c>
      <c r="G43" s="13">
        <f t="shared" si="11"/>
        <v>17.791322999999998</v>
      </c>
      <c r="H43" s="13">
        <f t="shared" si="11"/>
        <v>0</v>
      </c>
      <c r="I43" s="13">
        <f t="shared" si="11"/>
        <v>0</v>
      </c>
      <c r="J43" s="198"/>
      <c r="K43" s="51"/>
      <c r="L43" s="51"/>
    </row>
    <row r="44" spans="1:12">
      <c r="A44" s="98" t="s">
        <v>910</v>
      </c>
      <c r="B44" s="98"/>
      <c r="C44" s="98"/>
      <c r="D44" s="98"/>
      <c r="E44" s="98"/>
      <c r="F44" s="98"/>
      <c r="G44" s="98"/>
      <c r="H44" s="98"/>
      <c r="I44" s="98"/>
      <c r="J44" s="195"/>
      <c r="K44" s="51"/>
      <c r="L44" s="51"/>
    </row>
    <row r="45" spans="1:12">
      <c r="A45" s="106" t="s">
        <v>911</v>
      </c>
      <c r="B45" s="106" t="s">
        <v>905</v>
      </c>
      <c r="C45" s="44"/>
      <c r="D45" s="44"/>
      <c r="E45" s="44"/>
      <c r="F45" s="44"/>
      <c r="G45" s="44"/>
      <c r="H45" s="44"/>
      <c r="I45" s="44"/>
      <c r="J45" s="196" t="s">
        <v>497</v>
      </c>
      <c r="K45" s="51"/>
      <c r="L45" s="51"/>
    </row>
    <row r="46" spans="1:12">
      <c r="A46" s="106" t="s">
        <v>912</v>
      </c>
      <c r="B46" s="106" t="s">
        <v>913</v>
      </c>
      <c r="C46" s="44"/>
      <c r="D46" s="44"/>
      <c r="E46" s="44"/>
      <c r="F46" s="44"/>
      <c r="G46" s="44"/>
      <c r="H46" s="44"/>
      <c r="I46" s="44"/>
      <c r="J46" s="196" t="s">
        <v>914</v>
      </c>
      <c r="K46" s="51"/>
      <c r="L46" s="51"/>
    </row>
    <row r="47" spans="1:12">
      <c r="A47" s="106" t="s">
        <v>915</v>
      </c>
      <c r="B47" s="106" t="s">
        <v>897</v>
      </c>
      <c r="C47" s="44"/>
      <c r="D47" s="44"/>
      <c r="E47" s="44"/>
      <c r="F47" s="44"/>
      <c r="G47" s="44"/>
      <c r="H47" s="44"/>
      <c r="I47" s="44"/>
      <c r="J47" s="51"/>
      <c r="K47" s="51"/>
      <c r="L47" s="51"/>
    </row>
    <row r="48" spans="1:12">
      <c r="A48" s="106" t="s">
        <v>916</v>
      </c>
      <c r="B48" s="106" t="s">
        <v>897</v>
      </c>
      <c r="C48" s="44"/>
      <c r="D48" s="44">
        <v>9.4811730000000001</v>
      </c>
      <c r="E48" s="44">
        <v>12.335675999999999</v>
      </c>
      <c r="F48" s="44">
        <v>17.202653999999999</v>
      </c>
      <c r="G48" s="44">
        <v>24.395562999999999</v>
      </c>
      <c r="H48" s="44"/>
      <c r="I48" s="44"/>
      <c r="J48" s="51"/>
      <c r="K48" s="51"/>
      <c r="L48" s="51"/>
    </row>
    <row r="49" spans="1:12">
      <c r="A49" s="106" t="s">
        <v>917</v>
      </c>
      <c r="B49" s="106" t="s">
        <v>897</v>
      </c>
      <c r="C49" s="44"/>
      <c r="D49" s="44"/>
      <c r="E49" s="44"/>
      <c r="F49" s="44"/>
      <c r="G49" s="44"/>
      <c r="H49" s="44"/>
      <c r="I49" s="44"/>
      <c r="J49" s="51"/>
      <c r="K49" s="51"/>
      <c r="L49" s="51"/>
    </row>
    <row r="50" spans="1:12">
      <c r="A50" s="110" t="s">
        <v>918</v>
      </c>
      <c r="B50" s="20"/>
      <c r="C50" s="20"/>
      <c r="D50" s="20"/>
      <c r="E50" s="20"/>
      <c r="F50" s="20"/>
      <c r="G50" s="20"/>
      <c r="H50" s="20"/>
      <c r="I50" s="20"/>
      <c r="J50" s="51"/>
      <c r="K50" s="51"/>
      <c r="L50" s="51"/>
    </row>
    <row r="51" spans="1:12">
      <c r="A51" s="98" t="s">
        <v>145</v>
      </c>
      <c r="B51" s="98"/>
      <c r="C51" s="98"/>
      <c r="D51" s="98"/>
      <c r="E51" s="98"/>
      <c r="F51" s="98"/>
      <c r="G51" s="98"/>
      <c r="H51" s="98"/>
      <c r="I51" s="98"/>
      <c r="J51" s="51"/>
      <c r="K51" s="51"/>
      <c r="L51" s="51"/>
    </row>
    <row r="52" spans="1:12">
      <c r="A52" s="106" t="s">
        <v>919</v>
      </c>
      <c r="B52" s="106" t="s">
        <v>238</v>
      </c>
      <c r="C52" s="13">
        <f t="shared" ref="C52:I52" si="12">SUM(C53:C69)</f>
        <v>0</v>
      </c>
      <c r="D52" s="13">
        <f t="shared" si="12"/>
        <v>9.1474000000000014E-2</v>
      </c>
      <c r="E52" s="13">
        <f t="shared" si="12"/>
        <v>0.10880100000000001</v>
      </c>
      <c r="F52" s="13">
        <f t="shared" si="12"/>
        <v>0.15556900000000001</v>
      </c>
      <c r="G52" s="13">
        <f t="shared" si="12"/>
        <v>0.21945599999999998</v>
      </c>
      <c r="H52" s="13">
        <f t="shared" si="12"/>
        <v>0</v>
      </c>
      <c r="I52" s="13">
        <f t="shared" si="12"/>
        <v>0</v>
      </c>
      <c r="J52" s="51"/>
      <c r="K52" s="51"/>
      <c r="L52" s="51"/>
    </row>
    <row r="53" spans="1:12">
      <c r="A53" s="106" t="s">
        <v>920</v>
      </c>
      <c r="B53" s="106" t="s">
        <v>238</v>
      </c>
      <c r="C53" s="44"/>
      <c r="D53" s="44">
        <v>2.9765E-2</v>
      </c>
      <c r="E53" s="44">
        <v>3.6776000000000003E-2</v>
      </c>
      <c r="F53" s="44">
        <v>4.7917000000000001E-2</v>
      </c>
      <c r="G53" s="44">
        <v>4.5822000000000002E-2</v>
      </c>
      <c r="H53" s="44"/>
      <c r="I53" s="44"/>
      <c r="J53" s="51"/>
      <c r="K53" s="51" t="s">
        <v>921</v>
      </c>
      <c r="L53" s="51"/>
    </row>
    <row r="54" spans="1:12">
      <c r="A54" s="106" t="s">
        <v>922</v>
      </c>
      <c r="B54" s="106" t="s">
        <v>238</v>
      </c>
      <c r="C54" s="44"/>
      <c r="D54" s="44"/>
      <c r="E54" s="44"/>
      <c r="F54" s="44"/>
      <c r="G54" s="44"/>
      <c r="H54" s="44"/>
      <c r="I54" s="44"/>
      <c r="J54" s="51"/>
      <c r="K54" s="51"/>
      <c r="L54" s="51"/>
    </row>
    <row r="55" spans="1:12">
      <c r="A55" s="106" t="s">
        <v>923</v>
      </c>
      <c r="B55" s="106" t="s">
        <v>238</v>
      </c>
      <c r="C55" s="44"/>
      <c r="D55" s="44"/>
      <c r="E55" s="44"/>
      <c r="F55" s="44"/>
      <c r="G55" s="44"/>
      <c r="H55" s="44"/>
      <c r="I55" s="44"/>
      <c r="J55" s="51"/>
      <c r="K55" s="51"/>
      <c r="L55" s="51"/>
    </row>
    <row r="56" spans="1:12">
      <c r="A56" s="106" t="s">
        <v>924</v>
      </c>
      <c r="B56" s="106" t="s">
        <v>238</v>
      </c>
      <c r="C56" s="44"/>
      <c r="D56" s="44">
        <v>2.8448000000000001E-2</v>
      </c>
      <c r="E56" s="44">
        <v>3.7464999999999998E-2</v>
      </c>
      <c r="F56" s="44">
        <v>5.6190999999999998E-2</v>
      </c>
      <c r="G56" s="44">
        <v>9.2105999999999993E-2</v>
      </c>
      <c r="H56" s="44"/>
      <c r="I56" s="44"/>
      <c r="J56" s="51"/>
      <c r="K56" s="51" t="s">
        <v>921</v>
      </c>
      <c r="L56" s="51"/>
    </row>
    <row r="57" spans="1:12">
      <c r="A57" s="106" t="s">
        <v>925</v>
      </c>
      <c r="B57" s="106" t="s">
        <v>238</v>
      </c>
      <c r="C57" s="44"/>
      <c r="D57" s="44"/>
      <c r="E57" s="44"/>
      <c r="F57" s="44"/>
      <c r="G57" s="44"/>
      <c r="H57" s="44"/>
      <c r="I57" s="44"/>
      <c r="J57" s="51"/>
      <c r="K57" s="51"/>
      <c r="L57" s="51"/>
    </row>
    <row r="58" spans="1:12">
      <c r="A58" s="106" t="s">
        <v>926</v>
      </c>
      <c r="B58" s="106" t="s">
        <v>238</v>
      </c>
      <c r="C58" s="44"/>
      <c r="D58" s="44"/>
      <c r="E58" s="44"/>
      <c r="F58" s="44"/>
      <c r="G58" s="44"/>
      <c r="H58" s="44"/>
      <c r="I58" s="44"/>
      <c r="J58" s="51"/>
      <c r="K58" s="51"/>
      <c r="L58" s="51"/>
    </row>
    <row r="59" spans="1:12">
      <c r="A59" s="106" t="s">
        <v>927</v>
      </c>
      <c r="B59" s="106" t="s">
        <v>238</v>
      </c>
      <c r="C59" s="44"/>
      <c r="D59" s="44"/>
      <c r="E59" s="44"/>
      <c r="F59" s="44"/>
      <c r="G59" s="44"/>
      <c r="H59" s="44"/>
      <c r="I59" s="44"/>
      <c r="J59" s="51"/>
      <c r="K59" s="51"/>
      <c r="L59" s="51"/>
    </row>
    <row r="60" spans="1:12">
      <c r="A60" s="106" t="s">
        <v>928</v>
      </c>
      <c r="B60" s="106" t="s">
        <v>238</v>
      </c>
      <c r="C60" s="44"/>
      <c r="D60" s="44"/>
      <c r="E60" s="44"/>
      <c r="F60" s="44"/>
      <c r="G60" s="44"/>
      <c r="H60" s="44"/>
      <c r="I60" s="44"/>
      <c r="J60" s="51"/>
      <c r="K60" s="51"/>
      <c r="L60" s="51"/>
    </row>
    <row r="61" spans="1:12">
      <c r="A61" s="106" t="s">
        <v>929</v>
      </c>
      <c r="B61" s="106" t="s">
        <v>238</v>
      </c>
      <c r="C61" s="44"/>
      <c r="D61" s="44">
        <v>2.6540000000000001E-3</v>
      </c>
      <c r="E61" s="44">
        <v>2.4699999999999999E-4</v>
      </c>
      <c r="F61" s="44">
        <v>2.7099999999999997E-4</v>
      </c>
      <c r="G61" s="44">
        <v>1.5709999999999999E-3</v>
      </c>
      <c r="H61" s="44"/>
      <c r="I61" s="44"/>
      <c r="J61" s="51"/>
      <c r="K61" s="51"/>
      <c r="L61" s="51"/>
    </row>
    <row r="62" spans="1:12">
      <c r="A62" s="106" t="s">
        <v>930</v>
      </c>
      <c r="B62" s="106" t="s">
        <v>238</v>
      </c>
      <c r="C62" s="44"/>
      <c r="D62" s="44"/>
      <c r="E62" s="44"/>
      <c r="F62" s="44"/>
      <c r="G62" s="44"/>
      <c r="H62" s="44"/>
      <c r="I62" s="44"/>
      <c r="J62" s="51"/>
      <c r="K62" s="51"/>
      <c r="L62" s="51"/>
    </row>
    <row r="63" spans="1:12">
      <c r="A63" s="106" t="s">
        <v>931</v>
      </c>
      <c r="B63" s="106" t="s">
        <v>238</v>
      </c>
      <c r="C63" s="44"/>
      <c r="D63" s="44"/>
      <c r="E63" s="44"/>
      <c r="F63" s="44"/>
      <c r="G63" s="44"/>
      <c r="H63" s="44"/>
      <c r="I63" s="44"/>
      <c r="J63" s="51"/>
      <c r="K63" s="51"/>
      <c r="L63" s="51"/>
    </row>
    <row r="64" spans="1:12">
      <c r="A64" s="106" t="s">
        <v>932</v>
      </c>
      <c r="B64" s="106" t="s">
        <v>238</v>
      </c>
      <c r="C64" s="44"/>
      <c r="D64" s="44">
        <v>1.5504E-2</v>
      </c>
      <c r="E64" s="44">
        <v>1.6128E-2</v>
      </c>
      <c r="F64" s="44">
        <v>2.4486999999999998E-2</v>
      </c>
      <c r="G64" s="44">
        <v>4.1070000000000002E-2</v>
      </c>
      <c r="H64" s="44"/>
      <c r="I64" s="44"/>
      <c r="J64" s="51"/>
      <c r="K64" s="51"/>
      <c r="L64" s="51"/>
    </row>
    <row r="65" spans="1:12">
      <c r="A65" s="106" t="s">
        <v>933</v>
      </c>
      <c r="B65" s="106" t="s">
        <v>238</v>
      </c>
      <c r="C65" s="44"/>
      <c r="D65" s="44"/>
      <c r="E65" s="44"/>
      <c r="F65" s="44"/>
      <c r="G65" s="44"/>
      <c r="H65" s="44"/>
      <c r="I65" s="44"/>
      <c r="J65" s="51"/>
      <c r="K65" s="51"/>
      <c r="L65" s="51"/>
    </row>
    <row r="66" spans="1:12">
      <c r="A66" s="106" t="s">
        <v>934</v>
      </c>
      <c r="B66" s="106" t="s">
        <v>238</v>
      </c>
      <c r="C66" s="44"/>
      <c r="D66" s="44"/>
      <c r="E66" s="44"/>
      <c r="F66" s="44"/>
      <c r="G66" s="44"/>
      <c r="H66" s="44"/>
      <c r="I66" s="44"/>
      <c r="J66" s="51"/>
      <c r="K66" s="51"/>
      <c r="L66" s="51"/>
    </row>
    <row r="67" spans="1:12">
      <c r="A67" s="106" t="s">
        <v>935</v>
      </c>
      <c r="B67" s="106" t="s">
        <v>238</v>
      </c>
      <c r="C67" s="44"/>
      <c r="D67" s="44"/>
      <c r="E67" s="44"/>
      <c r="F67" s="44"/>
      <c r="G67" s="44"/>
      <c r="H67" s="44"/>
      <c r="I67" s="44"/>
      <c r="J67" s="51"/>
      <c r="K67" s="51"/>
      <c r="L67" s="51"/>
    </row>
    <row r="68" spans="1:12">
      <c r="A68" s="106" t="s">
        <v>936</v>
      </c>
      <c r="B68" s="106" t="s">
        <v>238</v>
      </c>
      <c r="C68" s="44"/>
      <c r="D68" s="44">
        <v>1.5103E-2</v>
      </c>
      <c r="E68" s="44">
        <v>1.8185E-2</v>
      </c>
      <c r="F68" s="44">
        <v>2.6703000000000001E-2</v>
      </c>
      <c r="G68" s="44">
        <v>3.8886999999999998E-2</v>
      </c>
      <c r="H68" s="44"/>
      <c r="I68" s="44"/>
      <c r="J68" s="51"/>
      <c r="K68" s="51"/>
      <c r="L68" s="51"/>
    </row>
    <row r="69" spans="1:12">
      <c r="A69" s="106" t="s">
        <v>644</v>
      </c>
      <c r="B69" s="106" t="s">
        <v>238</v>
      </c>
      <c r="C69" s="44"/>
      <c r="D69" s="44"/>
      <c r="E69" s="44"/>
      <c r="F69" s="44"/>
      <c r="G69" s="44"/>
      <c r="H69" s="44"/>
      <c r="I69" s="44"/>
      <c r="J69" s="51"/>
      <c r="K69" s="51"/>
      <c r="L69" s="51"/>
    </row>
    <row r="70" spans="1:12">
      <c r="A70" s="98" t="s">
        <v>937</v>
      </c>
      <c r="B70" s="98"/>
      <c r="C70" s="98"/>
      <c r="D70" s="98"/>
      <c r="E70" s="98"/>
      <c r="F70" s="98"/>
      <c r="G70" s="98"/>
      <c r="H70" s="98"/>
      <c r="I70" s="98"/>
      <c r="J70" s="195"/>
      <c r="K70" s="51"/>
      <c r="L70" s="51"/>
    </row>
    <row r="71" spans="1:12">
      <c r="A71" s="106" t="s">
        <v>938</v>
      </c>
      <c r="B71" s="106" t="s">
        <v>104</v>
      </c>
      <c r="C71" s="13">
        <f t="shared" ref="C71:I71" si="13">SUM(C72:C88)</f>
        <v>0</v>
      </c>
      <c r="D71" s="13">
        <f t="shared" si="13"/>
        <v>0.16745299999999999</v>
      </c>
      <c r="E71" s="13">
        <f t="shared" si="13"/>
        <v>0.16347700000000001</v>
      </c>
      <c r="F71" s="13">
        <f t="shared" si="13"/>
        <v>9.9128999999999995E-2</v>
      </c>
      <c r="G71" s="13">
        <f t="shared" si="13"/>
        <v>9.9128999999999995E-2</v>
      </c>
      <c r="H71" s="13">
        <f t="shared" si="13"/>
        <v>0</v>
      </c>
      <c r="I71" s="13">
        <f t="shared" si="13"/>
        <v>0</v>
      </c>
      <c r="J71" s="51"/>
      <c r="K71" s="51"/>
      <c r="L71" s="51"/>
    </row>
    <row r="72" spans="1:12">
      <c r="A72" s="106" t="s">
        <v>920</v>
      </c>
      <c r="B72" s="106" t="s">
        <v>104</v>
      </c>
      <c r="C72" s="44"/>
      <c r="D72" s="44"/>
      <c r="E72" s="44"/>
      <c r="F72" s="44"/>
      <c r="G72" s="44"/>
      <c r="H72" s="44"/>
      <c r="I72" s="44"/>
      <c r="J72" s="51"/>
      <c r="K72" s="51" t="s">
        <v>939</v>
      </c>
      <c r="L72" s="51"/>
    </row>
    <row r="73" spans="1:12">
      <c r="A73" s="106" t="s">
        <v>922</v>
      </c>
      <c r="B73" s="106" t="s">
        <v>104</v>
      </c>
      <c r="C73" s="44"/>
      <c r="D73" s="44"/>
      <c r="E73" s="44"/>
      <c r="F73" s="44"/>
      <c r="G73" s="44"/>
      <c r="H73" s="44"/>
      <c r="I73" s="44"/>
      <c r="J73" s="51"/>
      <c r="K73" s="51"/>
      <c r="L73" s="51"/>
    </row>
    <row r="74" spans="1:12">
      <c r="A74" s="106" t="s">
        <v>923</v>
      </c>
      <c r="B74" s="106" t="s">
        <v>104</v>
      </c>
      <c r="C74" s="44"/>
      <c r="D74" s="44"/>
      <c r="E74" s="44"/>
      <c r="F74" s="44"/>
      <c r="G74" s="44"/>
      <c r="H74" s="44"/>
      <c r="I74" s="44"/>
      <c r="J74" s="51"/>
      <c r="K74" s="51"/>
      <c r="L74" s="51"/>
    </row>
    <row r="75" spans="1:12">
      <c r="A75" s="106" t="s">
        <v>924</v>
      </c>
      <c r="B75" s="106" t="s">
        <v>104</v>
      </c>
      <c r="C75" s="44"/>
      <c r="D75" s="44"/>
      <c r="E75" s="44"/>
      <c r="F75" s="44"/>
      <c r="G75" s="44"/>
      <c r="H75" s="44"/>
      <c r="I75" s="44"/>
      <c r="J75" s="51"/>
      <c r="K75" s="51" t="s">
        <v>939</v>
      </c>
      <c r="L75" s="51"/>
    </row>
    <row r="76" spans="1:12">
      <c r="A76" s="106" t="s">
        <v>925</v>
      </c>
      <c r="B76" s="106" t="s">
        <v>104</v>
      </c>
      <c r="C76" s="44"/>
      <c r="D76" s="44"/>
      <c r="E76" s="44"/>
      <c r="F76" s="44"/>
      <c r="G76" s="44"/>
      <c r="H76" s="44"/>
      <c r="I76" s="44"/>
      <c r="J76" s="51"/>
      <c r="K76" s="51" t="s">
        <v>939</v>
      </c>
      <c r="L76" s="51"/>
    </row>
    <row r="77" spans="1:12">
      <c r="A77" s="106" t="s">
        <v>926</v>
      </c>
      <c r="B77" s="106" t="s">
        <v>104</v>
      </c>
      <c r="C77" s="44"/>
      <c r="D77" s="44"/>
      <c r="E77" s="44"/>
      <c r="F77" s="44"/>
      <c r="G77" s="44"/>
      <c r="H77" s="44"/>
      <c r="I77" s="44"/>
      <c r="J77" s="51"/>
      <c r="K77" s="51"/>
      <c r="L77" s="51"/>
    </row>
    <row r="78" spans="1:12">
      <c r="A78" s="106" t="s">
        <v>927</v>
      </c>
      <c r="B78" s="106" t="s">
        <v>104</v>
      </c>
      <c r="C78" s="44"/>
      <c r="D78" s="44"/>
      <c r="E78" s="44"/>
      <c r="F78" s="44"/>
      <c r="G78" s="44"/>
      <c r="H78" s="44"/>
      <c r="I78" s="44"/>
      <c r="J78" s="51"/>
      <c r="K78" s="51"/>
      <c r="L78" s="51"/>
    </row>
    <row r="79" spans="1:12">
      <c r="A79" s="106" t="s">
        <v>928</v>
      </c>
      <c r="B79" s="106" t="s">
        <v>104</v>
      </c>
      <c r="C79" s="44"/>
      <c r="D79" s="44"/>
      <c r="E79" s="44"/>
      <c r="F79" s="44"/>
      <c r="G79" s="44"/>
      <c r="H79" s="44"/>
      <c r="I79" s="44"/>
      <c r="J79" s="51"/>
      <c r="K79" s="51"/>
      <c r="L79" s="51"/>
    </row>
    <row r="80" spans="1:12">
      <c r="A80" s="106" t="s">
        <v>929</v>
      </c>
      <c r="B80" s="106" t="s">
        <v>104</v>
      </c>
      <c r="C80" s="44"/>
      <c r="D80" s="44">
        <v>0.16745299999999999</v>
      </c>
      <c r="E80" s="44">
        <v>0.16347700000000001</v>
      </c>
      <c r="F80" s="44">
        <v>9.9128999999999995E-2</v>
      </c>
      <c r="G80" s="44">
        <v>9.9128999999999995E-2</v>
      </c>
      <c r="H80" s="44"/>
      <c r="I80" s="44"/>
      <c r="J80" s="51"/>
      <c r="K80" s="51"/>
      <c r="L80" s="51"/>
    </row>
    <row r="81" spans="1:12">
      <c r="A81" s="106" t="s">
        <v>930</v>
      </c>
      <c r="B81" s="106" t="s">
        <v>104</v>
      </c>
      <c r="C81" s="44"/>
      <c r="D81" s="44"/>
      <c r="E81" s="44"/>
      <c r="F81" s="44"/>
      <c r="G81" s="44"/>
      <c r="H81" s="44"/>
      <c r="I81" s="44"/>
      <c r="J81" s="51"/>
      <c r="K81" s="51"/>
      <c r="L81" s="51"/>
    </row>
    <row r="82" spans="1:12">
      <c r="A82" s="106" t="s">
        <v>931</v>
      </c>
      <c r="B82" s="106" t="s">
        <v>104</v>
      </c>
      <c r="C82" s="44"/>
      <c r="D82" s="44"/>
      <c r="E82" s="44"/>
      <c r="F82" s="44"/>
      <c r="G82" s="44"/>
      <c r="H82" s="44"/>
      <c r="I82" s="44"/>
      <c r="J82" s="51"/>
      <c r="K82" s="51"/>
      <c r="L82" s="51"/>
    </row>
    <row r="83" spans="1:12">
      <c r="A83" s="106" t="s">
        <v>932</v>
      </c>
      <c r="B83" s="106" t="s">
        <v>104</v>
      </c>
      <c r="C83" s="44"/>
      <c r="D83" s="44"/>
      <c r="E83" s="44"/>
      <c r="F83" s="44"/>
      <c r="G83" s="44"/>
      <c r="H83" s="44"/>
      <c r="I83" s="44"/>
      <c r="J83" s="51"/>
      <c r="K83" s="51"/>
      <c r="L83" s="51"/>
    </row>
    <row r="84" spans="1:12">
      <c r="A84" s="106" t="s">
        <v>933</v>
      </c>
      <c r="B84" s="106" t="s">
        <v>104</v>
      </c>
      <c r="C84" s="44"/>
      <c r="D84" s="44"/>
      <c r="E84" s="44"/>
      <c r="F84" s="44"/>
      <c r="G84" s="44"/>
      <c r="H84" s="44"/>
      <c r="I84" s="44"/>
      <c r="J84" s="51"/>
      <c r="K84" s="51"/>
      <c r="L84" s="51"/>
    </row>
    <row r="85" spans="1:12">
      <c r="A85" s="106" t="s">
        <v>934</v>
      </c>
      <c r="B85" s="106" t="s">
        <v>104</v>
      </c>
      <c r="C85" s="44"/>
      <c r="D85" s="44"/>
      <c r="E85" s="44"/>
      <c r="F85" s="44"/>
      <c r="G85" s="44"/>
      <c r="H85" s="44"/>
      <c r="I85" s="44"/>
      <c r="J85" s="51"/>
      <c r="K85" s="51"/>
      <c r="L85" s="51"/>
    </row>
    <row r="86" spans="1:12">
      <c r="A86" s="106" t="s">
        <v>935</v>
      </c>
      <c r="B86" s="106" t="s">
        <v>104</v>
      </c>
      <c r="C86" s="44"/>
      <c r="D86" s="44"/>
      <c r="E86" s="44"/>
      <c r="F86" s="44"/>
      <c r="G86" s="44"/>
      <c r="H86" s="44"/>
      <c r="I86" s="44"/>
      <c r="J86" s="51"/>
      <c r="K86" s="51"/>
      <c r="L86" s="51"/>
    </row>
    <row r="87" spans="1:12">
      <c r="A87" s="106" t="s">
        <v>936</v>
      </c>
      <c r="B87" s="106" t="s">
        <v>104</v>
      </c>
      <c r="C87" s="44"/>
      <c r="D87" s="44"/>
      <c r="E87" s="44"/>
      <c r="F87" s="44"/>
      <c r="G87" s="44"/>
      <c r="H87" s="44"/>
      <c r="I87" s="44"/>
      <c r="J87" s="51"/>
      <c r="K87" s="51"/>
      <c r="L87" s="51"/>
    </row>
    <row r="88" spans="1:12">
      <c r="A88" s="106" t="s">
        <v>644</v>
      </c>
      <c r="B88" s="106" t="s">
        <v>104</v>
      </c>
      <c r="C88" s="44"/>
      <c r="D88" s="44"/>
      <c r="E88" s="44"/>
      <c r="F88" s="44"/>
      <c r="G88" s="44"/>
      <c r="H88" s="44"/>
      <c r="I88" s="44"/>
      <c r="J88" s="51"/>
      <c r="K88" s="51"/>
      <c r="L88" s="51"/>
    </row>
    <row r="89" spans="1:12">
      <c r="A89" s="106" t="s">
        <v>940</v>
      </c>
      <c r="B89" s="106" t="s">
        <v>113</v>
      </c>
      <c r="C89" s="44"/>
      <c r="D89" s="44">
        <v>0.16745299999999999</v>
      </c>
      <c r="E89" s="44">
        <v>0.16347700000000001</v>
      </c>
      <c r="F89" s="44">
        <v>9.9128999999999995E-2</v>
      </c>
      <c r="G89" s="44">
        <v>9.9128999999999995E-2</v>
      </c>
      <c r="H89" s="44"/>
      <c r="I89" s="44"/>
      <c r="J89" s="51"/>
      <c r="K89" s="51"/>
      <c r="L89" s="51"/>
    </row>
    <row r="90" spans="1:12">
      <c r="A90" s="110" t="s">
        <v>941</v>
      </c>
      <c r="B90" s="20"/>
      <c r="C90" s="20"/>
      <c r="D90" s="20"/>
      <c r="E90" s="20"/>
      <c r="F90" s="20"/>
      <c r="G90" s="20"/>
      <c r="H90" s="20"/>
      <c r="I90" s="20"/>
      <c r="J90" s="51"/>
      <c r="K90" s="51"/>
      <c r="L90" s="51"/>
    </row>
    <row r="91" spans="1:12">
      <c r="A91" s="98" t="s">
        <v>942</v>
      </c>
      <c r="B91" s="98"/>
      <c r="C91" s="98"/>
      <c r="D91" s="98"/>
      <c r="E91" s="98"/>
      <c r="F91" s="98"/>
      <c r="G91" s="98"/>
      <c r="H91" s="98"/>
      <c r="I91" s="98"/>
      <c r="J91" s="195"/>
      <c r="K91" s="51"/>
      <c r="L91" s="51"/>
    </row>
    <row r="92" spans="1:12">
      <c r="A92" s="106" t="s">
        <v>919</v>
      </c>
      <c r="B92" s="106" t="s">
        <v>238</v>
      </c>
      <c r="C92" s="13">
        <f t="shared" ref="C92:I92" si="14">SUM(C93:C109)</f>
        <v>0</v>
      </c>
      <c r="D92" s="13">
        <f t="shared" si="14"/>
        <v>0.14771200000000001</v>
      </c>
      <c r="E92" s="13">
        <f t="shared" si="14"/>
        <v>0.16229000000000002</v>
      </c>
      <c r="F92" s="13">
        <f t="shared" si="14"/>
        <v>0.24500999999999998</v>
      </c>
      <c r="G92" s="13">
        <f t="shared" si="14"/>
        <v>0.334063</v>
      </c>
      <c r="H92" s="13">
        <f t="shared" si="14"/>
        <v>0</v>
      </c>
      <c r="I92" s="13">
        <f t="shared" si="14"/>
        <v>0</v>
      </c>
      <c r="J92" s="51"/>
      <c r="K92" s="51"/>
      <c r="L92" s="51"/>
    </row>
    <row r="93" spans="1:12">
      <c r="A93" s="106" t="s">
        <v>920</v>
      </c>
      <c r="B93" s="106" t="s">
        <v>238</v>
      </c>
      <c r="C93" s="44"/>
      <c r="D93" s="44">
        <v>2.1068E-2</v>
      </c>
      <c r="E93" s="44">
        <v>2.6214000000000001E-2</v>
      </c>
      <c r="F93" s="44">
        <v>3.4852000000000001E-2</v>
      </c>
      <c r="G93" s="44">
        <v>4.7299000000000001E-2</v>
      </c>
      <c r="H93" s="44"/>
      <c r="I93" s="44"/>
      <c r="J93" s="51"/>
      <c r="K93" s="51"/>
      <c r="L93" s="51"/>
    </row>
    <row r="94" spans="1:12">
      <c r="A94" s="106" t="s">
        <v>922</v>
      </c>
      <c r="B94" s="106" t="s">
        <v>238</v>
      </c>
      <c r="C94" s="44"/>
      <c r="D94" s="44"/>
      <c r="E94" s="44"/>
      <c r="F94" s="44"/>
      <c r="G94" s="44"/>
      <c r="H94" s="44"/>
      <c r="I94" s="44"/>
      <c r="J94" s="51"/>
      <c r="K94" s="51"/>
      <c r="L94" s="51"/>
    </row>
    <row r="95" spans="1:12">
      <c r="A95" s="106" t="s">
        <v>923</v>
      </c>
      <c r="B95" s="106" t="s">
        <v>238</v>
      </c>
      <c r="C95" s="44"/>
      <c r="D95" s="44"/>
      <c r="E95" s="44"/>
      <c r="F95" s="44"/>
      <c r="G95" s="44"/>
      <c r="H95" s="44"/>
      <c r="I95" s="44"/>
      <c r="J95" s="51"/>
      <c r="K95" s="51"/>
      <c r="L95" s="51"/>
    </row>
    <row r="96" spans="1:12">
      <c r="A96" s="106" t="s">
        <v>924</v>
      </c>
      <c r="B96" s="106" t="s">
        <v>238</v>
      </c>
      <c r="C96" s="44"/>
      <c r="D96" s="44"/>
      <c r="E96" s="44"/>
      <c r="F96" s="44"/>
      <c r="G96" s="44"/>
      <c r="H96" s="44"/>
      <c r="I96" s="44"/>
      <c r="J96" s="51"/>
      <c r="K96" s="51"/>
      <c r="L96" s="51"/>
    </row>
    <row r="97" spans="1:12">
      <c r="A97" s="106" t="s">
        <v>925</v>
      </c>
      <c r="B97" s="106" t="s">
        <v>238</v>
      </c>
      <c r="C97" s="44"/>
      <c r="D97" s="44"/>
      <c r="E97" s="44"/>
      <c r="F97" s="44"/>
      <c r="G97" s="44"/>
      <c r="H97" s="44"/>
      <c r="I97" s="44"/>
      <c r="J97" s="51"/>
      <c r="K97" s="51"/>
      <c r="L97" s="51"/>
    </row>
    <row r="98" spans="1:12">
      <c r="A98" s="106" t="s">
        <v>926</v>
      </c>
      <c r="B98" s="106" t="s">
        <v>238</v>
      </c>
      <c r="C98" s="44"/>
      <c r="D98" s="44"/>
      <c r="E98" s="44"/>
      <c r="F98" s="44"/>
      <c r="G98" s="44"/>
      <c r="H98" s="44"/>
      <c r="I98" s="44"/>
      <c r="J98" s="51"/>
      <c r="K98" s="51"/>
      <c r="L98" s="51"/>
    </row>
    <row r="99" spans="1:12">
      <c r="A99" s="106" t="s">
        <v>927</v>
      </c>
      <c r="B99" s="106" t="s">
        <v>238</v>
      </c>
      <c r="C99" s="44"/>
      <c r="D99" s="44"/>
      <c r="E99" s="44"/>
      <c r="F99" s="44"/>
      <c r="G99" s="44"/>
      <c r="H99" s="44"/>
      <c r="I99" s="44"/>
      <c r="J99" s="51"/>
      <c r="K99" s="51"/>
      <c r="L99" s="51"/>
    </row>
    <row r="100" spans="1:12">
      <c r="A100" s="106" t="s">
        <v>928</v>
      </c>
      <c r="B100" s="106" t="s">
        <v>238</v>
      </c>
      <c r="C100" s="44"/>
      <c r="D100" s="44"/>
      <c r="E100" s="44"/>
      <c r="F100" s="44"/>
      <c r="G100" s="44"/>
      <c r="H100" s="44"/>
      <c r="I100" s="44"/>
      <c r="J100" s="51"/>
      <c r="K100" s="51"/>
      <c r="L100" s="51"/>
    </row>
    <row r="101" spans="1:12">
      <c r="A101" s="106" t="s">
        <v>929</v>
      </c>
      <c r="B101" s="106" t="s">
        <v>238</v>
      </c>
      <c r="C101" s="44"/>
      <c r="D101" s="44">
        <v>8.8911000000000004E-2</v>
      </c>
      <c r="E101" s="44">
        <v>0.115867</v>
      </c>
      <c r="F101" s="44">
        <v>0.159634</v>
      </c>
      <c r="G101" s="44">
        <v>0.224631</v>
      </c>
      <c r="H101" s="44"/>
      <c r="I101" s="44"/>
      <c r="J101" s="51"/>
      <c r="K101" s="51"/>
      <c r="L101" s="51"/>
    </row>
    <row r="102" spans="1:12">
      <c r="A102" s="106" t="s">
        <v>930</v>
      </c>
      <c r="B102" s="106" t="s">
        <v>238</v>
      </c>
      <c r="C102" s="44"/>
      <c r="D102" s="44"/>
      <c r="E102" s="44"/>
      <c r="F102" s="44"/>
      <c r="G102" s="44"/>
      <c r="H102" s="44"/>
      <c r="I102" s="44"/>
      <c r="J102" s="51"/>
      <c r="K102" s="51"/>
      <c r="L102" s="51"/>
    </row>
    <row r="103" spans="1:12">
      <c r="A103" s="106" t="s">
        <v>931</v>
      </c>
      <c r="B103" s="106" t="s">
        <v>238</v>
      </c>
      <c r="C103" s="44"/>
      <c r="D103" s="44"/>
      <c r="E103" s="44"/>
      <c r="F103" s="44"/>
      <c r="G103" s="44"/>
      <c r="H103" s="44"/>
      <c r="I103" s="44"/>
      <c r="J103" s="51"/>
      <c r="K103" s="51"/>
      <c r="L103" s="51"/>
    </row>
    <row r="104" spans="1:12">
      <c r="A104" s="106" t="s">
        <v>932</v>
      </c>
      <c r="B104" s="106" t="s">
        <v>238</v>
      </c>
      <c r="C104" s="44"/>
      <c r="D104" s="44">
        <v>8.8240000000000002E-3</v>
      </c>
      <c r="E104" s="44">
        <v>1.1521E-2</v>
      </c>
      <c r="F104" s="44">
        <v>1.576E-2</v>
      </c>
      <c r="G104" s="44">
        <v>2.2024999999999999E-2</v>
      </c>
      <c r="H104" s="44"/>
      <c r="I104" s="44"/>
      <c r="J104" s="51"/>
      <c r="K104" s="51"/>
      <c r="L104" s="51"/>
    </row>
    <row r="105" spans="1:12">
      <c r="A105" s="106" t="s">
        <v>933</v>
      </c>
      <c r="B105" s="106" t="s">
        <v>238</v>
      </c>
      <c r="C105" s="44"/>
      <c r="D105" s="44">
        <v>8.8800000000000001E-4</v>
      </c>
      <c r="E105" s="44">
        <v>2.4529999999999999E-3</v>
      </c>
      <c r="F105" s="44">
        <v>4.3629999999999997E-3</v>
      </c>
      <c r="G105" s="44">
        <v>7.5030000000000001E-3</v>
      </c>
      <c r="H105" s="44"/>
      <c r="I105" s="44"/>
      <c r="J105" s="51"/>
      <c r="K105" s="51"/>
      <c r="L105" s="51"/>
    </row>
    <row r="106" spans="1:12">
      <c r="A106" s="106" t="s">
        <v>934</v>
      </c>
      <c r="B106" s="106" t="s">
        <v>238</v>
      </c>
      <c r="C106" s="44"/>
      <c r="D106" s="44">
        <v>2.5000000000000001E-2</v>
      </c>
      <c r="E106" s="44">
        <v>2.3249999999999998E-3</v>
      </c>
      <c r="F106" s="44">
        <v>2.5000000000000001E-2</v>
      </c>
      <c r="G106" s="44">
        <v>2.5000000000000001E-2</v>
      </c>
      <c r="H106" s="44"/>
      <c r="I106" s="44"/>
      <c r="J106" s="51"/>
      <c r="K106" s="51"/>
      <c r="L106" s="51"/>
    </row>
    <row r="107" spans="1:12">
      <c r="A107" s="106" t="s">
        <v>935</v>
      </c>
      <c r="B107" s="106" t="s">
        <v>238</v>
      </c>
      <c r="C107" s="44"/>
      <c r="D107" s="44"/>
      <c r="E107" s="44"/>
      <c r="F107" s="44"/>
      <c r="G107" s="44"/>
      <c r="H107" s="44"/>
      <c r="I107" s="44"/>
      <c r="J107" s="51"/>
      <c r="K107" s="51"/>
      <c r="L107" s="51"/>
    </row>
    <row r="108" spans="1:12">
      <c r="A108" s="106" t="s">
        <v>936</v>
      </c>
      <c r="B108" s="106" t="s">
        <v>238</v>
      </c>
      <c r="C108" s="44"/>
      <c r="D108" s="44">
        <v>3.0209999999999998E-3</v>
      </c>
      <c r="E108" s="44">
        <v>3.9100000000000003E-3</v>
      </c>
      <c r="F108" s="44">
        <v>5.4010000000000004E-3</v>
      </c>
      <c r="G108" s="44">
        <v>7.6049999999999998E-3</v>
      </c>
      <c r="H108" s="44"/>
      <c r="I108" s="44"/>
      <c r="J108" s="51"/>
      <c r="K108" s="51"/>
      <c r="L108" s="51"/>
    </row>
    <row r="109" spans="1:12">
      <c r="A109" s="106" t="s">
        <v>943</v>
      </c>
      <c r="B109" s="106" t="s">
        <v>238</v>
      </c>
      <c r="C109" s="44"/>
      <c r="D109" s="44"/>
      <c r="E109" s="44"/>
      <c r="F109" s="44"/>
      <c r="G109" s="44"/>
      <c r="H109" s="44"/>
      <c r="I109" s="44"/>
      <c r="J109" s="51"/>
      <c r="K109" s="51"/>
      <c r="L109" s="51"/>
    </row>
    <row r="110" spans="1:12">
      <c r="A110" s="98" t="s">
        <v>937</v>
      </c>
      <c r="B110" s="98"/>
      <c r="C110" s="98"/>
      <c r="D110" s="98"/>
      <c r="E110" s="98"/>
      <c r="F110" s="98"/>
      <c r="G110" s="98"/>
      <c r="H110" s="98"/>
      <c r="I110" s="98"/>
      <c r="J110" s="195"/>
      <c r="K110" s="51"/>
      <c r="L110" s="51"/>
    </row>
    <row r="111" spans="1:12">
      <c r="A111" s="106" t="s">
        <v>944</v>
      </c>
      <c r="B111" s="106" t="s">
        <v>104</v>
      </c>
      <c r="C111" s="13">
        <f t="shared" ref="C111:I111" si="15">SUM(C112:C128)</f>
        <v>0</v>
      </c>
      <c r="D111" s="13">
        <f t="shared" si="15"/>
        <v>2.4538729999999997</v>
      </c>
      <c r="E111" s="13">
        <f t="shared" si="15"/>
        <v>2.2268349999999999</v>
      </c>
      <c r="F111" s="13">
        <f t="shared" si="15"/>
        <v>4.1914059999999997</v>
      </c>
      <c r="G111" s="13">
        <f t="shared" si="15"/>
        <v>6.0649090000000001</v>
      </c>
      <c r="H111" s="13">
        <f t="shared" si="15"/>
        <v>0</v>
      </c>
      <c r="I111" s="13">
        <f t="shared" si="15"/>
        <v>0</v>
      </c>
      <c r="J111" s="51"/>
      <c r="K111" s="51"/>
      <c r="L111" s="51"/>
    </row>
    <row r="112" spans="1:12">
      <c r="A112" s="106" t="s">
        <v>920</v>
      </c>
      <c r="B112" s="106" t="s">
        <v>104</v>
      </c>
      <c r="C112" s="44"/>
      <c r="D112" s="44">
        <v>0.16137299999999999</v>
      </c>
      <c r="E112" s="44">
        <v>2.0136769999999999</v>
      </c>
      <c r="F112" s="44">
        <v>1.898906</v>
      </c>
      <c r="G112" s="44">
        <v>3.7724090000000001</v>
      </c>
      <c r="H112" s="44"/>
      <c r="I112" s="44"/>
      <c r="J112" s="51"/>
      <c r="K112" s="51"/>
      <c r="L112" s="51"/>
    </row>
    <row r="113" spans="1:12">
      <c r="A113" s="106" t="s">
        <v>922</v>
      </c>
      <c r="B113" s="106" t="s">
        <v>104</v>
      </c>
      <c r="C113" s="44"/>
      <c r="D113" s="44"/>
      <c r="E113" s="44"/>
      <c r="F113" s="44"/>
      <c r="G113" s="44"/>
      <c r="H113" s="44"/>
      <c r="I113" s="44"/>
      <c r="J113" s="51"/>
      <c r="K113" s="51"/>
      <c r="L113" s="51"/>
    </row>
    <row r="114" spans="1:12">
      <c r="A114" s="106" t="s">
        <v>923</v>
      </c>
      <c r="B114" s="106" t="s">
        <v>104</v>
      </c>
      <c r="C114" s="44"/>
      <c r="D114" s="44"/>
      <c r="E114" s="44"/>
      <c r="F114" s="44"/>
      <c r="G114" s="44"/>
      <c r="H114" s="44"/>
      <c r="I114" s="44"/>
      <c r="J114" s="51"/>
      <c r="K114" s="51"/>
      <c r="L114" s="51"/>
    </row>
    <row r="115" spans="1:12">
      <c r="A115" s="106" t="s">
        <v>924</v>
      </c>
      <c r="B115" s="106" t="s">
        <v>104</v>
      </c>
      <c r="C115" s="44"/>
      <c r="D115" s="44"/>
      <c r="E115" s="44"/>
      <c r="F115" s="44"/>
      <c r="G115" s="44"/>
      <c r="H115" s="44"/>
      <c r="I115" s="44"/>
      <c r="J115" s="51"/>
      <c r="K115" s="51"/>
      <c r="L115" s="51"/>
    </row>
    <row r="116" spans="1:12">
      <c r="A116" s="106" t="s">
        <v>925</v>
      </c>
      <c r="B116" s="106" t="s">
        <v>104</v>
      </c>
      <c r="C116" s="44"/>
      <c r="D116" s="44"/>
      <c r="E116" s="44"/>
      <c r="F116" s="44"/>
      <c r="G116" s="44"/>
      <c r="H116" s="44"/>
      <c r="I116" s="44"/>
      <c r="J116" s="51"/>
      <c r="K116" s="51"/>
      <c r="L116" s="51"/>
    </row>
    <row r="117" spans="1:12">
      <c r="A117" s="106" t="s">
        <v>926</v>
      </c>
      <c r="B117" s="106" t="s">
        <v>104</v>
      </c>
      <c r="C117" s="44"/>
      <c r="D117" s="44"/>
      <c r="E117" s="44"/>
      <c r="F117" s="44"/>
      <c r="G117" s="44"/>
      <c r="H117" s="44"/>
      <c r="I117" s="44"/>
      <c r="J117" s="51"/>
      <c r="K117" s="51"/>
      <c r="L117" s="51"/>
    </row>
    <row r="118" spans="1:12">
      <c r="A118" s="106" t="s">
        <v>927</v>
      </c>
      <c r="B118" s="106" t="s">
        <v>104</v>
      </c>
      <c r="C118" s="44"/>
      <c r="D118" s="44"/>
      <c r="E118" s="44"/>
      <c r="F118" s="44"/>
      <c r="G118" s="44"/>
      <c r="H118" s="44"/>
      <c r="I118" s="44"/>
      <c r="J118" s="51"/>
      <c r="K118" s="51"/>
      <c r="L118" s="51"/>
    </row>
    <row r="119" spans="1:12">
      <c r="A119" s="106" t="s">
        <v>928</v>
      </c>
      <c r="B119" s="106" t="s">
        <v>104</v>
      </c>
      <c r="C119" s="44"/>
      <c r="D119" s="44"/>
      <c r="E119" s="44"/>
      <c r="F119" s="44"/>
      <c r="G119" s="44"/>
      <c r="H119" s="44"/>
      <c r="I119" s="44"/>
      <c r="J119" s="51"/>
      <c r="K119" s="51"/>
      <c r="L119" s="51"/>
    </row>
    <row r="120" spans="1:12">
      <c r="A120" s="106" t="s">
        <v>929</v>
      </c>
      <c r="B120" s="106" t="s">
        <v>104</v>
      </c>
      <c r="C120" s="44"/>
      <c r="D120" s="44"/>
      <c r="E120" s="44"/>
      <c r="F120" s="44"/>
      <c r="G120" s="44"/>
      <c r="H120" s="44"/>
      <c r="I120" s="44"/>
      <c r="J120" s="51"/>
      <c r="K120" s="51"/>
      <c r="L120" s="51"/>
    </row>
    <row r="121" spans="1:12">
      <c r="A121" s="106" t="s">
        <v>930</v>
      </c>
      <c r="B121" s="106" t="s">
        <v>104</v>
      </c>
      <c r="C121" s="44"/>
      <c r="D121" s="44"/>
      <c r="E121" s="44"/>
      <c r="F121" s="44"/>
      <c r="G121" s="44"/>
      <c r="H121" s="44"/>
      <c r="I121" s="44"/>
      <c r="J121" s="51"/>
      <c r="K121" s="51"/>
      <c r="L121" s="51"/>
    </row>
    <row r="122" spans="1:12">
      <c r="A122" s="106" t="s">
        <v>931</v>
      </c>
      <c r="B122" s="106" t="s">
        <v>104</v>
      </c>
      <c r="C122" s="44"/>
      <c r="D122" s="44"/>
      <c r="E122" s="44"/>
      <c r="F122" s="44"/>
      <c r="G122" s="44"/>
      <c r="H122" s="44"/>
      <c r="I122" s="44"/>
      <c r="J122" s="51"/>
      <c r="K122" s="51"/>
      <c r="L122" s="51"/>
    </row>
    <row r="123" spans="1:12">
      <c r="A123" s="106" t="s">
        <v>932</v>
      </c>
      <c r="B123" s="106" t="s">
        <v>104</v>
      </c>
      <c r="C123" s="44"/>
      <c r="D123" s="44"/>
      <c r="E123" s="44"/>
      <c r="F123" s="44"/>
      <c r="G123" s="44"/>
      <c r="H123" s="44"/>
      <c r="I123" s="44"/>
      <c r="J123" s="51"/>
      <c r="K123" s="51"/>
      <c r="L123" s="51"/>
    </row>
    <row r="124" spans="1:12">
      <c r="A124" s="106" t="s">
        <v>933</v>
      </c>
      <c r="B124" s="106" t="s">
        <v>104</v>
      </c>
      <c r="C124" s="44"/>
      <c r="D124" s="44"/>
      <c r="E124" s="44"/>
      <c r="F124" s="44"/>
      <c r="G124" s="44"/>
      <c r="H124" s="44"/>
      <c r="I124" s="44"/>
      <c r="J124" s="51"/>
      <c r="K124" s="51"/>
      <c r="L124" s="51"/>
    </row>
    <row r="125" spans="1:12">
      <c r="A125" s="106" t="s">
        <v>934</v>
      </c>
      <c r="B125" s="106" t="s">
        <v>104</v>
      </c>
      <c r="C125" s="44"/>
      <c r="D125" s="44">
        <v>2.2925</v>
      </c>
      <c r="E125" s="44">
        <v>0.21315799999999999</v>
      </c>
      <c r="F125" s="44">
        <v>2.2925</v>
      </c>
      <c r="G125" s="44">
        <v>2.2925</v>
      </c>
      <c r="H125" s="44"/>
      <c r="I125" s="44"/>
      <c r="J125" s="51"/>
      <c r="K125" s="51"/>
      <c r="L125" s="51"/>
    </row>
    <row r="126" spans="1:12">
      <c r="A126" s="106" t="s">
        <v>935</v>
      </c>
      <c r="B126" s="106" t="s">
        <v>104</v>
      </c>
      <c r="C126" s="44"/>
      <c r="D126" s="44"/>
      <c r="E126" s="44"/>
      <c r="F126" s="44"/>
      <c r="G126" s="44"/>
      <c r="H126" s="44"/>
      <c r="I126" s="44"/>
      <c r="J126" s="51"/>
      <c r="K126" s="51"/>
      <c r="L126" s="51"/>
    </row>
    <row r="127" spans="1:12">
      <c r="A127" s="106" t="s">
        <v>936</v>
      </c>
      <c r="B127" s="106" t="s">
        <v>104</v>
      </c>
      <c r="C127" s="44"/>
      <c r="D127" s="44"/>
      <c r="E127" s="44"/>
      <c r="F127" s="44"/>
      <c r="G127" s="44"/>
      <c r="H127" s="44"/>
      <c r="I127" s="44"/>
      <c r="J127" s="51"/>
      <c r="K127" s="51"/>
      <c r="L127" s="51"/>
    </row>
    <row r="128" spans="1:12">
      <c r="A128" s="106" t="s">
        <v>644</v>
      </c>
      <c r="B128" s="106" t="s">
        <v>104</v>
      </c>
      <c r="C128" s="44"/>
      <c r="D128" s="44"/>
      <c r="E128" s="44"/>
      <c r="F128" s="44"/>
      <c r="G128" s="44"/>
      <c r="H128" s="44"/>
      <c r="I128" s="44"/>
      <c r="J128" s="51"/>
      <c r="K128" s="51"/>
      <c r="L128" s="51"/>
    </row>
    <row r="129" spans="1:12">
      <c r="A129" s="106" t="s">
        <v>940</v>
      </c>
      <c r="B129" s="106" t="s">
        <v>113</v>
      </c>
      <c r="C129" s="44"/>
      <c r="D129" s="44"/>
      <c r="E129" s="44"/>
      <c r="F129" s="44"/>
      <c r="G129" s="44"/>
      <c r="H129" s="44"/>
      <c r="I129" s="44"/>
      <c r="J129" s="51"/>
      <c r="K129" s="51"/>
      <c r="L129" s="51"/>
    </row>
    <row r="130" spans="1:12">
      <c r="A130" s="110" t="s">
        <v>945</v>
      </c>
      <c r="B130" s="20"/>
      <c r="C130" s="20"/>
      <c r="D130" s="20"/>
      <c r="E130" s="20"/>
      <c r="F130" s="20"/>
      <c r="G130" s="20"/>
      <c r="H130" s="20"/>
      <c r="I130" s="20"/>
      <c r="J130" s="51"/>
      <c r="K130" s="51"/>
      <c r="L130" s="51"/>
    </row>
    <row r="131" spans="1:12">
      <c r="A131" s="98" t="s">
        <v>145</v>
      </c>
      <c r="B131" s="98"/>
      <c r="C131" s="98"/>
      <c r="D131" s="98"/>
      <c r="E131" s="98"/>
      <c r="F131" s="98"/>
      <c r="G131" s="98"/>
      <c r="H131" s="98"/>
      <c r="I131" s="98"/>
      <c r="J131" s="195"/>
      <c r="K131" s="51"/>
      <c r="L131" s="51"/>
    </row>
    <row r="132" spans="1:12">
      <c r="A132" s="106" t="s">
        <v>919</v>
      </c>
      <c r="B132" s="106" t="s">
        <v>238</v>
      </c>
      <c r="C132" s="13">
        <f t="shared" ref="C132:I132" si="16">SUM(C133:C149)</f>
        <v>0</v>
      </c>
      <c r="D132" s="13">
        <f t="shared" si="16"/>
        <v>0.11088000000000001</v>
      </c>
      <c r="E132" s="13">
        <f t="shared" si="16"/>
        <v>0.11859900000000001</v>
      </c>
      <c r="F132" s="13">
        <f t="shared" si="16"/>
        <v>0.13429099999999999</v>
      </c>
      <c r="G132" s="13">
        <f t="shared" si="16"/>
        <v>0.12595100000000001</v>
      </c>
      <c r="H132" s="13">
        <f t="shared" si="16"/>
        <v>0</v>
      </c>
      <c r="I132" s="13">
        <f t="shared" si="16"/>
        <v>0</v>
      </c>
      <c r="J132" s="51"/>
      <c r="K132" s="51"/>
      <c r="L132" s="51"/>
    </row>
    <row r="133" spans="1:12">
      <c r="A133" s="106" t="s">
        <v>920</v>
      </c>
      <c r="B133" s="106" t="s">
        <v>238</v>
      </c>
      <c r="C133" s="44"/>
      <c r="D133" s="44">
        <v>3.4403000000000003E-2</v>
      </c>
      <c r="E133" s="44">
        <v>4.0744000000000002E-2</v>
      </c>
      <c r="F133" s="44">
        <v>4.5981000000000001E-2</v>
      </c>
      <c r="G133" s="44">
        <v>3.7296999999999997E-2</v>
      </c>
      <c r="H133" s="44"/>
      <c r="I133" s="44"/>
      <c r="J133" s="51"/>
      <c r="K133" s="51"/>
      <c r="L133" s="51"/>
    </row>
    <row r="134" spans="1:12">
      <c r="A134" s="106" t="s">
        <v>922</v>
      </c>
      <c r="B134" s="106" t="s">
        <v>238</v>
      </c>
      <c r="C134" s="44"/>
      <c r="D134" s="44"/>
      <c r="E134" s="44"/>
      <c r="F134" s="44"/>
      <c r="G134" s="44"/>
      <c r="H134" s="44"/>
      <c r="I134" s="44"/>
      <c r="J134" s="51"/>
      <c r="K134" s="51"/>
      <c r="L134" s="51"/>
    </row>
    <row r="135" spans="1:12">
      <c r="A135" s="106" t="s">
        <v>923</v>
      </c>
      <c r="B135" s="106" t="s">
        <v>238</v>
      </c>
      <c r="C135" s="44"/>
      <c r="D135" s="44"/>
      <c r="E135" s="44"/>
      <c r="F135" s="44"/>
      <c r="G135" s="44"/>
      <c r="H135" s="44"/>
      <c r="I135" s="44"/>
      <c r="J135" s="51"/>
      <c r="K135" s="51"/>
      <c r="L135" s="51"/>
    </row>
    <row r="136" spans="1:12">
      <c r="A136" s="106" t="s">
        <v>924</v>
      </c>
      <c r="B136" s="106" t="s">
        <v>238</v>
      </c>
      <c r="C136" s="44"/>
      <c r="D136" s="44"/>
      <c r="E136" s="44"/>
      <c r="F136" s="44"/>
      <c r="G136" s="44"/>
      <c r="H136" s="44"/>
      <c r="I136" s="44"/>
      <c r="J136" s="51"/>
      <c r="K136" s="51"/>
      <c r="L136" s="51"/>
    </row>
    <row r="137" spans="1:12">
      <c r="A137" s="106" t="s">
        <v>925</v>
      </c>
      <c r="B137" s="106" t="s">
        <v>238</v>
      </c>
      <c r="C137" s="44"/>
      <c r="D137" s="44"/>
      <c r="E137" s="44"/>
      <c r="F137" s="44"/>
      <c r="G137" s="44"/>
      <c r="H137" s="44"/>
      <c r="I137" s="44"/>
      <c r="J137" s="51"/>
      <c r="K137" s="51"/>
      <c r="L137" s="51"/>
    </row>
    <row r="138" spans="1:12">
      <c r="A138" s="106" t="s">
        <v>926</v>
      </c>
      <c r="B138" s="106" t="s">
        <v>238</v>
      </c>
      <c r="C138" s="44"/>
      <c r="D138" s="44"/>
      <c r="E138" s="44"/>
      <c r="F138" s="44"/>
      <c r="G138" s="44"/>
      <c r="H138" s="44"/>
      <c r="I138" s="44"/>
      <c r="J138" s="51"/>
      <c r="K138" s="51"/>
      <c r="L138" s="51"/>
    </row>
    <row r="139" spans="1:12">
      <c r="A139" s="106" t="s">
        <v>927</v>
      </c>
      <c r="B139" s="106" t="s">
        <v>238</v>
      </c>
      <c r="C139" s="44"/>
      <c r="D139" s="44"/>
      <c r="E139" s="44"/>
      <c r="F139" s="44"/>
      <c r="G139" s="44"/>
      <c r="H139" s="44"/>
      <c r="I139" s="44"/>
      <c r="J139" s="51"/>
      <c r="K139" s="51"/>
      <c r="L139" s="51"/>
    </row>
    <row r="140" spans="1:12">
      <c r="A140" s="106" t="s">
        <v>928</v>
      </c>
      <c r="B140" s="106" t="s">
        <v>238</v>
      </c>
      <c r="C140" s="44"/>
      <c r="D140" s="44">
        <v>8.3299999999999997E-4</v>
      </c>
      <c r="E140" s="44">
        <v>1.116E-3</v>
      </c>
      <c r="F140" s="44"/>
      <c r="G140" s="44"/>
      <c r="H140" s="44"/>
      <c r="I140" s="44"/>
      <c r="J140" s="51"/>
      <c r="K140" s="51"/>
      <c r="L140" s="51"/>
    </row>
    <row r="141" spans="1:12">
      <c r="A141" s="106" t="s">
        <v>929</v>
      </c>
      <c r="B141" s="106" t="s">
        <v>238</v>
      </c>
      <c r="C141" s="44"/>
      <c r="D141" s="44"/>
      <c r="E141" s="44"/>
      <c r="F141" s="44"/>
      <c r="G141" s="44"/>
      <c r="H141" s="44"/>
      <c r="I141" s="44"/>
      <c r="J141" s="51"/>
      <c r="K141" s="51"/>
      <c r="L141" s="51"/>
    </row>
    <row r="142" spans="1:12">
      <c r="A142" s="106" t="s">
        <v>930</v>
      </c>
      <c r="B142" s="106" t="s">
        <v>238</v>
      </c>
      <c r="C142" s="44"/>
      <c r="D142" s="44"/>
      <c r="E142" s="44"/>
      <c r="F142" s="44"/>
      <c r="G142" s="44"/>
      <c r="H142" s="44"/>
      <c r="I142" s="44"/>
      <c r="J142" s="51"/>
      <c r="K142" s="51"/>
      <c r="L142" s="51"/>
    </row>
    <row r="143" spans="1:12">
      <c r="A143" s="106" t="s">
        <v>931</v>
      </c>
      <c r="B143" s="106" t="s">
        <v>238</v>
      </c>
      <c r="C143" s="44"/>
      <c r="D143" s="44"/>
      <c r="E143" s="44"/>
      <c r="F143" s="44"/>
      <c r="G143" s="44"/>
      <c r="H143" s="44"/>
      <c r="I143" s="44"/>
      <c r="J143" s="51"/>
      <c r="K143" s="51"/>
      <c r="L143" s="51"/>
    </row>
    <row r="144" spans="1:12">
      <c r="A144" s="106" t="s">
        <v>932</v>
      </c>
      <c r="B144" s="106" t="s">
        <v>238</v>
      </c>
      <c r="C144" s="44"/>
      <c r="D144" s="44">
        <v>3.5496E-2</v>
      </c>
      <c r="E144" s="44">
        <v>3.4379E-2</v>
      </c>
      <c r="F144" s="44">
        <v>3.8996999999999997E-2</v>
      </c>
      <c r="G144" s="44">
        <v>3.9134000000000002E-2</v>
      </c>
      <c r="H144" s="44"/>
      <c r="I144" s="44"/>
      <c r="J144" s="51"/>
      <c r="K144" s="51"/>
      <c r="L144" s="51"/>
    </row>
    <row r="145" spans="1:12">
      <c r="A145" s="106" t="s">
        <v>933</v>
      </c>
      <c r="B145" s="106" t="s">
        <v>238</v>
      </c>
      <c r="C145" s="44"/>
      <c r="D145" s="44"/>
      <c r="E145" s="44"/>
      <c r="F145" s="44"/>
      <c r="G145" s="44"/>
      <c r="H145" s="44"/>
      <c r="I145" s="44"/>
      <c r="J145" s="51"/>
      <c r="K145" s="51"/>
      <c r="L145" s="51"/>
    </row>
    <row r="146" spans="1:12">
      <c r="A146" s="106" t="s">
        <v>934</v>
      </c>
      <c r="B146" s="106" t="s">
        <v>238</v>
      </c>
      <c r="C146" s="44"/>
      <c r="D146" s="44"/>
      <c r="E146" s="44"/>
      <c r="F146" s="44"/>
      <c r="G146" s="44"/>
      <c r="H146" s="44"/>
      <c r="I146" s="44"/>
      <c r="J146" s="51"/>
      <c r="K146" s="51"/>
      <c r="L146" s="51"/>
    </row>
    <row r="147" spans="1:12">
      <c r="A147" s="106" t="s">
        <v>935</v>
      </c>
      <c r="B147" s="106" t="s">
        <v>238</v>
      </c>
      <c r="C147" s="44"/>
      <c r="D147" s="44"/>
      <c r="E147" s="44"/>
      <c r="F147" s="44"/>
      <c r="G147" s="44"/>
      <c r="H147" s="44"/>
      <c r="I147" s="44"/>
      <c r="J147" s="51"/>
      <c r="K147" s="51"/>
      <c r="L147" s="51"/>
    </row>
    <row r="148" spans="1:12">
      <c r="A148" s="106" t="s">
        <v>936</v>
      </c>
      <c r="B148" s="106" t="s">
        <v>238</v>
      </c>
      <c r="C148" s="44"/>
      <c r="D148" s="44">
        <v>4.0148000000000003E-2</v>
      </c>
      <c r="E148" s="44">
        <v>4.2360000000000002E-2</v>
      </c>
      <c r="F148" s="44">
        <v>4.9313000000000003E-2</v>
      </c>
      <c r="G148" s="44">
        <v>4.9520000000000002E-2</v>
      </c>
      <c r="H148" s="44"/>
      <c r="I148" s="44"/>
      <c r="J148" s="51"/>
      <c r="K148" s="51"/>
      <c r="L148" s="51"/>
    </row>
    <row r="149" spans="1:12">
      <c r="A149" s="106" t="s">
        <v>644</v>
      </c>
      <c r="B149" s="106" t="s">
        <v>238</v>
      </c>
      <c r="C149" s="44"/>
      <c r="D149" s="44"/>
      <c r="E149" s="44"/>
      <c r="F149" s="44"/>
      <c r="G149" s="44"/>
      <c r="H149" s="44"/>
      <c r="I149" s="44"/>
      <c r="J149" s="51"/>
      <c r="K149" s="51"/>
      <c r="L149" s="51"/>
    </row>
    <row r="150" spans="1:12">
      <c r="A150" s="98" t="s">
        <v>937</v>
      </c>
      <c r="B150" s="98"/>
      <c r="C150" s="98"/>
      <c r="D150" s="98"/>
      <c r="E150" s="98"/>
      <c r="F150" s="98"/>
      <c r="G150" s="98"/>
      <c r="H150" s="98"/>
      <c r="I150" s="98"/>
      <c r="J150" s="195"/>
      <c r="K150" s="51"/>
      <c r="L150" s="51"/>
    </row>
    <row r="151" spans="1:12">
      <c r="A151" s="106" t="s">
        <v>944</v>
      </c>
      <c r="B151" s="106" t="s">
        <v>104</v>
      </c>
      <c r="C151" s="13">
        <f t="shared" ref="C151:I151" si="17">SUM(C152:C168)</f>
        <v>0</v>
      </c>
      <c r="D151" s="13">
        <f t="shared" si="17"/>
        <v>0.57176899999999997</v>
      </c>
      <c r="E151" s="13">
        <f t="shared" si="17"/>
        <v>0.43689699999999998</v>
      </c>
      <c r="F151" s="13">
        <f t="shared" si="17"/>
        <v>0.35051599999999999</v>
      </c>
      <c r="G151" s="13">
        <f t="shared" si="17"/>
        <v>0.35051599999999999</v>
      </c>
      <c r="H151" s="13">
        <f t="shared" si="17"/>
        <v>0</v>
      </c>
      <c r="I151" s="13">
        <f t="shared" si="17"/>
        <v>0</v>
      </c>
      <c r="J151" s="51"/>
      <c r="K151" s="51"/>
      <c r="L151" s="51"/>
    </row>
    <row r="152" spans="1:12">
      <c r="A152" s="106" t="s">
        <v>920</v>
      </c>
      <c r="B152" s="106" t="s">
        <v>104</v>
      </c>
      <c r="C152" s="44"/>
      <c r="D152" s="44"/>
      <c r="E152" s="44"/>
      <c r="F152" s="44"/>
      <c r="G152" s="44"/>
      <c r="H152" s="44"/>
      <c r="I152" s="44"/>
      <c r="J152" s="51"/>
      <c r="K152" s="51"/>
      <c r="L152" s="51"/>
    </row>
    <row r="153" spans="1:12">
      <c r="A153" s="106" t="s">
        <v>922</v>
      </c>
      <c r="B153" s="106" t="s">
        <v>104</v>
      </c>
      <c r="C153" s="44"/>
      <c r="D153" s="44"/>
      <c r="E153" s="44"/>
      <c r="F153" s="44"/>
      <c r="G153" s="44"/>
      <c r="H153" s="44"/>
      <c r="I153" s="44"/>
      <c r="J153" s="51"/>
      <c r="K153" s="51"/>
      <c r="L153" s="51"/>
    </row>
    <row r="154" spans="1:12">
      <c r="A154" s="106" t="s">
        <v>923</v>
      </c>
      <c r="B154" s="106" t="s">
        <v>104</v>
      </c>
      <c r="C154" s="44"/>
      <c r="D154" s="44"/>
      <c r="E154" s="44"/>
      <c r="F154" s="44"/>
      <c r="G154" s="44"/>
      <c r="H154" s="44"/>
      <c r="I154" s="44"/>
      <c r="J154" s="51"/>
      <c r="K154" s="51"/>
      <c r="L154" s="51"/>
    </row>
    <row r="155" spans="1:12">
      <c r="A155" s="106" t="s">
        <v>924</v>
      </c>
      <c r="B155" s="106" t="s">
        <v>104</v>
      </c>
      <c r="C155" s="44"/>
      <c r="D155" s="44"/>
      <c r="E155" s="44"/>
      <c r="F155" s="44"/>
      <c r="G155" s="44"/>
      <c r="H155" s="44"/>
      <c r="I155" s="44"/>
      <c r="J155" s="51"/>
      <c r="K155" s="51"/>
      <c r="L155" s="51"/>
    </row>
    <row r="156" spans="1:12">
      <c r="A156" s="106" t="s">
        <v>925</v>
      </c>
      <c r="B156" s="106" t="s">
        <v>104</v>
      </c>
      <c r="C156" s="44"/>
      <c r="D156" s="44"/>
      <c r="E156" s="44"/>
      <c r="F156" s="44"/>
      <c r="G156" s="44"/>
      <c r="H156" s="44"/>
      <c r="I156" s="44"/>
      <c r="J156" s="51"/>
      <c r="K156" s="51"/>
      <c r="L156" s="51"/>
    </row>
    <row r="157" spans="1:12">
      <c r="A157" s="106" t="s">
        <v>926</v>
      </c>
      <c r="B157" s="106" t="s">
        <v>104</v>
      </c>
      <c r="C157" s="44"/>
      <c r="D157" s="44"/>
      <c r="E157" s="44"/>
      <c r="F157" s="44"/>
      <c r="G157" s="44"/>
      <c r="H157" s="44"/>
      <c r="I157" s="44"/>
      <c r="J157" s="51"/>
      <c r="K157" s="51"/>
      <c r="L157" s="51"/>
    </row>
    <row r="158" spans="1:12">
      <c r="A158" s="106" t="s">
        <v>927</v>
      </c>
      <c r="B158" s="106" t="s">
        <v>104</v>
      </c>
      <c r="C158" s="44"/>
      <c r="D158" s="44"/>
      <c r="E158" s="44"/>
      <c r="F158" s="44"/>
      <c r="G158" s="44"/>
      <c r="H158" s="44"/>
      <c r="I158" s="44"/>
      <c r="J158" s="51"/>
      <c r="K158" s="51"/>
      <c r="L158" s="51"/>
    </row>
    <row r="159" spans="1:12">
      <c r="A159" s="106" t="s">
        <v>928</v>
      </c>
      <c r="B159" s="106" t="s">
        <v>104</v>
      </c>
      <c r="C159" s="44"/>
      <c r="D159" s="44">
        <v>6.4478999999999995E-2</v>
      </c>
      <c r="E159" s="44">
        <v>8.6380999999999999E-2</v>
      </c>
      <c r="F159" s="44"/>
      <c r="G159" s="44"/>
      <c r="H159" s="44"/>
      <c r="I159" s="44"/>
      <c r="J159" s="51"/>
      <c r="K159" s="51"/>
      <c r="L159" s="51"/>
    </row>
    <row r="160" spans="1:12">
      <c r="A160" s="106" t="s">
        <v>929</v>
      </c>
      <c r="B160" s="106" t="s">
        <v>104</v>
      </c>
      <c r="C160" s="44"/>
      <c r="D160" s="44"/>
      <c r="E160" s="44"/>
      <c r="F160" s="44"/>
      <c r="G160" s="44"/>
      <c r="H160" s="44"/>
      <c r="I160" s="44"/>
      <c r="J160" s="51"/>
      <c r="K160" s="51"/>
      <c r="L160" s="51"/>
    </row>
    <row r="161" spans="1:12">
      <c r="A161" s="106" t="s">
        <v>930</v>
      </c>
      <c r="B161" s="106" t="s">
        <v>104</v>
      </c>
      <c r="C161" s="44"/>
      <c r="D161" s="44"/>
      <c r="E161" s="44"/>
      <c r="F161" s="44"/>
      <c r="G161" s="44"/>
      <c r="H161" s="44"/>
      <c r="I161" s="44"/>
      <c r="J161" s="51"/>
      <c r="K161" s="51"/>
      <c r="L161" s="51"/>
    </row>
    <row r="162" spans="1:12">
      <c r="A162" s="106" t="s">
        <v>931</v>
      </c>
      <c r="B162" s="106" t="s">
        <v>104</v>
      </c>
      <c r="C162" s="44"/>
      <c r="D162" s="44"/>
      <c r="E162" s="44"/>
      <c r="F162" s="44"/>
      <c r="G162" s="44"/>
      <c r="H162" s="44"/>
      <c r="I162" s="44"/>
      <c r="J162" s="51"/>
      <c r="K162" s="51"/>
      <c r="L162" s="51"/>
    </row>
    <row r="163" spans="1:12">
      <c r="A163" s="106" t="s">
        <v>932</v>
      </c>
      <c r="B163" s="106" t="s">
        <v>104</v>
      </c>
      <c r="C163" s="44"/>
      <c r="D163" s="44">
        <v>0.50729000000000002</v>
      </c>
      <c r="E163" s="44">
        <v>0.35051599999999999</v>
      </c>
      <c r="F163" s="44">
        <v>0.35051599999999999</v>
      </c>
      <c r="G163" s="44">
        <v>0.35051599999999999</v>
      </c>
      <c r="H163" s="44"/>
      <c r="I163" s="44"/>
      <c r="J163" s="51"/>
      <c r="K163" s="51"/>
      <c r="L163" s="51"/>
    </row>
    <row r="164" spans="1:12">
      <c r="A164" s="106" t="s">
        <v>933</v>
      </c>
      <c r="B164" s="106" t="s">
        <v>104</v>
      </c>
      <c r="C164" s="44"/>
      <c r="D164" s="44"/>
      <c r="E164" s="44"/>
      <c r="F164" s="44"/>
      <c r="G164" s="44"/>
      <c r="H164" s="44"/>
      <c r="I164" s="44"/>
      <c r="J164" s="51"/>
      <c r="K164" s="51"/>
      <c r="L164" s="51"/>
    </row>
    <row r="165" spans="1:12">
      <c r="A165" s="106" t="s">
        <v>934</v>
      </c>
      <c r="B165" s="106" t="s">
        <v>104</v>
      </c>
      <c r="C165" s="44"/>
      <c r="D165" s="44"/>
      <c r="E165" s="44"/>
      <c r="F165" s="44"/>
      <c r="G165" s="44"/>
      <c r="H165" s="44"/>
      <c r="I165" s="44"/>
      <c r="J165" s="51"/>
      <c r="K165" s="51"/>
      <c r="L165" s="51"/>
    </row>
    <row r="166" spans="1:12">
      <c r="A166" s="106" t="s">
        <v>935</v>
      </c>
      <c r="B166" s="106" t="s">
        <v>104</v>
      </c>
      <c r="C166" s="44"/>
      <c r="D166" s="44"/>
      <c r="E166" s="44"/>
      <c r="F166" s="44"/>
      <c r="G166" s="44"/>
      <c r="H166" s="44"/>
      <c r="I166" s="44"/>
      <c r="J166" s="51"/>
      <c r="K166" s="51"/>
      <c r="L166" s="51"/>
    </row>
    <row r="167" spans="1:12">
      <c r="A167" s="106" t="s">
        <v>936</v>
      </c>
      <c r="B167" s="106" t="s">
        <v>104</v>
      </c>
      <c r="C167" s="44"/>
      <c r="D167" s="44"/>
      <c r="E167" s="44"/>
      <c r="F167" s="44"/>
      <c r="G167" s="44"/>
      <c r="H167" s="44"/>
      <c r="I167" s="44"/>
      <c r="J167" s="51"/>
      <c r="K167" s="51"/>
      <c r="L167" s="51"/>
    </row>
    <row r="168" spans="1:12">
      <c r="A168" s="106" t="s">
        <v>644</v>
      </c>
      <c r="B168" s="106" t="s">
        <v>104</v>
      </c>
      <c r="C168" s="44"/>
      <c r="D168" s="44"/>
      <c r="E168" s="44"/>
      <c r="F168" s="44"/>
      <c r="G168" s="44"/>
      <c r="H168" s="44"/>
      <c r="I168" s="44"/>
      <c r="J168" s="51"/>
      <c r="K168" s="51"/>
      <c r="L168" s="51"/>
    </row>
    <row r="169" spans="1:12">
      <c r="A169" s="106" t="s">
        <v>940</v>
      </c>
      <c r="B169" s="106" t="s">
        <v>113</v>
      </c>
      <c r="C169" s="44"/>
      <c r="D169" s="44"/>
      <c r="E169" s="44"/>
      <c r="F169" s="44"/>
      <c r="G169" s="44"/>
      <c r="H169" s="44"/>
      <c r="I169" s="44"/>
      <c r="J169" s="51"/>
      <c r="K169" s="51"/>
      <c r="L169" s="51"/>
    </row>
    <row r="170" spans="1:12">
      <c r="A170" s="110" t="s">
        <v>946</v>
      </c>
      <c r="B170" s="20"/>
      <c r="C170" s="20"/>
      <c r="D170" s="20"/>
      <c r="E170" s="20"/>
      <c r="F170" s="20"/>
      <c r="G170" s="20"/>
      <c r="H170" s="20"/>
      <c r="I170" s="20"/>
      <c r="J170" s="51"/>
      <c r="K170" s="51"/>
      <c r="L170" s="51"/>
    </row>
    <row r="171" spans="1:12">
      <c r="A171" s="98" t="s">
        <v>145</v>
      </c>
      <c r="B171" s="98"/>
      <c r="C171" s="98"/>
      <c r="D171" s="98"/>
      <c r="E171" s="98"/>
      <c r="F171" s="98"/>
      <c r="G171" s="98"/>
      <c r="H171" s="98"/>
      <c r="I171" s="98"/>
      <c r="J171" s="195"/>
      <c r="K171" s="51"/>
      <c r="L171" s="51"/>
    </row>
    <row r="172" spans="1:12">
      <c r="A172" s="106" t="s">
        <v>919</v>
      </c>
      <c r="B172" s="106" t="s">
        <v>238</v>
      </c>
      <c r="C172" s="13">
        <f t="shared" ref="C172:I172" si="18">SUM(C173:C189)</f>
        <v>0</v>
      </c>
      <c r="D172" s="13">
        <f t="shared" si="18"/>
        <v>3.7317000000000003E-2</v>
      </c>
      <c r="E172" s="13">
        <f t="shared" si="18"/>
        <v>3.7317000000000003E-2</v>
      </c>
      <c r="F172" s="13">
        <f t="shared" si="18"/>
        <v>3.7317000000000003E-2</v>
      </c>
      <c r="G172" s="13">
        <f t="shared" si="18"/>
        <v>3.7317000000000003E-2</v>
      </c>
      <c r="H172" s="13">
        <f t="shared" si="18"/>
        <v>0</v>
      </c>
      <c r="I172" s="13">
        <f t="shared" si="18"/>
        <v>0</v>
      </c>
      <c r="J172" s="51"/>
      <c r="K172" s="51"/>
      <c r="L172" s="51"/>
    </row>
    <row r="173" spans="1:12">
      <c r="A173" s="106" t="s">
        <v>920</v>
      </c>
      <c r="B173" s="106" t="s">
        <v>238</v>
      </c>
      <c r="C173" s="44"/>
      <c r="D173" s="44"/>
      <c r="E173" s="44"/>
      <c r="F173" s="44"/>
      <c r="G173" s="44"/>
      <c r="H173" s="44"/>
      <c r="I173" s="44"/>
      <c r="J173" s="51"/>
      <c r="K173" s="51"/>
      <c r="L173" s="51"/>
    </row>
    <row r="174" spans="1:12">
      <c r="A174" s="106" t="s">
        <v>922</v>
      </c>
      <c r="B174" s="106" t="s">
        <v>238</v>
      </c>
      <c r="C174" s="44"/>
      <c r="D174" s="44"/>
      <c r="E174" s="44"/>
      <c r="F174" s="44"/>
      <c r="G174" s="44"/>
      <c r="H174" s="44"/>
      <c r="I174" s="44"/>
      <c r="J174" s="51"/>
      <c r="K174" s="51"/>
      <c r="L174" s="51"/>
    </row>
    <row r="175" spans="1:12">
      <c r="A175" s="106" t="s">
        <v>923</v>
      </c>
      <c r="B175" s="106" t="s">
        <v>238</v>
      </c>
      <c r="C175" s="44"/>
      <c r="D175" s="44"/>
      <c r="E175" s="44"/>
      <c r="F175" s="44"/>
      <c r="G175" s="44"/>
      <c r="H175" s="44"/>
      <c r="I175" s="44"/>
      <c r="J175" s="51"/>
      <c r="K175" s="51"/>
      <c r="L175" s="51"/>
    </row>
    <row r="176" spans="1:12">
      <c r="A176" s="106" t="s">
        <v>924</v>
      </c>
      <c r="B176" s="106" t="s">
        <v>238</v>
      </c>
      <c r="C176" s="44"/>
      <c r="D176" s="44"/>
      <c r="E176" s="44"/>
      <c r="F176" s="44"/>
      <c r="G176" s="44"/>
      <c r="H176" s="44"/>
      <c r="I176" s="44"/>
      <c r="J176" s="51"/>
      <c r="K176" s="51"/>
      <c r="L176" s="51"/>
    </row>
    <row r="177" spans="1:12">
      <c r="A177" s="106" t="s">
        <v>925</v>
      </c>
      <c r="B177" s="106" t="s">
        <v>238</v>
      </c>
      <c r="C177" s="44"/>
      <c r="D177" s="44"/>
      <c r="E177" s="44"/>
      <c r="F177" s="44"/>
      <c r="G177" s="44"/>
      <c r="H177" s="44"/>
      <c r="I177" s="44"/>
      <c r="J177" s="51"/>
      <c r="K177" s="51"/>
      <c r="L177" s="51"/>
    </row>
    <row r="178" spans="1:12">
      <c r="A178" s="106" t="s">
        <v>926</v>
      </c>
      <c r="B178" s="106" t="s">
        <v>238</v>
      </c>
      <c r="C178" s="44"/>
      <c r="D178" s="44"/>
      <c r="E178" s="44"/>
      <c r="F178" s="44"/>
      <c r="G178" s="44"/>
      <c r="H178" s="44"/>
      <c r="I178" s="44"/>
      <c r="J178" s="51"/>
      <c r="K178" s="51"/>
      <c r="L178" s="51"/>
    </row>
    <row r="179" spans="1:12">
      <c r="A179" s="106" t="s">
        <v>927</v>
      </c>
      <c r="B179" s="106" t="s">
        <v>238</v>
      </c>
      <c r="C179" s="44"/>
      <c r="D179" s="44"/>
      <c r="E179" s="44"/>
      <c r="F179" s="44"/>
      <c r="G179" s="44"/>
      <c r="H179" s="44"/>
      <c r="I179" s="44"/>
      <c r="J179" s="51"/>
      <c r="K179" s="51"/>
      <c r="L179" s="51"/>
    </row>
    <row r="180" spans="1:12">
      <c r="A180" s="106" t="s">
        <v>928</v>
      </c>
      <c r="B180" s="106" t="s">
        <v>238</v>
      </c>
      <c r="C180" s="44"/>
      <c r="D180" s="44"/>
      <c r="E180" s="44"/>
      <c r="F180" s="44"/>
      <c r="G180" s="44"/>
      <c r="H180" s="44"/>
      <c r="I180" s="44"/>
      <c r="J180" s="51"/>
      <c r="K180" s="51"/>
      <c r="L180" s="51"/>
    </row>
    <row r="181" spans="1:12">
      <c r="A181" s="106" t="s">
        <v>929</v>
      </c>
      <c r="B181" s="106" t="s">
        <v>238</v>
      </c>
      <c r="C181" s="44"/>
      <c r="D181" s="44">
        <v>2.3470000000000001E-3</v>
      </c>
      <c r="E181" s="44">
        <v>2.3470000000000001E-3</v>
      </c>
      <c r="F181" s="44">
        <v>2.3470000000000001E-3</v>
      </c>
      <c r="G181" s="44">
        <v>2.3470000000000001E-3</v>
      </c>
      <c r="H181" s="44"/>
      <c r="I181" s="44"/>
      <c r="J181" s="51"/>
      <c r="K181" s="51"/>
      <c r="L181" s="51"/>
    </row>
    <row r="182" spans="1:12">
      <c r="A182" s="106" t="s">
        <v>930</v>
      </c>
      <c r="B182" s="106" t="s">
        <v>238</v>
      </c>
      <c r="C182" s="44"/>
      <c r="D182" s="44"/>
      <c r="E182" s="44"/>
      <c r="F182" s="44"/>
      <c r="G182" s="44"/>
      <c r="H182" s="44"/>
      <c r="I182" s="44"/>
      <c r="J182" s="51"/>
      <c r="K182" s="51"/>
      <c r="L182" s="51"/>
    </row>
    <row r="183" spans="1:12">
      <c r="A183" s="106" t="s">
        <v>931</v>
      </c>
      <c r="B183" s="106" t="s">
        <v>238</v>
      </c>
      <c r="C183" s="44"/>
      <c r="D183" s="44"/>
      <c r="E183" s="44"/>
      <c r="F183" s="44"/>
      <c r="G183" s="44"/>
      <c r="H183" s="44"/>
      <c r="I183" s="44"/>
      <c r="J183" s="51"/>
      <c r="K183" s="51"/>
      <c r="L183" s="51"/>
    </row>
    <row r="184" spans="1:12">
      <c r="A184" s="106" t="s">
        <v>932</v>
      </c>
      <c r="B184" s="106" t="s">
        <v>238</v>
      </c>
      <c r="C184" s="44"/>
      <c r="D184" s="44">
        <v>1.5839999999999999E-3</v>
      </c>
      <c r="E184" s="44">
        <v>1.5839999999999999E-3</v>
      </c>
      <c r="F184" s="44">
        <v>1.5839999999999999E-3</v>
      </c>
      <c r="G184" s="44">
        <v>1.5839999999999999E-3</v>
      </c>
      <c r="H184" s="44"/>
      <c r="I184" s="44"/>
      <c r="J184" s="51"/>
      <c r="K184" s="51"/>
      <c r="L184" s="51"/>
    </row>
    <row r="185" spans="1:12">
      <c r="A185" s="106" t="s">
        <v>933</v>
      </c>
      <c r="B185" s="106" t="s">
        <v>238</v>
      </c>
      <c r="C185" s="44"/>
      <c r="D185" s="44"/>
      <c r="E185" s="44"/>
      <c r="F185" s="44"/>
      <c r="G185" s="44"/>
      <c r="H185" s="44"/>
      <c r="I185" s="44"/>
      <c r="J185" s="51"/>
      <c r="K185" s="51"/>
      <c r="L185" s="51"/>
    </row>
    <row r="186" spans="1:12">
      <c r="A186" s="106" t="s">
        <v>934</v>
      </c>
      <c r="B186" s="106" t="s">
        <v>238</v>
      </c>
      <c r="C186" s="44"/>
      <c r="D186" s="44"/>
      <c r="E186" s="44"/>
      <c r="F186" s="44"/>
      <c r="G186" s="44"/>
      <c r="H186" s="44"/>
      <c r="I186" s="44"/>
      <c r="J186" s="51"/>
      <c r="K186" s="51"/>
      <c r="L186" s="51"/>
    </row>
    <row r="187" spans="1:12">
      <c r="A187" s="106" t="s">
        <v>935</v>
      </c>
      <c r="B187" s="106" t="s">
        <v>238</v>
      </c>
      <c r="C187" s="44"/>
      <c r="D187" s="44"/>
      <c r="E187" s="44"/>
      <c r="F187" s="44"/>
      <c r="G187" s="44"/>
      <c r="H187" s="44"/>
      <c r="I187" s="44"/>
      <c r="J187" s="51"/>
      <c r="K187" s="51"/>
      <c r="L187" s="51"/>
    </row>
    <row r="188" spans="1:12">
      <c r="A188" s="106" t="s">
        <v>936</v>
      </c>
      <c r="B188" s="106" t="s">
        <v>238</v>
      </c>
      <c r="C188" s="44"/>
      <c r="D188" s="44">
        <v>3.3385999999999999E-2</v>
      </c>
      <c r="E188" s="44">
        <v>3.3385999999999999E-2</v>
      </c>
      <c r="F188" s="44">
        <v>3.3385999999999999E-2</v>
      </c>
      <c r="G188" s="44">
        <v>3.3385999999999999E-2</v>
      </c>
      <c r="H188" s="44"/>
      <c r="I188" s="44"/>
      <c r="J188" s="51"/>
      <c r="K188" s="51"/>
      <c r="L188" s="51"/>
    </row>
    <row r="189" spans="1:12">
      <c r="A189" s="106" t="s">
        <v>644</v>
      </c>
      <c r="B189" s="106" t="s">
        <v>238</v>
      </c>
      <c r="C189" s="44"/>
      <c r="D189" s="44"/>
      <c r="E189" s="44"/>
      <c r="F189" s="44"/>
      <c r="G189" s="44"/>
      <c r="H189" s="44"/>
      <c r="I189" s="44"/>
      <c r="J189" s="51"/>
      <c r="K189" s="51"/>
      <c r="L189" s="51"/>
    </row>
    <row r="190" spans="1:12">
      <c r="A190" s="98" t="s">
        <v>937</v>
      </c>
      <c r="B190" s="98"/>
      <c r="C190" s="98"/>
      <c r="D190" s="98"/>
      <c r="E190" s="98"/>
      <c r="F190" s="98"/>
      <c r="G190" s="98"/>
      <c r="H190" s="98"/>
      <c r="I190" s="98"/>
      <c r="J190" s="195"/>
      <c r="K190" s="51"/>
      <c r="L190" s="51"/>
    </row>
    <row r="191" spans="1:12">
      <c r="A191" s="106" t="s">
        <v>944</v>
      </c>
      <c r="B191" s="106" t="s">
        <v>104</v>
      </c>
      <c r="C191" s="13">
        <f t="shared" ref="C191:I191" si="19">SUM(C192:C208)</f>
        <v>0</v>
      </c>
      <c r="D191" s="13">
        <f t="shared" si="19"/>
        <v>0.14810799999999999</v>
      </c>
      <c r="E191" s="13">
        <f t="shared" si="19"/>
        <v>0.14810799999999999</v>
      </c>
      <c r="F191" s="13">
        <f t="shared" si="19"/>
        <v>0.14810799999999999</v>
      </c>
      <c r="G191" s="13">
        <f t="shared" si="19"/>
        <v>0.14810799999999999</v>
      </c>
      <c r="H191" s="13">
        <f t="shared" si="19"/>
        <v>0</v>
      </c>
      <c r="I191" s="13">
        <f t="shared" si="19"/>
        <v>0</v>
      </c>
      <c r="J191" s="51"/>
      <c r="K191" s="51"/>
      <c r="L191" s="51"/>
    </row>
    <row r="192" spans="1:12">
      <c r="A192" s="106" t="s">
        <v>920</v>
      </c>
      <c r="B192" s="106" t="s">
        <v>104</v>
      </c>
      <c r="C192" s="44"/>
      <c r="D192" s="44"/>
      <c r="E192" s="44"/>
      <c r="F192" s="44"/>
      <c r="G192" s="44"/>
      <c r="H192" s="44"/>
      <c r="I192" s="44"/>
      <c r="J192" s="51"/>
      <c r="K192" s="51"/>
      <c r="L192" s="51"/>
    </row>
    <row r="193" spans="1:12">
      <c r="A193" s="106" t="s">
        <v>922</v>
      </c>
      <c r="B193" s="106" t="s">
        <v>104</v>
      </c>
      <c r="C193" s="44"/>
      <c r="D193" s="44"/>
      <c r="E193" s="44"/>
      <c r="F193" s="44"/>
      <c r="G193" s="44"/>
      <c r="H193" s="44"/>
      <c r="I193" s="44"/>
      <c r="J193" s="51"/>
      <c r="K193" s="51"/>
      <c r="L193" s="51"/>
    </row>
    <row r="194" spans="1:12">
      <c r="A194" s="106" t="s">
        <v>923</v>
      </c>
      <c r="B194" s="106" t="s">
        <v>104</v>
      </c>
      <c r="C194" s="44"/>
      <c r="D194" s="44"/>
      <c r="E194" s="44"/>
      <c r="F194" s="44"/>
      <c r="G194" s="44"/>
      <c r="H194" s="44"/>
      <c r="I194" s="44"/>
      <c r="J194" s="51"/>
      <c r="K194" s="51"/>
      <c r="L194" s="51"/>
    </row>
    <row r="195" spans="1:12">
      <c r="A195" s="106" t="s">
        <v>924</v>
      </c>
      <c r="B195" s="106" t="s">
        <v>104</v>
      </c>
      <c r="C195" s="44"/>
      <c r="D195" s="44"/>
      <c r="E195" s="44"/>
      <c r="F195" s="44"/>
      <c r="G195" s="44"/>
      <c r="H195" s="44"/>
      <c r="I195" s="44"/>
      <c r="J195" s="51"/>
      <c r="K195" s="51"/>
      <c r="L195" s="51"/>
    </row>
    <row r="196" spans="1:12">
      <c r="A196" s="106" t="s">
        <v>925</v>
      </c>
      <c r="B196" s="106" t="s">
        <v>104</v>
      </c>
      <c r="C196" s="44"/>
      <c r="D196" s="44"/>
      <c r="E196" s="44"/>
      <c r="F196" s="44"/>
      <c r="G196" s="44"/>
      <c r="H196" s="44"/>
      <c r="I196" s="44"/>
      <c r="J196" s="51"/>
      <c r="K196" s="51"/>
      <c r="L196" s="51"/>
    </row>
    <row r="197" spans="1:12">
      <c r="A197" s="106" t="s">
        <v>926</v>
      </c>
      <c r="B197" s="106" t="s">
        <v>104</v>
      </c>
      <c r="C197" s="44"/>
      <c r="D197" s="44"/>
      <c r="E197" s="44"/>
      <c r="F197" s="44"/>
      <c r="G197" s="44"/>
      <c r="H197" s="44"/>
      <c r="I197" s="44"/>
      <c r="J197" s="51"/>
      <c r="K197" s="51"/>
      <c r="L197" s="51"/>
    </row>
    <row r="198" spans="1:12">
      <c r="A198" s="106" t="s">
        <v>927</v>
      </c>
      <c r="B198" s="106" t="s">
        <v>104</v>
      </c>
      <c r="C198" s="44"/>
      <c r="D198" s="44"/>
      <c r="E198" s="44"/>
      <c r="F198" s="44"/>
      <c r="G198" s="44"/>
      <c r="H198" s="44"/>
      <c r="I198" s="44"/>
      <c r="J198" s="51"/>
      <c r="K198" s="51"/>
      <c r="L198" s="51"/>
    </row>
    <row r="199" spans="1:12">
      <c r="A199" s="106" t="s">
        <v>928</v>
      </c>
      <c r="B199" s="106" t="s">
        <v>104</v>
      </c>
      <c r="C199" s="44"/>
      <c r="D199" s="44"/>
      <c r="E199" s="44"/>
      <c r="F199" s="44"/>
      <c r="G199" s="44"/>
      <c r="H199" s="44"/>
      <c r="I199" s="44"/>
      <c r="J199" s="51"/>
      <c r="K199" s="51"/>
      <c r="L199" s="51"/>
    </row>
    <row r="200" spans="1:12">
      <c r="A200" s="106" t="s">
        <v>929</v>
      </c>
      <c r="B200" s="106" t="s">
        <v>104</v>
      </c>
      <c r="C200" s="44"/>
      <c r="D200" s="44">
        <v>0.14810799999999999</v>
      </c>
      <c r="E200" s="44">
        <v>0.14810799999999999</v>
      </c>
      <c r="F200" s="44">
        <v>0.14810799999999999</v>
      </c>
      <c r="G200" s="44">
        <v>0.14810799999999999</v>
      </c>
      <c r="H200" s="44"/>
      <c r="I200" s="44"/>
      <c r="J200" s="51"/>
      <c r="K200" s="51"/>
      <c r="L200" s="51"/>
    </row>
    <row r="201" spans="1:12">
      <c r="A201" s="106" t="s">
        <v>930</v>
      </c>
      <c r="B201" s="106" t="s">
        <v>104</v>
      </c>
      <c r="C201" s="44"/>
      <c r="D201" s="44"/>
      <c r="E201" s="44"/>
      <c r="F201" s="44"/>
      <c r="G201" s="44"/>
      <c r="H201" s="44"/>
      <c r="I201" s="44"/>
      <c r="J201" s="51"/>
      <c r="K201" s="51"/>
      <c r="L201" s="51"/>
    </row>
    <row r="202" spans="1:12">
      <c r="A202" s="106" t="s">
        <v>931</v>
      </c>
      <c r="B202" s="106" t="s">
        <v>104</v>
      </c>
      <c r="C202" s="44"/>
      <c r="D202" s="44"/>
      <c r="E202" s="44"/>
      <c r="F202" s="44"/>
      <c r="G202" s="44"/>
      <c r="H202" s="44"/>
      <c r="I202" s="44"/>
      <c r="J202" s="51"/>
      <c r="K202" s="51"/>
      <c r="L202" s="51"/>
    </row>
    <row r="203" spans="1:12">
      <c r="A203" s="106" t="s">
        <v>932</v>
      </c>
      <c r="B203" s="106" t="s">
        <v>104</v>
      </c>
      <c r="C203" s="44"/>
      <c r="D203" s="44"/>
      <c r="E203" s="44"/>
      <c r="F203" s="44"/>
      <c r="G203" s="44"/>
      <c r="H203" s="44"/>
      <c r="I203" s="44"/>
      <c r="J203" s="51"/>
      <c r="K203" s="51"/>
      <c r="L203" s="51"/>
    </row>
    <row r="204" spans="1:12">
      <c r="A204" s="106" t="s">
        <v>933</v>
      </c>
      <c r="B204" s="106" t="s">
        <v>104</v>
      </c>
      <c r="C204" s="44"/>
      <c r="D204" s="44"/>
      <c r="E204" s="44"/>
      <c r="F204" s="44"/>
      <c r="G204" s="44"/>
      <c r="H204" s="44"/>
      <c r="I204" s="44"/>
      <c r="J204" s="51"/>
      <c r="K204" s="51"/>
      <c r="L204" s="51"/>
    </row>
    <row r="205" spans="1:12">
      <c r="A205" s="106" t="s">
        <v>934</v>
      </c>
      <c r="B205" s="106" t="s">
        <v>104</v>
      </c>
      <c r="C205" s="44"/>
      <c r="D205" s="44"/>
      <c r="E205" s="44"/>
      <c r="F205" s="44"/>
      <c r="G205" s="44"/>
      <c r="H205" s="44"/>
      <c r="I205" s="44"/>
      <c r="J205" s="51"/>
      <c r="K205" s="51"/>
      <c r="L205" s="51"/>
    </row>
    <row r="206" spans="1:12">
      <c r="A206" s="106" t="s">
        <v>935</v>
      </c>
      <c r="B206" s="106" t="s">
        <v>104</v>
      </c>
      <c r="C206" s="44"/>
      <c r="D206" s="44"/>
      <c r="E206" s="44"/>
      <c r="F206" s="44"/>
      <c r="G206" s="44"/>
      <c r="H206" s="44"/>
      <c r="I206" s="44"/>
      <c r="J206" s="51"/>
      <c r="K206" s="51"/>
      <c r="L206" s="51"/>
    </row>
    <row r="207" spans="1:12">
      <c r="A207" s="106" t="s">
        <v>936</v>
      </c>
      <c r="B207" s="106" t="s">
        <v>104</v>
      </c>
      <c r="C207" s="44"/>
      <c r="D207" s="44"/>
      <c r="E207" s="44"/>
      <c r="F207" s="44"/>
      <c r="G207" s="44"/>
      <c r="H207" s="44"/>
      <c r="I207" s="44"/>
      <c r="J207" s="51"/>
      <c r="K207" s="51"/>
      <c r="L207" s="51"/>
    </row>
    <row r="208" spans="1:12">
      <c r="A208" s="106" t="s">
        <v>644</v>
      </c>
      <c r="B208" s="106" t="s">
        <v>104</v>
      </c>
      <c r="C208" s="44"/>
      <c r="D208" s="44"/>
      <c r="E208" s="44"/>
      <c r="F208" s="44"/>
      <c r="G208" s="44"/>
      <c r="H208" s="44"/>
      <c r="I208" s="44"/>
      <c r="J208" s="51"/>
      <c r="K208" s="51"/>
      <c r="L208" s="51"/>
    </row>
    <row r="209" spans="1:12">
      <c r="A209" s="106" t="s">
        <v>940</v>
      </c>
      <c r="B209" s="106" t="s">
        <v>113</v>
      </c>
      <c r="C209" s="44"/>
      <c r="D209" s="44"/>
      <c r="E209" s="44"/>
      <c r="F209" s="44"/>
      <c r="G209" s="44"/>
      <c r="H209" s="44"/>
      <c r="I209" s="44"/>
      <c r="J209" s="51"/>
      <c r="K209" s="51"/>
      <c r="L209" s="51"/>
    </row>
    <row r="210" spans="1:12">
      <c r="A210" s="110" t="s">
        <v>947</v>
      </c>
      <c r="B210" s="20"/>
      <c r="C210" s="20"/>
      <c r="D210" s="20"/>
      <c r="E210" s="20"/>
      <c r="F210" s="20"/>
      <c r="G210" s="20"/>
      <c r="H210" s="20"/>
      <c r="I210" s="20"/>
      <c r="J210" s="51"/>
      <c r="K210" s="51"/>
      <c r="L210" s="51"/>
    </row>
    <row r="211" spans="1:12">
      <c r="A211" s="98" t="s">
        <v>145</v>
      </c>
      <c r="B211" s="98"/>
      <c r="C211" s="98"/>
      <c r="D211" s="98"/>
      <c r="E211" s="98"/>
      <c r="F211" s="98"/>
      <c r="G211" s="98"/>
      <c r="H211" s="98"/>
      <c r="I211" s="98"/>
      <c r="J211" s="195"/>
      <c r="K211" s="51"/>
      <c r="L211" s="51"/>
    </row>
    <row r="212" spans="1:12">
      <c r="A212" s="106" t="s">
        <v>919</v>
      </c>
      <c r="B212" s="106" t="s">
        <v>238</v>
      </c>
      <c r="C212" s="13">
        <f t="shared" ref="C212:I212" si="20">SUM(C213:C229)</f>
        <v>0</v>
      </c>
      <c r="D212" s="13">
        <f t="shared" si="20"/>
        <v>0.20629800000000004</v>
      </c>
      <c r="E212" s="13">
        <f t="shared" si="20"/>
        <v>0.31413600000000008</v>
      </c>
      <c r="F212" s="13">
        <f t="shared" si="20"/>
        <v>0.23607400000000001</v>
      </c>
      <c r="G212" s="13">
        <f t="shared" si="20"/>
        <v>0.33388799999999996</v>
      </c>
      <c r="H212" s="13">
        <f t="shared" si="20"/>
        <v>0</v>
      </c>
      <c r="I212" s="13">
        <f t="shared" si="20"/>
        <v>0</v>
      </c>
      <c r="J212" s="51"/>
      <c r="K212" s="51"/>
      <c r="L212" s="51"/>
    </row>
    <row r="213" spans="1:12">
      <c r="A213" s="106" t="s">
        <v>920</v>
      </c>
      <c r="B213" s="106" t="s">
        <v>238</v>
      </c>
      <c r="C213" s="44"/>
      <c r="D213" s="44">
        <v>7.9667000000000002E-2</v>
      </c>
      <c r="E213" s="44">
        <v>0.137991</v>
      </c>
      <c r="F213" s="44">
        <v>4.8946000000000003E-2</v>
      </c>
      <c r="G213" s="44">
        <v>7.3959999999999998E-2</v>
      </c>
      <c r="H213" s="44"/>
      <c r="I213" s="44"/>
      <c r="J213" s="51"/>
      <c r="K213" s="51"/>
      <c r="L213" s="51"/>
    </row>
    <row r="214" spans="1:12">
      <c r="A214" s="106" t="s">
        <v>922</v>
      </c>
      <c r="B214" s="106" t="s">
        <v>238</v>
      </c>
      <c r="C214" s="44"/>
      <c r="D214" s="44"/>
      <c r="E214" s="44"/>
      <c r="F214" s="44"/>
      <c r="G214" s="44"/>
      <c r="H214" s="44"/>
      <c r="I214" s="44"/>
      <c r="J214" s="51"/>
      <c r="K214" s="51"/>
      <c r="L214" s="51"/>
    </row>
    <row r="215" spans="1:12">
      <c r="A215" s="106" t="s">
        <v>923</v>
      </c>
      <c r="B215" s="106" t="s">
        <v>238</v>
      </c>
      <c r="C215" s="44"/>
      <c r="D215" s="44"/>
      <c r="E215" s="44"/>
      <c r="F215" s="44"/>
      <c r="G215" s="44"/>
      <c r="H215" s="44"/>
      <c r="I215" s="44"/>
      <c r="J215" s="51"/>
      <c r="K215" s="51"/>
      <c r="L215" s="51"/>
    </row>
    <row r="216" spans="1:12">
      <c r="A216" s="106" t="s">
        <v>924</v>
      </c>
      <c r="B216" s="106" t="s">
        <v>238</v>
      </c>
      <c r="C216" s="44"/>
      <c r="D216" s="44">
        <v>6.0012999999999997E-2</v>
      </c>
      <c r="E216" s="44">
        <v>8.2308000000000006E-2</v>
      </c>
      <c r="F216" s="44">
        <v>2.7002000000000002E-2</v>
      </c>
      <c r="G216" s="44">
        <v>3.8876000000000001E-2</v>
      </c>
      <c r="H216" s="44"/>
      <c r="I216" s="44"/>
      <c r="J216" s="51"/>
      <c r="K216" s="51"/>
      <c r="L216" s="51"/>
    </row>
    <row r="217" spans="1:12">
      <c r="A217" s="106" t="s">
        <v>925</v>
      </c>
      <c r="B217" s="106" t="s">
        <v>238</v>
      </c>
      <c r="C217" s="44"/>
      <c r="D217" s="44"/>
      <c r="E217" s="44"/>
      <c r="F217" s="44"/>
      <c r="G217" s="44"/>
      <c r="H217" s="44"/>
      <c r="I217" s="44"/>
      <c r="J217" s="51"/>
      <c r="K217" s="51"/>
      <c r="L217" s="51"/>
    </row>
    <row r="218" spans="1:12">
      <c r="A218" s="106" t="s">
        <v>926</v>
      </c>
      <c r="B218" s="106" t="s">
        <v>238</v>
      </c>
      <c r="C218" s="44"/>
      <c r="D218" s="44"/>
      <c r="E218" s="44"/>
      <c r="F218" s="44"/>
      <c r="G218" s="44"/>
      <c r="H218" s="44"/>
      <c r="I218" s="44"/>
      <c r="J218" s="51"/>
      <c r="K218" s="51"/>
      <c r="L218" s="51"/>
    </row>
    <row r="219" spans="1:12">
      <c r="A219" s="106" t="s">
        <v>927</v>
      </c>
      <c r="B219" s="106" t="s">
        <v>238</v>
      </c>
      <c r="C219" s="44"/>
      <c r="D219" s="44"/>
      <c r="E219" s="44"/>
      <c r="F219" s="44">
        <v>3.7659999999999998E-3</v>
      </c>
      <c r="G219" s="44">
        <v>5.3400000000000001E-3</v>
      </c>
      <c r="H219" s="44"/>
      <c r="I219" s="44"/>
      <c r="J219" s="51"/>
      <c r="K219" s="51"/>
      <c r="L219" s="51"/>
    </row>
    <row r="220" spans="1:12">
      <c r="A220" s="106" t="s">
        <v>928</v>
      </c>
      <c r="B220" s="106" t="s">
        <v>238</v>
      </c>
      <c r="C220" s="44"/>
      <c r="D220" s="44">
        <v>6.0000000000000002E-6</v>
      </c>
      <c r="E220" s="44">
        <v>6.9999999999999999E-6</v>
      </c>
      <c r="F220" s="44">
        <v>1.0000000000000001E-5</v>
      </c>
      <c r="G220" s="44">
        <v>1.5E-5</v>
      </c>
      <c r="H220" s="44"/>
      <c r="I220" s="44"/>
      <c r="J220" s="51"/>
      <c r="K220" s="51"/>
      <c r="L220" s="51"/>
    </row>
    <row r="221" spans="1:12">
      <c r="A221" s="106" t="s">
        <v>929</v>
      </c>
      <c r="B221" s="106" t="s">
        <v>238</v>
      </c>
      <c r="C221" s="44"/>
      <c r="D221" s="44"/>
      <c r="E221" s="44"/>
      <c r="F221" s="44"/>
      <c r="G221" s="44"/>
      <c r="H221" s="44"/>
      <c r="I221" s="44"/>
      <c r="J221" s="51"/>
      <c r="K221" s="51"/>
      <c r="L221" s="51"/>
    </row>
    <row r="222" spans="1:12">
      <c r="A222" s="106" t="s">
        <v>930</v>
      </c>
      <c r="B222" s="106" t="s">
        <v>238</v>
      </c>
      <c r="C222" s="44"/>
      <c r="D222" s="44"/>
      <c r="E222" s="44"/>
      <c r="F222" s="44"/>
      <c r="G222" s="44"/>
      <c r="H222" s="44"/>
      <c r="I222" s="44"/>
      <c r="J222" s="51"/>
      <c r="K222" s="51"/>
      <c r="L222" s="51"/>
    </row>
    <row r="223" spans="1:12">
      <c r="A223" s="106" t="s">
        <v>931</v>
      </c>
      <c r="B223" s="106" t="s">
        <v>238</v>
      </c>
      <c r="C223" s="44"/>
      <c r="D223" s="44"/>
      <c r="E223" s="44"/>
      <c r="F223" s="44"/>
      <c r="G223" s="44"/>
      <c r="H223" s="44"/>
      <c r="I223" s="44"/>
      <c r="J223" s="51"/>
      <c r="K223" s="51"/>
      <c r="L223" s="51"/>
    </row>
    <row r="224" spans="1:12">
      <c r="A224" s="106" t="s">
        <v>932</v>
      </c>
      <c r="B224" s="106" t="s">
        <v>238</v>
      </c>
      <c r="C224" s="44"/>
      <c r="D224" s="44">
        <v>1.025E-2</v>
      </c>
      <c r="E224" s="44">
        <v>8.6409999999999994E-3</v>
      </c>
      <c r="F224" s="44">
        <v>1.719E-3</v>
      </c>
      <c r="G224" s="44">
        <v>2.4380000000000001E-3</v>
      </c>
      <c r="H224" s="44"/>
      <c r="I224" s="44"/>
      <c r="J224" s="51"/>
      <c r="K224" s="51"/>
      <c r="L224" s="51"/>
    </row>
    <row r="225" spans="1:12">
      <c r="A225" s="106" t="s">
        <v>933</v>
      </c>
      <c r="B225" s="106" t="s">
        <v>238</v>
      </c>
      <c r="C225" s="44"/>
      <c r="D225" s="44">
        <v>7.6709999999999999E-3</v>
      </c>
      <c r="E225" s="44">
        <v>1.9435000000000001E-2</v>
      </c>
      <c r="F225" s="44">
        <v>8.0128000000000005E-2</v>
      </c>
      <c r="G225" s="44">
        <v>0.10437100000000001</v>
      </c>
      <c r="H225" s="44"/>
      <c r="I225" s="44"/>
      <c r="J225" s="51"/>
      <c r="K225" s="51"/>
      <c r="L225" s="51"/>
    </row>
    <row r="226" spans="1:12">
      <c r="A226" s="106" t="s">
        <v>934</v>
      </c>
      <c r="B226" s="106" t="s">
        <v>238</v>
      </c>
      <c r="C226" s="44"/>
      <c r="D226" s="44"/>
      <c r="E226" s="44"/>
      <c r="F226" s="44"/>
      <c r="G226" s="44"/>
      <c r="H226" s="44"/>
      <c r="I226" s="44"/>
      <c r="J226" s="51"/>
      <c r="K226" s="51"/>
      <c r="L226" s="51"/>
    </row>
    <row r="227" spans="1:12">
      <c r="A227" s="106" t="s">
        <v>935</v>
      </c>
      <c r="B227" s="106" t="s">
        <v>238</v>
      </c>
      <c r="C227" s="44"/>
      <c r="D227" s="44"/>
      <c r="E227" s="44"/>
      <c r="F227" s="44"/>
      <c r="G227" s="44"/>
      <c r="H227" s="44"/>
      <c r="I227" s="44"/>
      <c r="J227" s="51"/>
      <c r="K227" s="51"/>
      <c r="L227" s="51"/>
    </row>
    <row r="228" spans="1:12">
      <c r="A228" s="106" t="s">
        <v>936</v>
      </c>
      <c r="B228" s="106" t="s">
        <v>238</v>
      </c>
      <c r="C228" s="44"/>
      <c r="D228" s="44">
        <v>4.8690999999999998E-2</v>
      </c>
      <c r="E228" s="44">
        <v>6.5754000000000007E-2</v>
      </c>
      <c r="F228" s="44">
        <v>7.4503E-2</v>
      </c>
      <c r="G228" s="44">
        <v>0.108888</v>
      </c>
      <c r="H228" s="44"/>
      <c r="I228" s="44"/>
      <c r="J228" s="51"/>
      <c r="K228" s="51"/>
      <c r="L228" s="51"/>
    </row>
    <row r="229" spans="1:12">
      <c r="A229" s="106" t="s">
        <v>644</v>
      </c>
      <c r="B229" s="106" t="s">
        <v>238</v>
      </c>
      <c r="C229" s="44"/>
      <c r="D229" s="44"/>
      <c r="E229" s="44"/>
      <c r="F229" s="44"/>
      <c r="G229" s="44"/>
      <c r="H229" s="44"/>
      <c r="I229" s="44"/>
      <c r="J229" s="51"/>
      <c r="K229" s="51"/>
      <c r="L229" s="51"/>
    </row>
    <row r="230" spans="1:12">
      <c r="A230" s="98" t="s">
        <v>937</v>
      </c>
      <c r="B230" s="98"/>
      <c r="C230" s="98"/>
      <c r="D230" s="98"/>
      <c r="E230" s="98"/>
      <c r="F230" s="98"/>
      <c r="G230" s="98"/>
      <c r="H230" s="98"/>
      <c r="I230" s="98"/>
      <c r="J230" s="195"/>
      <c r="K230" s="51"/>
      <c r="L230" s="51"/>
    </row>
    <row r="231" spans="1:12">
      <c r="A231" s="106" t="s">
        <v>944</v>
      </c>
      <c r="B231" s="106" t="s">
        <v>104</v>
      </c>
      <c r="C231" s="13">
        <f t="shared" ref="C231:I231" si="21">SUM(C232:C248)</f>
        <v>0</v>
      </c>
      <c r="D231" s="13">
        <f t="shared" si="21"/>
        <v>6.8009709999999997</v>
      </c>
      <c r="E231" s="13">
        <f t="shared" si="21"/>
        <v>11.871288999999999</v>
      </c>
      <c r="F231" s="13">
        <f t="shared" si="21"/>
        <v>2.0939909999999999</v>
      </c>
      <c r="G231" s="13">
        <f t="shared" si="21"/>
        <v>3.3585219999999998</v>
      </c>
      <c r="H231" s="13">
        <f t="shared" si="21"/>
        <v>0</v>
      </c>
      <c r="I231" s="13">
        <f t="shared" si="21"/>
        <v>0</v>
      </c>
      <c r="J231" s="51"/>
      <c r="K231" s="51"/>
      <c r="L231" s="51"/>
    </row>
    <row r="232" spans="1:12">
      <c r="A232" s="106" t="s">
        <v>920</v>
      </c>
      <c r="B232" s="106" t="s">
        <v>104</v>
      </c>
      <c r="C232" s="44"/>
      <c r="D232" s="44">
        <v>6.225498</v>
      </c>
      <c r="E232" s="44">
        <v>11.385951</v>
      </c>
      <c r="F232" s="44">
        <v>1.996739</v>
      </c>
      <c r="G232" s="44">
        <v>3.220593</v>
      </c>
      <c r="H232" s="44"/>
      <c r="I232" s="44"/>
      <c r="J232" s="51"/>
      <c r="K232" s="51"/>
      <c r="L232" s="51"/>
    </row>
    <row r="233" spans="1:12">
      <c r="A233" s="106" t="s">
        <v>922</v>
      </c>
      <c r="B233" s="106" t="s">
        <v>104</v>
      </c>
      <c r="C233" s="44"/>
      <c r="D233" s="44"/>
      <c r="E233" s="44"/>
      <c r="F233" s="44"/>
      <c r="G233" s="44"/>
      <c r="H233" s="44"/>
      <c r="I233" s="44"/>
      <c r="J233" s="51"/>
      <c r="K233" s="51"/>
      <c r="L233" s="51"/>
    </row>
    <row r="234" spans="1:12">
      <c r="A234" s="106" t="s">
        <v>923</v>
      </c>
      <c r="B234" s="106" t="s">
        <v>104</v>
      </c>
      <c r="C234" s="44"/>
      <c r="D234" s="44"/>
      <c r="E234" s="44"/>
      <c r="F234" s="44"/>
      <c r="G234" s="44"/>
      <c r="H234" s="44"/>
      <c r="I234" s="44"/>
      <c r="J234" s="51"/>
      <c r="K234" s="51"/>
      <c r="L234" s="51"/>
    </row>
    <row r="235" spans="1:12">
      <c r="A235" s="106" t="s">
        <v>924</v>
      </c>
      <c r="B235" s="106" t="s">
        <v>104</v>
      </c>
      <c r="C235" s="44"/>
      <c r="D235" s="44"/>
      <c r="E235" s="44"/>
      <c r="F235" s="44"/>
      <c r="G235" s="44"/>
      <c r="H235" s="44"/>
      <c r="I235" s="44"/>
      <c r="J235" s="51"/>
      <c r="K235" s="51"/>
      <c r="L235" s="51"/>
    </row>
    <row r="236" spans="1:12">
      <c r="A236" s="106" t="s">
        <v>925</v>
      </c>
      <c r="B236" s="106" t="s">
        <v>104</v>
      </c>
      <c r="C236" s="44"/>
      <c r="D236" s="44"/>
      <c r="E236" s="44"/>
      <c r="F236" s="44"/>
      <c r="G236" s="44"/>
      <c r="H236" s="44"/>
      <c r="I236" s="44"/>
      <c r="J236" s="51"/>
      <c r="K236" s="51"/>
      <c r="L236" s="51"/>
    </row>
    <row r="237" spans="1:12">
      <c r="A237" s="106" t="s">
        <v>926</v>
      </c>
      <c r="B237" s="106" t="s">
        <v>104</v>
      </c>
      <c r="C237" s="44"/>
      <c r="D237" s="44"/>
      <c r="E237" s="44"/>
      <c r="F237" s="44"/>
      <c r="G237" s="44"/>
      <c r="H237" s="44"/>
      <c r="I237" s="44"/>
      <c r="J237" s="51"/>
      <c r="K237" s="51"/>
      <c r="L237" s="51"/>
    </row>
    <row r="238" spans="1:12">
      <c r="A238" s="106" t="s">
        <v>927</v>
      </c>
      <c r="B238" s="106" t="s">
        <v>104</v>
      </c>
      <c r="C238" s="44"/>
      <c r="D238" s="44"/>
      <c r="E238" s="44"/>
      <c r="F238" s="44"/>
      <c r="G238" s="44"/>
      <c r="H238" s="44"/>
      <c r="I238" s="44"/>
      <c r="J238" s="51"/>
      <c r="K238" s="51"/>
      <c r="L238" s="51"/>
    </row>
    <row r="239" spans="1:12">
      <c r="A239" s="106" t="s">
        <v>928</v>
      </c>
      <c r="B239" s="106" t="s">
        <v>104</v>
      </c>
      <c r="C239" s="44"/>
      <c r="D239" s="44">
        <v>4.6299999999999998E-4</v>
      </c>
      <c r="E239" s="44">
        <v>5.5400000000000002E-4</v>
      </c>
      <c r="F239" s="44">
        <v>7.9900000000000001E-4</v>
      </c>
      <c r="G239" s="44">
        <v>1.1460000000000001E-3</v>
      </c>
      <c r="H239" s="44"/>
      <c r="I239" s="44"/>
      <c r="J239" s="51"/>
      <c r="K239" s="51"/>
      <c r="L239" s="51"/>
    </row>
    <row r="240" spans="1:12">
      <c r="A240" s="106" t="s">
        <v>929</v>
      </c>
      <c r="B240" s="106" t="s">
        <v>104</v>
      </c>
      <c r="C240" s="44"/>
      <c r="D240" s="44"/>
      <c r="E240" s="44"/>
      <c r="F240" s="44"/>
      <c r="G240" s="44"/>
      <c r="H240" s="44"/>
      <c r="I240" s="44"/>
      <c r="J240" s="51"/>
      <c r="K240" s="51"/>
      <c r="L240" s="51"/>
    </row>
    <row r="241" spans="1:12">
      <c r="A241" s="106" t="s">
        <v>930</v>
      </c>
      <c r="B241" s="106" t="s">
        <v>104</v>
      </c>
      <c r="C241" s="44"/>
      <c r="D241" s="44"/>
      <c r="E241" s="44"/>
      <c r="F241" s="44"/>
      <c r="G241" s="44"/>
      <c r="H241" s="44"/>
      <c r="I241" s="44"/>
      <c r="J241" s="51"/>
      <c r="K241" s="51"/>
      <c r="L241" s="51"/>
    </row>
    <row r="242" spans="1:12">
      <c r="A242" s="106" t="s">
        <v>931</v>
      </c>
      <c r="B242" s="106" t="s">
        <v>104</v>
      </c>
      <c r="C242" s="44"/>
      <c r="D242" s="44"/>
      <c r="E242" s="44"/>
      <c r="F242" s="44"/>
      <c r="G242" s="44"/>
      <c r="H242" s="44"/>
      <c r="I242" s="44"/>
      <c r="J242" s="51"/>
      <c r="K242" s="51"/>
      <c r="L242" s="51"/>
    </row>
    <row r="243" spans="1:12">
      <c r="A243" s="106" t="s">
        <v>932</v>
      </c>
      <c r="B243" s="106" t="s">
        <v>104</v>
      </c>
      <c r="C243" s="44"/>
      <c r="D243" s="44">
        <v>0.57501000000000002</v>
      </c>
      <c r="E243" s="44">
        <v>0.48478399999999999</v>
      </c>
      <c r="F243" s="44">
        <v>9.6452999999999997E-2</v>
      </c>
      <c r="G243" s="44">
        <v>0.13678299999999999</v>
      </c>
      <c r="H243" s="44"/>
      <c r="I243" s="44"/>
      <c r="J243" s="51"/>
      <c r="K243" s="51"/>
      <c r="L243" s="51"/>
    </row>
    <row r="244" spans="1:12">
      <c r="A244" s="106" t="s">
        <v>933</v>
      </c>
      <c r="B244" s="106" t="s">
        <v>104</v>
      </c>
      <c r="C244" s="44"/>
      <c r="D244" s="44"/>
      <c r="E244" s="44"/>
      <c r="F244" s="44"/>
      <c r="G244" s="44"/>
      <c r="H244" s="44"/>
      <c r="I244" s="44"/>
      <c r="J244" s="51"/>
      <c r="K244" s="51"/>
      <c r="L244" s="51"/>
    </row>
    <row r="245" spans="1:12">
      <c r="A245" s="106" t="s">
        <v>934</v>
      </c>
      <c r="B245" s="106" t="s">
        <v>104</v>
      </c>
      <c r="C245" s="44"/>
      <c r="D245" s="44"/>
      <c r="E245" s="44"/>
      <c r="F245" s="44"/>
      <c r="G245" s="44"/>
      <c r="H245" s="44"/>
      <c r="I245" s="44"/>
      <c r="J245" s="51"/>
      <c r="K245" s="51"/>
      <c r="L245" s="51"/>
    </row>
    <row r="246" spans="1:12">
      <c r="A246" s="106" t="s">
        <v>935</v>
      </c>
      <c r="B246" s="106" t="s">
        <v>104</v>
      </c>
      <c r="C246" s="44"/>
      <c r="D246" s="44"/>
      <c r="E246" s="44"/>
      <c r="F246" s="44"/>
      <c r="G246" s="44"/>
      <c r="H246" s="44"/>
      <c r="I246" s="44"/>
      <c r="J246" s="51"/>
      <c r="K246" s="51"/>
      <c r="L246" s="51"/>
    </row>
    <row r="247" spans="1:12">
      <c r="A247" s="106" t="s">
        <v>936</v>
      </c>
      <c r="B247" s="106" t="s">
        <v>104</v>
      </c>
      <c r="C247" s="44"/>
      <c r="D247" s="44"/>
      <c r="E247" s="44"/>
      <c r="F247" s="44"/>
      <c r="G247" s="44"/>
      <c r="H247" s="44"/>
      <c r="I247" s="44"/>
      <c r="J247" s="51"/>
      <c r="K247" s="51"/>
      <c r="L247" s="51"/>
    </row>
    <row r="248" spans="1:12">
      <c r="A248" s="106" t="s">
        <v>644</v>
      </c>
      <c r="B248" s="106" t="s">
        <v>104</v>
      </c>
      <c r="C248" s="44"/>
      <c r="D248" s="44"/>
      <c r="E248" s="44"/>
      <c r="F248" s="44"/>
      <c r="G248" s="44"/>
      <c r="H248" s="44"/>
      <c r="I248" s="44"/>
      <c r="J248" s="51"/>
      <c r="K248" s="51"/>
      <c r="L248" s="51"/>
    </row>
    <row r="249" spans="1:12">
      <c r="A249" s="106" t="s">
        <v>940</v>
      </c>
      <c r="B249" s="106" t="s">
        <v>113</v>
      </c>
      <c r="C249" s="44"/>
      <c r="D249" s="44"/>
      <c r="E249" s="44"/>
      <c r="F249" s="44"/>
      <c r="G249" s="44"/>
      <c r="H249" s="44"/>
      <c r="I249" s="44"/>
      <c r="J249" s="51"/>
      <c r="K249" s="51"/>
      <c r="L249" s="51"/>
    </row>
    <row r="250" spans="1:12">
      <c r="A250" s="110" t="s">
        <v>948</v>
      </c>
      <c r="B250" s="20"/>
      <c r="C250" s="20"/>
      <c r="D250" s="20"/>
      <c r="E250" s="20"/>
      <c r="F250" s="20"/>
      <c r="G250" s="20"/>
      <c r="H250" s="20"/>
      <c r="I250" s="20"/>
      <c r="J250" s="51"/>
      <c r="K250" s="51"/>
      <c r="L250" s="51"/>
    </row>
    <row r="251" spans="1:12">
      <c r="A251" s="98" t="s">
        <v>949</v>
      </c>
      <c r="B251" s="98"/>
      <c r="C251" s="98"/>
      <c r="D251" s="98"/>
      <c r="E251" s="98"/>
      <c r="F251" s="98"/>
      <c r="G251" s="98"/>
      <c r="H251" s="98"/>
      <c r="I251" s="98"/>
      <c r="J251" s="51"/>
      <c r="K251" s="51"/>
      <c r="L251" s="51"/>
    </row>
    <row r="252" spans="1:12">
      <c r="A252" s="106" t="s">
        <v>919</v>
      </c>
      <c r="B252" s="106" t="s">
        <v>238</v>
      </c>
      <c r="C252" s="13">
        <f t="shared" ref="C252:I252" si="22">SUM(C253:C269)</f>
        <v>0</v>
      </c>
      <c r="D252" s="13">
        <f t="shared" si="22"/>
        <v>0.51755600000000002</v>
      </c>
      <c r="E252" s="13">
        <f t="shared" si="22"/>
        <v>0.643926</v>
      </c>
      <c r="F252" s="13">
        <f t="shared" si="22"/>
        <v>0.67769900000000005</v>
      </c>
      <c r="G252" s="13">
        <f t="shared" si="22"/>
        <v>0.86561699999999997</v>
      </c>
      <c r="H252" s="13">
        <f t="shared" si="22"/>
        <v>0</v>
      </c>
      <c r="I252" s="13">
        <f t="shared" si="22"/>
        <v>0</v>
      </c>
      <c r="J252" s="51"/>
      <c r="K252" s="51"/>
      <c r="L252" s="51"/>
    </row>
    <row r="253" spans="1:12">
      <c r="A253" s="106" t="s">
        <v>920</v>
      </c>
      <c r="B253" s="106" t="s">
        <v>238</v>
      </c>
      <c r="C253" s="44"/>
      <c r="D253" s="44">
        <v>0.168902</v>
      </c>
      <c r="E253" s="44">
        <v>0.246252</v>
      </c>
      <c r="F253" s="44">
        <v>0.18606400000000001</v>
      </c>
      <c r="G253" s="44">
        <v>0.21598999999999999</v>
      </c>
      <c r="H253" s="44"/>
      <c r="I253" s="44"/>
      <c r="J253" s="51"/>
      <c r="K253" s="51"/>
      <c r="L253" s="51"/>
    </row>
    <row r="254" spans="1:12">
      <c r="A254" s="106" t="s">
        <v>922</v>
      </c>
      <c r="B254" s="106" t="s">
        <v>238</v>
      </c>
      <c r="C254" s="44"/>
      <c r="D254" s="44"/>
      <c r="E254" s="44"/>
      <c r="F254" s="44"/>
      <c r="G254" s="44"/>
      <c r="H254" s="44"/>
      <c r="I254" s="44"/>
      <c r="J254" s="51"/>
      <c r="K254" s="51"/>
      <c r="L254" s="51"/>
    </row>
    <row r="255" spans="1:12">
      <c r="A255" s="106" t="s">
        <v>923</v>
      </c>
      <c r="B255" s="106" t="s">
        <v>238</v>
      </c>
      <c r="C255" s="44"/>
      <c r="D255" s="44"/>
      <c r="E255" s="44"/>
      <c r="F255" s="44"/>
      <c r="G255" s="44"/>
      <c r="H255" s="44"/>
      <c r="I255" s="44"/>
      <c r="J255" s="51"/>
      <c r="K255" s="51"/>
      <c r="L255" s="51"/>
    </row>
    <row r="256" spans="1:12">
      <c r="A256" s="106" t="s">
        <v>924</v>
      </c>
      <c r="B256" s="106" t="s">
        <v>238</v>
      </c>
      <c r="C256" s="44"/>
      <c r="D256" s="44">
        <v>9.2272999999999994E-2</v>
      </c>
      <c r="E256" s="44">
        <v>0.12466000000000001</v>
      </c>
      <c r="F256" s="44">
        <v>9.0495000000000006E-2</v>
      </c>
      <c r="G256" s="44">
        <v>0.14149500000000001</v>
      </c>
      <c r="H256" s="44"/>
      <c r="I256" s="44"/>
      <c r="J256" s="51"/>
      <c r="K256" s="51"/>
      <c r="L256" s="51"/>
    </row>
    <row r="257" spans="1:12">
      <c r="A257" s="106" t="s">
        <v>925</v>
      </c>
      <c r="B257" s="106" t="s">
        <v>238</v>
      </c>
      <c r="C257" s="44"/>
      <c r="D257" s="44"/>
      <c r="E257" s="44"/>
      <c r="F257" s="44"/>
      <c r="G257" s="44"/>
      <c r="H257" s="44"/>
      <c r="I257" s="44"/>
      <c r="J257" s="51"/>
      <c r="K257" s="51"/>
      <c r="L257" s="51"/>
    </row>
    <row r="258" spans="1:12">
      <c r="A258" s="106" t="s">
        <v>926</v>
      </c>
      <c r="B258" s="106" t="s">
        <v>238</v>
      </c>
      <c r="C258" s="44"/>
      <c r="D258" s="44"/>
      <c r="E258" s="44"/>
      <c r="F258" s="44"/>
      <c r="G258" s="44"/>
      <c r="H258" s="44"/>
      <c r="I258" s="44"/>
      <c r="J258" s="51"/>
      <c r="K258" s="51"/>
      <c r="L258" s="51"/>
    </row>
    <row r="259" spans="1:12">
      <c r="A259" s="106" t="s">
        <v>927</v>
      </c>
      <c r="B259" s="106" t="s">
        <v>238</v>
      </c>
      <c r="C259" s="44"/>
      <c r="D259" s="44"/>
      <c r="E259" s="44"/>
      <c r="F259" s="44">
        <v>3.7659999999999998E-3</v>
      </c>
      <c r="G259" s="44">
        <v>5.3400000000000001E-3</v>
      </c>
      <c r="H259" s="44"/>
      <c r="I259" s="44"/>
      <c r="J259" s="51"/>
      <c r="K259" s="51"/>
      <c r="L259" s="51"/>
    </row>
    <row r="260" spans="1:12">
      <c r="A260" s="106" t="s">
        <v>928</v>
      </c>
      <c r="B260" s="106" t="s">
        <v>238</v>
      </c>
      <c r="C260" s="44"/>
      <c r="D260" s="44">
        <v>8.3299999999999997E-4</v>
      </c>
      <c r="E260" s="44">
        <v>1.199E-3</v>
      </c>
      <c r="F260" s="44">
        <v>1.0000000000000001E-5</v>
      </c>
      <c r="G260" s="44">
        <v>1.5E-5</v>
      </c>
      <c r="H260" s="44"/>
      <c r="I260" s="44"/>
      <c r="J260" s="51"/>
      <c r="K260" s="51"/>
      <c r="L260" s="51"/>
    </row>
    <row r="261" spans="1:12">
      <c r="A261" s="106" t="s">
        <v>929</v>
      </c>
      <c r="B261" s="106" t="s">
        <v>238</v>
      </c>
      <c r="C261" s="44"/>
      <c r="D261" s="44">
        <v>2.3470000000000001E-3</v>
      </c>
      <c r="E261" s="44">
        <v>2.594E-3</v>
      </c>
      <c r="F261" s="44">
        <v>2.6180000000000001E-3</v>
      </c>
      <c r="G261" s="44">
        <v>2.3470000000000001E-3</v>
      </c>
      <c r="H261" s="44"/>
      <c r="I261" s="44"/>
      <c r="J261" s="51"/>
      <c r="K261" s="51"/>
      <c r="L261" s="51"/>
    </row>
    <row r="262" spans="1:12">
      <c r="A262" s="106" t="s">
        <v>930</v>
      </c>
      <c r="B262" s="106" t="s">
        <v>238</v>
      </c>
      <c r="C262" s="44"/>
      <c r="D262" s="44"/>
      <c r="E262" s="44"/>
      <c r="F262" s="44"/>
      <c r="G262" s="44"/>
      <c r="H262" s="44"/>
      <c r="I262" s="44"/>
      <c r="J262" s="51"/>
      <c r="K262" s="51"/>
      <c r="L262" s="51"/>
    </row>
    <row r="263" spans="1:12">
      <c r="A263" s="106" t="s">
        <v>931</v>
      </c>
      <c r="B263" s="106" t="s">
        <v>238</v>
      </c>
      <c r="C263" s="44"/>
      <c r="D263" s="44"/>
      <c r="E263" s="44"/>
      <c r="F263" s="44"/>
      <c r="G263" s="44"/>
      <c r="H263" s="44"/>
      <c r="I263" s="44"/>
      <c r="J263" s="51"/>
      <c r="K263" s="51"/>
      <c r="L263" s="51"/>
    </row>
    <row r="264" spans="1:12">
      <c r="A264" s="106" t="s">
        <v>932</v>
      </c>
      <c r="B264" s="106" t="s">
        <v>238</v>
      </c>
      <c r="C264" s="44"/>
      <c r="D264" s="44">
        <v>7.1656999999999998E-2</v>
      </c>
      <c r="E264" s="44">
        <v>7.2253999999999999E-2</v>
      </c>
      <c r="F264" s="44">
        <v>8.2546999999999995E-2</v>
      </c>
      <c r="G264" s="44">
        <v>0.106251</v>
      </c>
      <c r="H264" s="44"/>
      <c r="I264" s="44"/>
      <c r="J264" s="51"/>
      <c r="K264" s="51"/>
      <c r="L264" s="51"/>
    </row>
    <row r="265" spans="1:12">
      <c r="A265" s="106" t="s">
        <v>933</v>
      </c>
      <c r="B265" s="106" t="s">
        <v>238</v>
      </c>
      <c r="C265" s="44"/>
      <c r="D265" s="44">
        <v>8.5579999999999996E-3</v>
      </c>
      <c r="E265" s="44">
        <v>2.1888000000000001E-2</v>
      </c>
      <c r="F265" s="44">
        <v>8.4489999999999996E-2</v>
      </c>
      <c r="G265" s="44">
        <v>0.111874</v>
      </c>
      <c r="H265" s="44"/>
      <c r="I265" s="44"/>
      <c r="J265" s="51"/>
      <c r="K265" s="51"/>
      <c r="L265" s="51"/>
    </row>
    <row r="266" spans="1:12">
      <c r="A266" s="106" t="s">
        <v>934</v>
      </c>
      <c r="B266" s="106" t="s">
        <v>238</v>
      </c>
      <c r="C266" s="44"/>
      <c r="D266" s="44">
        <v>2.5000000000000001E-2</v>
      </c>
      <c r="E266" s="44">
        <v>2.3249999999999998E-3</v>
      </c>
      <c r="F266" s="44">
        <v>2.5000000000000001E-2</v>
      </c>
      <c r="G266" s="44">
        <v>2.5000000000000001E-2</v>
      </c>
      <c r="H266" s="44"/>
      <c r="I266" s="44"/>
      <c r="J266" s="51"/>
      <c r="K266" s="51"/>
      <c r="L266" s="51"/>
    </row>
    <row r="267" spans="1:12">
      <c r="A267" s="106" t="s">
        <v>935</v>
      </c>
      <c r="B267" s="106" t="s">
        <v>238</v>
      </c>
      <c r="C267" s="44"/>
      <c r="D267" s="44"/>
      <c r="E267" s="44"/>
      <c r="F267" s="44"/>
      <c r="G267" s="44"/>
      <c r="H267" s="44"/>
      <c r="I267" s="44"/>
      <c r="J267" s="51"/>
      <c r="K267" s="51"/>
      <c r="L267" s="51"/>
    </row>
    <row r="268" spans="1:12">
      <c r="A268" s="106" t="s">
        <v>936</v>
      </c>
      <c r="B268" s="106" t="s">
        <v>238</v>
      </c>
      <c r="C268" s="44"/>
      <c r="D268" s="44">
        <v>0.14798600000000001</v>
      </c>
      <c r="E268" s="44">
        <v>0.17275399999999999</v>
      </c>
      <c r="F268" s="44">
        <v>0.202709</v>
      </c>
      <c r="G268" s="44">
        <v>0.25730500000000001</v>
      </c>
      <c r="H268" s="44"/>
      <c r="I268" s="44"/>
      <c r="J268" s="51"/>
      <c r="K268" s="51"/>
      <c r="L268" s="51"/>
    </row>
    <row r="269" spans="1:12">
      <c r="A269" s="106" t="s">
        <v>644</v>
      </c>
      <c r="B269" s="106" t="s">
        <v>238</v>
      </c>
      <c r="C269" s="44"/>
      <c r="D269" s="44"/>
      <c r="E269" s="44"/>
      <c r="F269" s="44"/>
      <c r="G269" s="44"/>
      <c r="H269" s="44"/>
      <c r="I269" s="44"/>
      <c r="J269" s="51"/>
      <c r="K269" s="51"/>
      <c r="L269" s="51"/>
    </row>
    <row r="270" spans="1:12">
      <c r="A270" s="98" t="s">
        <v>950</v>
      </c>
      <c r="B270" s="98"/>
      <c r="C270" s="98"/>
      <c r="D270" s="98"/>
      <c r="E270" s="98"/>
      <c r="F270" s="98"/>
      <c r="G270" s="98"/>
      <c r="H270" s="98"/>
      <c r="I270" s="98"/>
      <c r="J270" s="51"/>
      <c r="K270" s="51"/>
      <c r="L270" s="51"/>
    </row>
    <row r="271" spans="1:12">
      <c r="A271" s="106" t="s">
        <v>919</v>
      </c>
      <c r="B271" s="106" t="s">
        <v>238</v>
      </c>
      <c r="C271" s="13">
        <f t="shared" ref="C271:I271" si="23">SUM(C272:C276)</f>
        <v>0</v>
      </c>
      <c r="D271" s="13">
        <f t="shared" si="23"/>
        <v>0.38237599999999999</v>
      </c>
      <c r="E271" s="13">
        <f t="shared" si="23"/>
        <v>0.49305900000000003</v>
      </c>
      <c r="F271" s="13">
        <f t="shared" si="23"/>
        <v>0.47553700000000004</v>
      </c>
      <c r="G271" s="13">
        <f t="shared" si="23"/>
        <v>0.59204900000000005</v>
      </c>
      <c r="H271" s="13">
        <f t="shared" si="23"/>
        <v>0</v>
      </c>
      <c r="I271" s="13">
        <f t="shared" si="23"/>
        <v>0</v>
      </c>
      <c r="J271" s="51"/>
      <c r="K271" s="51"/>
      <c r="L271" s="51"/>
    </row>
    <row r="272" spans="1:12">
      <c r="A272" s="27" t="s">
        <v>904</v>
      </c>
      <c r="B272" s="106" t="s">
        <v>238</v>
      </c>
      <c r="C272" s="44"/>
      <c r="D272" s="44">
        <v>6.0372000000000002E-2</v>
      </c>
      <c r="E272" s="44">
        <v>7.1336999999999998E-2</v>
      </c>
      <c r="F272" s="44">
        <v>9.9377999999999994E-2</v>
      </c>
      <c r="G272" s="44">
        <v>0.125779</v>
      </c>
      <c r="H272" s="44"/>
      <c r="I272" s="44"/>
      <c r="J272" s="51"/>
      <c r="K272" s="51"/>
      <c r="L272" s="51"/>
    </row>
    <row r="273" spans="1:12">
      <c r="A273" s="27" t="s">
        <v>906</v>
      </c>
      <c r="B273" s="106" t="s">
        <v>238</v>
      </c>
      <c r="C273" s="44"/>
      <c r="D273" s="44">
        <v>3.2911999999999997E-2</v>
      </c>
      <c r="E273" s="44">
        <v>4.1646000000000002E-2</v>
      </c>
      <c r="F273" s="44">
        <v>5.6014000000000001E-2</v>
      </c>
      <c r="G273" s="44">
        <v>7.6928999999999997E-2</v>
      </c>
      <c r="H273" s="44"/>
      <c r="I273" s="44"/>
      <c r="J273" s="51"/>
      <c r="K273" s="51"/>
      <c r="L273" s="51"/>
    </row>
    <row r="274" spans="1:12">
      <c r="A274" s="27" t="s">
        <v>907</v>
      </c>
      <c r="B274" s="106" t="s">
        <v>238</v>
      </c>
      <c r="C274" s="44"/>
      <c r="D274" s="44">
        <v>0.11088000000000001</v>
      </c>
      <c r="E274" s="44">
        <v>0.117482</v>
      </c>
      <c r="F274" s="44">
        <v>0.13429099999999999</v>
      </c>
      <c r="G274" s="44">
        <v>0.12595100000000001</v>
      </c>
      <c r="H274" s="44"/>
      <c r="I274" s="44"/>
      <c r="J274" s="51"/>
      <c r="K274" s="51"/>
      <c r="L274" s="51"/>
    </row>
    <row r="275" spans="1:12">
      <c r="A275" s="27" t="s">
        <v>908</v>
      </c>
      <c r="B275" s="106" t="s">
        <v>238</v>
      </c>
      <c r="C275" s="44"/>
      <c r="D275" s="44">
        <v>3.7317999999999997E-2</v>
      </c>
      <c r="E275" s="44">
        <v>3.7317999999999997E-2</v>
      </c>
      <c r="F275" s="44">
        <v>3.7317999999999997E-2</v>
      </c>
      <c r="G275" s="44">
        <v>3.7317999999999997E-2</v>
      </c>
      <c r="H275" s="44"/>
      <c r="I275" s="44"/>
      <c r="J275" s="51"/>
      <c r="K275" s="51"/>
      <c r="L275" s="51"/>
    </row>
    <row r="276" spans="1:12">
      <c r="A276" s="27" t="s">
        <v>909</v>
      </c>
      <c r="B276" s="106" t="s">
        <v>238</v>
      </c>
      <c r="C276" s="44"/>
      <c r="D276" s="44">
        <v>0.14089399999999999</v>
      </c>
      <c r="E276" s="44">
        <v>0.225276</v>
      </c>
      <c r="F276" s="44">
        <v>0.148536</v>
      </c>
      <c r="G276" s="44">
        <v>0.226072</v>
      </c>
      <c r="H276" s="44"/>
      <c r="I276" s="44"/>
      <c r="J276" s="51"/>
      <c r="K276" s="51"/>
      <c r="L276" s="51"/>
    </row>
    <row r="277" spans="1:12">
      <c r="A277" s="98" t="s">
        <v>951</v>
      </c>
      <c r="B277" s="98"/>
      <c r="C277" s="98"/>
      <c r="D277" s="98"/>
      <c r="E277" s="98"/>
      <c r="F277" s="98"/>
      <c r="G277" s="98"/>
      <c r="H277" s="98"/>
      <c r="I277" s="98"/>
      <c r="J277" s="51"/>
      <c r="K277" s="51"/>
      <c r="L277" s="51"/>
    </row>
    <row r="278" spans="1:12">
      <c r="A278" s="27" t="s">
        <v>952</v>
      </c>
      <c r="B278" s="106" t="s">
        <v>953</v>
      </c>
      <c r="C278" s="13">
        <f t="shared" ref="C278:I278" si="24">C289</f>
        <v>0</v>
      </c>
      <c r="D278" s="13">
        <f t="shared" si="24"/>
        <v>10.142173999999999</v>
      </c>
      <c r="E278" s="13">
        <f t="shared" si="24"/>
        <v>14.846606</v>
      </c>
      <c r="F278" s="13">
        <f t="shared" si="24"/>
        <v>6.8831499999999988</v>
      </c>
      <c r="G278" s="13">
        <f t="shared" si="24"/>
        <v>10.021183999999998</v>
      </c>
      <c r="H278" s="13">
        <f t="shared" si="24"/>
        <v>0</v>
      </c>
      <c r="I278" s="13">
        <f t="shared" si="24"/>
        <v>0</v>
      </c>
      <c r="J278" s="51"/>
      <c r="K278" s="51"/>
      <c r="L278" s="51"/>
    </row>
    <row r="279" spans="1:12">
      <c r="A279" s="27" t="s">
        <v>954</v>
      </c>
      <c r="B279" s="106" t="s">
        <v>955</v>
      </c>
      <c r="C279" s="13">
        <f t="shared" ref="C279:I279" si="25">C296</f>
        <v>0</v>
      </c>
      <c r="D279" s="13">
        <f t="shared" si="25"/>
        <v>0.16745299999999999</v>
      </c>
      <c r="E279" s="13">
        <f t="shared" si="25"/>
        <v>0.16347700000000001</v>
      </c>
      <c r="F279" s="13">
        <f t="shared" si="25"/>
        <v>9.9128999999999995E-2</v>
      </c>
      <c r="G279" s="13">
        <f t="shared" si="25"/>
        <v>9.9128999999999995E-2</v>
      </c>
      <c r="H279" s="13">
        <f t="shared" si="25"/>
        <v>0</v>
      </c>
      <c r="I279" s="13">
        <f t="shared" si="25"/>
        <v>0</v>
      </c>
      <c r="J279" s="51"/>
      <c r="K279" s="51"/>
      <c r="L279" s="51"/>
    </row>
    <row r="280" spans="1:12">
      <c r="A280" s="27" t="s">
        <v>956</v>
      </c>
      <c r="B280" s="106" t="s">
        <v>953</v>
      </c>
      <c r="C280" s="13">
        <f t="shared" ref="C280:I280" si="26">C303</f>
        <v>0</v>
      </c>
      <c r="D280" s="13">
        <f t="shared" si="26"/>
        <v>6.3871019999999996</v>
      </c>
      <c r="E280" s="13">
        <f t="shared" si="26"/>
        <v>7.8889179999999994</v>
      </c>
      <c r="F280" s="13">
        <f t="shared" si="26"/>
        <v>10.467903000000002</v>
      </c>
      <c r="G280" s="13">
        <f t="shared" si="26"/>
        <v>14.209912000000001</v>
      </c>
      <c r="H280" s="13">
        <f t="shared" si="26"/>
        <v>0</v>
      </c>
      <c r="I280" s="13">
        <f t="shared" si="26"/>
        <v>0</v>
      </c>
      <c r="J280" s="51"/>
      <c r="K280" s="51"/>
      <c r="L280" s="51"/>
    </row>
    <row r="281" spans="1:12">
      <c r="A281" s="27" t="s">
        <v>957</v>
      </c>
      <c r="B281" s="106" t="s">
        <v>955</v>
      </c>
      <c r="C281" s="13">
        <f t="shared" ref="C281:I281" si="27">C310</f>
        <v>0</v>
      </c>
      <c r="D281" s="13">
        <f t="shared" si="27"/>
        <v>2.2861509999999998</v>
      </c>
      <c r="E281" s="13">
        <f t="shared" si="27"/>
        <v>2.2861509999999998</v>
      </c>
      <c r="F281" s="13">
        <f t="shared" si="27"/>
        <v>2.2861509999999998</v>
      </c>
      <c r="G281" s="13">
        <f t="shared" si="27"/>
        <v>2.2861509999999998</v>
      </c>
      <c r="H281" s="13">
        <f t="shared" si="27"/>
        <v>0</v>
      </c>
      <c r="I281" s="13">
        <f t="shared" si="27"/>
        <v>0</v>
      </c>
      <c r="J281" s="51"/>
      <c r="K281" s="51"/>
      <c r="L281" s="51"/>
    </row>
    <row r="282" spans="1:12">
      <c r="A282" s="108" t="s">
        <v>573</v>
      </c>
      <c r="B282" s="108" t="s">
        <v>955</v>
      </c>
      <c r="C282" s="13">
        <f t="shared" ref="C282:I282" si="28">SUM(C278:C281)</f>
        <v>0</v>
      </c>
      <c r="D282" s="13">
        <f t="shared" si="28"/>
        <v>18.982879999999998</v>
      </c>
      <c r="E282" s="13">
        <f t="shared" si="28"/>
        <v>25.185151999999999</v>
      </c>
      <c r="F282" s="13">
        <f t="shared" si="28"/>
        <v>19.736332999999998</v>
      </c>
      <c r="G282" s="13">
        <f t="shared" si="28"/>
        <v>26.616375999999999</v>
      </c>
      <c r="H282" s="13">
        <f t="shared" si="28"/>
        <v>0</v>
      </c>
      <c r="I282" s="13">
        <f t="shared" si="28"/>
        <v>0</v>
      </c>
      <c r="J282" s="51"/>
      <c r="K282" s="51"/>
      <c r="L282" s="51"/>
    </row>
    <row r="283" spans="1:12">
      <c r="A283" s="98" t="s">
        <v>958</v>
      </c>
      <c r="B283" s="98"/>
      <c r="C283" s="98"/>
      <c r="D283" s="98"/>
      <c r="E283" s="98"/>
      <c r="F283" s="98"/>
      <c r="G283" s="98"/>
      <c r="H283" s="98"/>
      <c r="I283" s="98"/>
      <c r="J283" s="51"/>
      <c r="K283" s="51"/>
      <c r="L283" s="51"/>
    </row>
    <row r="284" spans="1:12">
      <c r="A284" s="27" t="s">
        <v>904</v>
      </c>
      <c r="B284" s="106" t="s">
        <v>953</v>
      </c>
      <c r="C284" s="13">
        <f t="shared" ref="C284:I284" si="29">C71</f>
        <v>0</v>
      </c>
      <c r="D284" s="13">
        <f t="shared" si="29"/>
        <v>0.16745299999999999</v>
      </c>
      <c r="E284" s="13">
        <f t="shared" si="29"/>
        <v>0.16347700000000001</v>
      </c>
      <c r="F284" s="13">
        <f t="shared" si="29"/>
        <v>9.9128999999999995E-2</v>
      </c>
      <c r="G284" s="13">
        <f t="shared" si="29"/>
        <v>9.9128999999999995E-2</v>
      </c>
      <c r="H284" s="13">
        <f t="shared" si="29"/>
        <v>0</v>
      </c>
      <c r="I284" s="13">
        <f t="shared" si="29"/>
        <v>0</v>
      </c>
      <c r="J284" s="51"/>
      <c r="K284" s="51"/>
      <c r="L284" s="51"/>
    </row>
    <row r="285" spans="1:12">
      <c r="A285" s="27" t="s">
        <v>906</v>
      </c>
      <c r="B285" s="106" t="s">
        <v>953</v>
      </c>
      <c r="C285" s="13">
        <f t="shared" ref="C285:I285" si="30">C111</f>
        <v>0</v>
      </c>
      <c r="D285" s="13">
        <f t="shared" si="30"/>
        <v>2.4538729999999997</v>
      </c>
      <c r="E285" s="13">
        <f t="shared" si="30"/>
        <v>2.2268349999999999</v>
      </c>
      <c r="F285" s="13">
        <f t="shared" si="30"/>
        <v>4.1914059999999997</v>
      </c>
      <c r="G285" s="13">
        <f t="shared" si="30"/>
        <v>6.0649090000000001</v>
      </c>
      <c r="H285" s="13">
        <f t="shared" si="30"/>
        <v>0</v>
      </c>
      <c r="I285" s="13">
        <f t="shared" si="30"/>
        <v>0</v>
      </c>
      <c r="J285" s="51"/>
      <c r="K285" s="51"/>
      <c r="L285" s="51"/>
    </row>
    <row r="286" spans="1:12">
      <c r="A286" s="27" t="s">
        <v>907</v>
      </c>
      <c r="B286" s="106" t="s">
        <v>953</v>
      </c>
      <c r="C286" s="13">
        <f t="shared" ref="C286:I286" si="31">C151</f>
        <v>0</v>
      </c>
      <c r="D286" s="13">
        <f t="shared" si="31"/>
        <v>0.57176899999999997</v>
      </c>
      <c r="E286" s="13">
        <f t="shared" si="31"/>
        <v>0.43689699999999998</v>
      </c>
      <c r="F286" s="13">
        <f t="shared" si="31"/>
        <v>0.35051599999999999</v>
      </c>
      <c r="G286" s="13">
        <f t="shared" si="31"/>
        <v>0.35051599999999999</v>
      </c>
      <c r="H286" s="13">
        <f t="shared" si="31"/>
        <v>0</v>
      </c>
      <c r="I286" s="13">
        <f t="shared" si="31"/>
        <v>0</v>
      </c>
      <c r="J286" s="51"/>
      <c r="K286" s="51"/>
      <c r="L286" s="51"/>
    </row>
    <row r="287" spans="1:12">
      <c r="A287" s="27" t="s">
        <v>908</v>
      </c>
      <c r="B287" s="106" t="s">
        <v>953</v>
      </c>
      <c r="C287" s="13">
        <f t="shared" ref="C287:I287" si="32">C191</f>
        <v>0</v>
      </c>
      <c r="D287" s="13">
        <f t="shared" si="32"/>
        <v>0.14810799999999999</v>
      </c>
      <c r="E287" s="13">
        <f t="shared" si="32"/>
        <v>0.14810799999999999</v>
      </c>
      <c r="F287" s="13">
        <f t="shared" si="32"/>
        <v>0.14810799999999999</v>
      </c>
      <c r="G287" s="13">
        <f t="shared" si="32"/>
        <v>0.14810799999999999</v>
      </c>
      <c r="H287" s="13">
        <f t="shared" si="32"/>
        <v>0</v>
      </c>
      <c r="I287" s="13">
        <f t="shared" si="32"/>
        <v>0</v>
      </c>
      <c r="J287" s="51"/>
      <c r="K287" s="51"/>
      <c r="L287" s="51"/>
    </row>
    <row r="288" spans="1:12">
      <c r="A288" s="27" t="s">
        <v>909</v>
      </c>
      <c r="B288" s="106" t="s">
        <v>953</v>
      </c>
      <c r="C288" s="13">
        <f t="shared" ref="C288:I288" si="33">C231</f>
        <v>0</v>
      </c>
      <c r="D288" s="13">
        <f t="shared" si="33"/>
        <v>6.8009709999999997</v>
      </c>
      <c r="E288" s="13">
        <f t="shared" si="33"/>
        <v>11.871288999999999</v>
      </c>
      <c r="F288" s="13">
        <f t="shared" si="33"/>
        <v>2.0939909999999999</v>
      </c>
      <c r="G288" s="13">
        <f t="shared" si="33"/>
        <v>3.3585219999999998</v>
      </c>
      <c r="H288" s="13">
        <f t="shared" si="33"/>
        <v>0</v>
      </c>
      <c r="I288" s="13">
        <f t="shared" si="33"/>
        <v>0</v>
      </c>
      <c r="J288" s="51"/>
      <c r="K288" s="51"/>
      <c r="L288" s="51"/>
    </row>
    <row r="289" spans="1:12">
      <c r="A289" s="108" t="s">
        <v>573</v>
      </c>
      <c r="B289" s="108" t="s">
        <v>953</v>
      </c>
      <c r="C289" s="13">
        <f t="shared" ref="C289:I289" si="34">SUM(C284:C288)</f>
        <v>0</v>
      </c>
      <c r="D289" s="13">
        <f t="shared" si="34"/>
        <v>10.142173999999999</v>
      </c>
      <c r="E289" s="13">
        <f t="shared" si="34"/>
        <v>14.846606</v>
      </c>
      <c r="F289" s="13">
        <f t="shared" si="34"/>
        <v>6.8831499999999988</v>
      </c>
      <c r="G289" s="13">
        <f t="shared" si="34"/>
        <v>10.021183999999998</v>
      </c>
      <c r="H289" s="13">
        <f t="shared" si="34"/>
        <v>0</v>
      </c>
      <c r="I289" s="13">
        <f t="shared" si="34"/>
        <v>0</v>
      </c>
      <c r="J289" s="51"/>
      <c r="K289" s="51"/>
      <c r="L289" s="51"/>
    </row>
    <row r="290" spans="1:12">
      <c r="A290" s="98" t="s">
        <v>959</v>
      </c>
      <c r="B290" s="98"/>
      <c r="C290" s="98"/>
      <c r="D290" s="98"/>
      <c r="E290" s="98"/>
      <c r="F290" s="98"/>
      <c r="G290" s="98"/>
      <c r="H290" s="98"/>
      <c r="I290" s="98"/>
      <c r="J290" s="51"/>
      <c r="K290" s="51"/>
      <c r="L290" s="51"/>
    </row>
    <row r="291" spans="1:12">
      <c r="A291" s="27" t="s">
        <v>904</v>
      </c>
      <c r="B291" s="106" t="s">
        <v>955</v>
      </c>
      <c r="C291" s="13">
        <f t="shared" ref="C291:I291" si="35">C89</f>
        <v>0</v>
      </c>
      <c r="D291" s="13">
        <f t="shared" si="35"/>
        <v>0.16745299999999999</v>
      </c>
      <c r="E291" s="13">
        <f t="shared" si="35"/>
        <v>0.16347700000000001</v>
      </c>
      <c r="F291" s="13">
        <f t="shared" si="35"/>
        <v>9.9128999999999995E-2</v>
      </c>
      <c r="G291" s="13">
        <f t="shared" si="35"/>
        <v>9.9128999999999995E-2</v>
      </c>
      <c r="H291" s="13">
        <f t="shared" si="35"/>
        <v>0</v>
      </c>
      <c r="I291" s="13">
        <f t="shared" si="35"/>
        <v>0</v>
      </c>
      <c r="J291" s="51"/>
      <c r="K291" s="51"/>
      <c r="L291" s="51"/>
    </row>
    <row r="292" spans="1:12">
      <c r="A292" s="27" t="s">
        <v>906</v>
      </c>
      <c r="B292" s="106" t="s">
        <v>955</v>
      </c>
      <c r="C292" s="13">
        <f t="shared" ref="C292:I292" si="36">C129</f>
        <v>0</v>
      </c>
      <c r="D292" s="13">
        <f t="shared" si="36"/>
        <v>0</v>
      </c>
      <c r="E292" s="13">
        <f t="shared" si="36"/>
        <v>0</v>
      </c>
      <c r="F292" s="13">
        <f t="shared" si="36"/>
        <v>0</v>
      </c>
      <c r="G292" s="13">
        <f t="shared" si="36"/>
        <v>0</v>
      </c>
      <c r="H292" s="13">
        <f t="shared" si="36"/>
        <v>0</v>
      </c>
      <c r="I292" s="13">
        <f t="shared" si="36"/>
        <v>0</v>
      </c>
      <c r="J292" s="51"/>
      <c r="K292" s="51"/>
      <c r="L292" s="51"/>
    </row>
    <row r="293" spans="1:12">
      <c r="A293" s="27" t="s">
        <v>907</v>
      </c>
      <c r="B293" s="106" t="s">
        <v>955</v>
      </c>
      <c r="C293" s="13">
        <f t="shared" ref="C293:I293" si="37">C169</f>
        <v>0</v>
      </c>
      <c r="D293" s="13">
        <f t="shared" si="37"/>
        <v>0</v>
      </c>
      <c r="E293" s="13">
        <f t="shared" si="37"/>
        <v>0</v>
      </c>
      <c r="F293" s="13">
        <f t="shared" si="37"/>
        <v>0</v>
      </c>
      <c r="G293" s="13">
        <f t="shared" si="37"/>
        <v>0</v>
      </c>
      <c r="H293" s="13">
        <f t="shared" si="37"/>
        <v>0</v>
      </c>
      <c r="I293" s="13">
        <f t="shared" si="37"/>
        <v>0</v>
      </c>
      <c r="J293" s="51"/>
      <c r="K293" s="51"/>
      <c r="L293" s="51"/>
    </row>
    <row r="294" spans="1:12">
      <c r="A294" s="27" t="s">
        <v>908</v>
      </c>
      <c r="B294" s="106" t="s">
        <v>955</v>
      </c>
      <c r="C294" s="13">
        <f t="shared" ref="C294:I294" si="38">C209</f>
        <v>0</v>
      </c>
      <c r="D294" s="13">
        <f t="shared" si="38"/>
        <v>0</v>
      </c>
      <c r="E294" s="13">
        <f t="shared" si="38"/>
        <v>0</v>
      </c>
      <c r="F294" s="13">
        <f t="shared" si="38"/>
        <v>0</v>
      </c>
      <c r="G294" s="13">
        <f t="shared" si="38"/>
        <v>0</v>
      </c>
      <c r="H294" s="13">
        <f t="shared" si="38"/>
        <v>0</v>
      </c>
      <c r="I294" s="13">
        <f t="shared" si="38"/>
        <v>0</v>
      </c>
      <c r="J294" s="51"/>
      <c r="K294" s="51"/>
      <c r="L294" s="51"/>
    </row>
    <row r="295" spans="1:12">
      <c r="A295" s="27" t="s">
        <v>909</v>
      </c>
      <c r="B295" s="106" t="s">
        <v>955</v>
      </c>
      <c r="C295" s="13">
        <f t="shared" ref="C295:I295" si="39">C249</f>
        <v>0</v>
      </c>
      <c r="D295" s="13">
        <f t="shared" si="39"/>
        <v>0</v>
      </c>
      <c r="E295" s="13">
        <f t="shared" si="39"/>
        <v>0</v>
      </c>
      <c r="F295" s="13">
        <f t="shared" si="39"/>
        <v>0</v>
      </c>
      <c r="G295" s="13">
        <f t="shared" si="39"/>
        <v>0</v>
      </c>
      <c r="H295" s="13">
        <f t="shared" si="39"/>
        <v>0</v>
      </c>
      <c r="I295" s="13">
        <f t="shared" si="39"/>
        <v>0</v>
      </c>
      <c r="J295" s="51"/>
      <c r="K295" s="51"/>
      <c r="L295" s="51"/>
    </row>
    <row r="296" spans="1:12">
      <c r="A296" s="108" t="s">
        <v>960</v>
      </c>
      <c r="B296" s="108" t="s">
        <v>955</v>
      </c>
      <c r="C296" s="13">
        <f t="shared" ref="C296:I296" si="40">SUM(C291:C295)</f>
        <v>0</v>
      </c>
      <c r="D296" s="13">
        <f t="shared" si="40"/>
        <v>0.16745299999999999</v>
      </c>
      <c r="E296" s="13">
        <f t="shared" si="40"/>
        <v>0.16347700000000001</v>
      </c>
      <c r="F296" s="13">
        <f t="shared" si="40"/>
        <v>9.9128999999999995E-2</v>
      </c>
      <c r="G296" s="13">
        <f t="shared" si="40"/>
        <v>9.9128999999999995E-2</v>
      </c>
      <c r="H296" s="13">
        <f t="shared" si="40"/>
        <v>0</v>
      </c>
      <c r="I296" s="13">
        <f t="shared" si="40"/>
        <v>0</v>
      </c>
      <c r="J296" s="51"/>
      <c r="K296" s="51"/>
      <c r="L296" s="51"/>
    </row>
    <row r="297" spans="1:12">
      <c r="A297" s="98" t="s">
        <v>961</v>
      </c>
      <c r="B297" s="98"/>
      <c r="C297" s="98"/>
      <c r="D297" s="98"/>
      <c r="E297" s="98"/>
      <c r="F297" s="98"/>
      <c r="G297" s="98"/>
      <c r="H297" s="98"/>
      <c r="I297" s="98"/>
      <c r="J297" s="51"/>
      <c r="K297" s="51"/>
      <c r="L297" s="51"/>
    </row>
    <row r="298" spans="1:12">
      <c r="A298" s="27" t="s">
        <v>904</v>
      </c>
      <c r="B298" s="106" t="s">
        <v>953</v>
      </c>
      <c r="C298" s="44"/>
      <c r="D298" s="44">
        <v>11.438012000000001</v>
      </c>
      <c r="E298" s="44">
        <v>15.051069</v>
      </c>
      <c r="F298" s="44">
        <v>21.138155000000001</v>
      </c>
      <c r="G298" s="44">
        <v>31.845655000000001</v>
      </c>
      <c r="H298" s="44"/>
      <c r="I298" s="44"/>
      <c r="J298" s="51"/>
      <c r="K298" s="51"/>
      <c r="L298" s="51"/>
    </row>
    <row r="299" spans="1:12">
      <c r="A299" s="27" t="s">
        <v>906</v>
      </c>
      <c r="B299" s="106" t="s">
        <v>953</v>
      </c>
      <c r="C299" s="44"/>
      <c r="D299" s="44">
        <v>4.9302099999999998</v>
      </c>
      <c r="E299" s="44">
        <v>6.4145519999999996</v>
      </c>
      <c r="F299" s="44">
        <v>8.9453800000000001</v>
      </c>
      <c r="G299" s="44">
        <v>12.685693000000001</v>
      </c>
      <c r="H299" s="44"/>
      <c r="I299" s="44"/>
      <c r="J299" s="51"/>
      <c r="K299" s="51"/>
      <c r="L299" s="51"/>
    </row>
    <row r="300" spans="1:12">
      <c r="A300" s="27" t="s">
        <v>907</v>
      </c>
      <c r="B300" s="106" t="s">
        <v>953</v>
      </c>
      <c r="C300" s="44"/>
      <c r="D300" s="44">
        <v>0.27553800000000001</v>
      </c>
      <c r="E300" s="44">
        <v>0.29301199999999999</v>
      </c>
      <c r="F300" s="44">
        <v>0.341169</v>
      </c>
      <c r="G300" s="44">
        <v>0.34286499999999998</v>
      </c>
      <c r="H300" s="44"/>
      <c r="I300" s="44"/>
      <c r="J300" s="51"/>
      <c r="K300" s="51"/>
      <c r="L300" s="51"/>
    </row>
    <row r="301" spans="1:12">
      <c r="A301" s="27" t="s">
        <v>908</v>
      </c>
      <c r="B301" s="106" t="s">
        <v>953</v>
      </c>
      <c r="C301" s="44"/>
      <c r="D301" s="44">
        <v>1.181354</v>
      </c>
      <c r="E301" s="44">
        <v>1.181354</v>
      </c>
      <c r="F301" s="44">
        <v>1.181354</v>
      </c>
      <c r="G301" s="44">
        <v>1.181354</v>
      </c>
      <c r="H301" s="44"/>
      <c r="I301" s="44"/>
      <c r="J301" s="51"/>
      <c r="K301" s="51"/>
      <c r="L301" s="51"/>
    </row>
    <row r="302" spans="1:12">
      <c r="A302" s="27" t="s">
        <v>909</v>
      </c>
      <c r="B302" s="106" t="s">
        <v>953</v>
      </c>
      <c r="C302" s="44"/>
      <c r="D302" s="44"/>
      <c r="E302" s="44"/>
      <c r="F302" s="44"/>
      <c r="G302" s="44"/>
      <c r="H302" s="44"/>
      <c r="I302" s="44"/>
      <c r="J302" s="51"/>
      <c r="K302" s="51" t="s">
        <v>962</v>
      </c>
      <c r="L302" s="51"/>
    </row>
    <row r="303" spans="1:12">
      <c r="A303" s="108" t="s">
        <v>573</v>
      </c>
      <c r="B303" s="108" t="s">
        <v>953</v>
      </c>
      <c r="C303" s="13">
        <f t="shared" ref="C303:I303" si="41">SUM(C299:C302)</f>
        <v>0</v>
      </c>
      <c r="D303" s="13">
        <f t="shared" si="41"/>
        <v>6.3871019999999996</v>
      </c>
      <c r="E303" s="13">
        <f t="shared" si="41"/>
        <v>7.8889179999999994</v>
      </c>
      <c r="F303" s="13">
        <f t="shared" si="41"/>
        <v>10.467903000000002</v>
      </c>
      <c r="G303" s="13">
        <f t="shared" si="41"/>
        <v>14.209912000000001</v>
      </c>
      <c r="H303" s="13">
        <f t="shared" si="41"/>
        <v>0</v>
      </c>
      <c r="I303" s="13">
        <f t="shared" si="41"/>
        <v>0</v>
      </c>
      <c r="J303" s="51"/>
      <c r="K303" s="51"/>
      <c r="L303" s="51"/>
    </row>
    <row r="304" spans="1:12" ht="15" customHeight="1">
      <c r="A304" s="98" t="s">
        <v>963</v>
      </c>
      <c r="B304" s="98"/>
      <c r="C304" s="98"/>
      <c r="D304" s="98"/>
      <c r="E304" s="98"/>
      <c r="F304" s="98"/>
      <c r="G304" s="98"/>
      <c r="H304" s="98"/>
      <c r="I304" s="98"/>
      <c r="J304" s="51"/>
      <c r="K304" s="51"/>
      <c r="L304" s="51"/>
    </row>
    <row r="305" spans="1:12">
      <c r="A305" s="27" t="s">
        <v>904</v>
      </c>
      <c r="B305" s="106" t="s">
        <v>955</v>
      </c>
      <c r="C305" s="44"/>
      <c r="D305" s="44"/>
      <c r="E305" s="44"/>
      <c r="F305" s="44"/>
      <c r="G305" s="44"/>
      <c r="H305" s="44"/>
      <c r="I305" s="44"/>
      <c r="J305" s="51"/>
      <c r="K305" s="51"/>
      <c r="L305" s="51"/>
    </row>
    <row r="306" spans="1:12">
      <c r="A306" s="27" t="s">
        <v>906</v>
      </c>
      <c r="B306" s="106" t="s">
        <v>955</v>
      </c>
      <c r="C306" s="44"/>
      <c r="D306" s="44"/>
      <c r="E306" s="44"/>
      <c r="F306" s="44"/>
      <c r="G306" s="44"/>
      <c r="H306" s="44"/>
      <c r="I306" s="44"/>
      <c r="J306" s="51"/>
      <c r="K306" s="51"/>
      <c r="L306" s="51"/>
    </row>
    <row r="307" spans="1:12">
      <c r="A307" s="27" t="s">
        <v>907</v>
      </c>
      <c r="B307" s="106" t="s">
        <v>955</v>
      </c>
      <c r="C307" s="44"/>
      <c r="D307" s="44"/>
      <c r="E307" s="44"/>
      <c r="F307" s="44"/>
      <c r="G307" s="44"/>
      <c r="H307" s="44"/>
      <c r="I307" s="44"/>
      <c r="J307" s="51"/>
      <c r="K307" s="51"/>
      <c r="L307" s="51"/>
    </row>
    <row r="308" spans="1:12">
      <c r="A308" s="27" t="s">
        <v>908</v>
      </c>
      <c r="B308" s="106" t="s">
        <v>955</v>
      </c>
      <c r="C308" s="44"/>
      <c r="D308" s="44">
        <v>2.2861509999999998</v>
      </c>
      <c r="E308" s="44">
        <v>2.2861509999999998</v>
      </c>
      <c r="F308" s="44">
        <v>2.2861509999999998</v>
      </c>
      <c r="G308" s="44">
        <v>2.2861509999999998</v>
      </c>
      <c r="H308" s="44"/>
      <c r="I308" s="44"/>
      <c r="J308" s="51"/>
      <c r="K308" s="51"/>
      <c r="L308" s="51"/>
    </row>
    <row r="309" spans="1:12">
      <c r="A309" s="27" t="s">
        <v>909</v>
      </c>
      <c r="B309" s="106" t="s">
        <v>955</v>
      </c>
      <c r="C309" s="44"/>
      <c r="D309" s="44"/>
      <c r="E309" s="44"/>
      <c r="F309" s="44"/>
      <c r="G309" s="44"/>
      <c r="H309" s="44"/>
      <c r="I309" s="44"/>
      <c r="J309" s="51"/>
      <c r="K309" s="51"/>
      <c r="L309" s="51"/>
    </row>
    <row r="310" spans="1:12">
      <c r="A310" s="108" t="s">
        <v>960</v>
      </c>
      <c r="B310" s="108" t="s">
        <v>955</v>
      </c>
      <c r="C310" s="13">
        <f t="shared" ref="C310:I310" si="42">SUM(C305:C309)</f>
        <v>0</v>
      </c>
      <c r="D310" s="13">
        <f t="shared" si="42"/>
        <v>2.2861509999999998</v>
      </c>
      <c r="E310" s="13">
        <f t="shared" si="42"/>
        <v>2.2861509999999998</v>
      </c>
      <c r="F310" s="13">
        <f t="shared" si="42"/>
        <v>2.2861509999999998</v>
      </c>
      <c r="G310" s="13">
        <f t="shared" si="42"/>
        <v>2.2861509999999998</v>
      </c>
      <c r="H310" s="13">
        <f t="shared" si="42"/>
        <v>0</v>
      </c>
      <c r="I310" s="13">
        <f t="shared" si="42"/>
        <v>0</v>
      </c>
      <c r="J310" s="51"/>
      <c r="K310" s="51"/>
      <c r="L310" s="51"/>
    </row>
    <row r="311" spans="1:12">
      <c r="A311" s="110" t="s">
        <v>964</v>
      </c>
      <c r="B311" s="20"/>
      <c r="C311" s="20"/>
      <c r="D311" s="20"/>
      <c r="E311" s="20"/>
      <c r="F311" s="20"/>
      <c r="G311" s="20"/>
      <c r="H311" s="20"/>
      <c r="I311" s="20"/>
      <c r="J311" s="51"/>
      <c r="K311" s="51"/>
      <c r="L311" s="51"/>
    </row>
    <row r="312" spans="1:12">
      <c r="A312" s="27" t="s">
        <v>965</v>
      </c>
      <c r="B312" s="106" t="s">
        <v>123</v>
      </c>
      <c r="C312" s="44"/>
      <c r="D312" s="44"/>
      <c r="E312" s="44"/>
      <c r="F312" s="44"/>
      <c r="G312" s="44"/>
      <c r="H312" s="44"/>
      <c r="I312" s="44"/>
      <c r="J312" s="51"/>
      <c r="K312" s="51"/>
      <c r="L312" s="51"/>
    </row>
    <row r="313" spans="1:12">
      <c r="A313" s="27" t="s">
        <v>966</v>
      </c>
      <c r="B313" s="106" t="s">
        <v>123</v>
      </c>
      <c r="C313" s="44"/>
      <c r="D313" s="44"/>
      <c r="E313" s="44"/>
      <c r="F313" s="44"/>
      <c r="G313" s="44"/>
      <c r="H313" s="44"/>
      <c r="I313" s="44"/>
      <c r="J313" s="195"/>
      <c r="K313" s="51"/>
      <c r="L313" s="51"/>
    </row>
    <row r="314" spans="1:12">
      <c r="A314" s="27" t="s">
        <v>967</v>
      </c>
      <c r="B314" s="106" t="s">
        <v>123</v>
      </c>
      <c r="C314" s="44"/>
      <c r="D314" s="44"/>
      <c r="E314" s="44"/>
      <c r="F314" s="44"/>
      <c r="G314" s="44"/>
      <c r="H314" s="44"/>
      <c r="I314" s="44"/>
      <c r="J314" s="195"/>
      <c r="K314" s="51"/>
      <c r="L314" s="51"/>
    </row>
    <row r="315" spans="1:12">
      <c r="A315" s="27" t="s">
        <v>968</v>
      </c>
      <c r="B315" s="106" t="s">
        <v>123</v>
      </c>
      <c r="C315" s="44"/>
      <c r="D315" s="44"/>
      <c r="E315" s="44"/>
      <c r="F315" s="44"/>
      <c r="G315" s="44"/>
      <c r="H315" s="44"/>
      <c r="I315" s="44"/>
      <c r="J315" s="195"/>
      <c r="K315" s="51"/>
      <c r="L315" s="51"/>
    </row>
    <row r="316" spans="1:12">
      <c r="A316" s="27" t="s">
        <v>969</v>
      </c>
      <c r="B316" s="106" t="s">
        <v>123</v>
      </c>
      <c r="C316" s="44"/>
      <c r="D316" s="44"/>
      <c r="E316" s="44"/>
      <c r="F316" s="44"/>
      <c r="G316" s="44"/>
      <c r="H316" s="44"/>
      <c r="I316" s="44"/>
      <c r="J316" s="195"/>
      <c r="K316" s="51"/>
      <c r="L316" s="51"/>
    </row>
    <row r="317" spans="1:12">
      <c r="A317" s="108" t="s">
        <v>134</v>
      </c>
      <c r="B317" s="108" t="s">
        <v>123</v>
      </c>
      <c r="C317" s="13">
        <f t="shared" ref="C317:I317" si="43">SUM(C312:C316)</f>
        <v>0</v>
      </c>
      <c r="D317" s="13">
        <f t="shared" si="43"/>
        <v>0</v>
      </c>
      <c r="E317" s="13">
        <f t="shared" si="43"/>
        <v>0</v>
      </c>
      <c r="F317" s="13">
        <f t="shared" si="43"/>
        <v>0</v>
      </c>
      <c r="G317" s="13">
        <f t="shared" si="43"/>
        <v>0</v>
      </c>
      <c r="H317" s="13">
        <f t="shared" si="43"/>
        <v>0</v>
      </c>
      <c r="I317" s="13">
        <f t="shared" si="43"/>
        <v>0</v>
      </c>
      <c r="J317" s="51"/>
      <c r="K317" s="51"/>
      <c r="L317" s="51"/>
    </row>
    <row r="318" spans="1:12">
      <c r="A318" s="110" t="s">
        <v>970</v>
      </c>
      <c r="B318" s="20"/>
      <c r="C318" s="20"/>
      <c r="D318" s="20"/>
      <c r="E318" s="20"/>
      <c r="F318" s="20"/>
      <c r="G318" s="20"/>
      <c r="H318" s="20"/>
      <c r="I318" s="20"/>
      <c r="J318" s="51"/>
      <c r="K318" s="51"/>
      <c r="L318" s="51"/>
    </row>
    <row r="319" spans="1:12">
      <c r="A319" s="24" t="s">
        <v>971</v>
      </c>
      <c r="B319" s="24" t="s">
        <v>955</v>
      </c>
      <c r="C319" s="150">
        <f t="shared" ref="C319:I319" si="44">C282-C317</f>
        <v>0</v>
      </c>
      <c r="D319" s="150">
        <f t="shared" si="44"/>
        <v>18.982879999999998</v>
      </c>
      <c r="E319" s="150">
        <f t="shared" si="44"/>
        <v>25.185151999999999</v>
      </c>
      <c r="F319" s="150">
        <f t="shared" si="44"/>
        <v>19.736332999999998</v>
      </c>
      <c r="G319" s="150">
        <f t="shared" si="44"/>
        <v>26.616375999999999</v>
      </c>
      <c r="H319" s="150">
        <f t="shared" si="44"/>
        <v>0</v>
      </c>
      <c r="I319" s="150">
        <f t="shared" si="44"/>
        <v>0</v>
      </c>
      <c r="J319" s="51"/>
      <c r="K319" s="51"/>
      <c r="L319" s="5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3"/>
  <sheetViews>
    <sheetView zoomScale="70" zoomScaleNormal="70" workbookViewId="0"/>
  </sheetViews>
  <sheetFormatPr defaultColWidth="11.42578125" defaultRowHeight="15"/>
  <cols>
    <col min="1" max="1" width="35.5703125" customWidth="1"/>
    <col min="2" max="2" width="48.42578125" customWidth="1"/>
    <col min="3" max="3" width="51.140625" customWidth="1"/>
    <col min="4" max="4" width="87.5703125" customWidth="1"/>
    <col min="5" max="5" width="68.5703125" customWidth="1"/>
  </cols>
  <sheetData>
    <row r="1" spans="1:5" ht="15.75" customHeight="1">
      <c r="A1" s="1" t="s">
        <v>972</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4" spans="1:5" ht="18.75" customHeight="1">
      <c r="B4" s="46"/>
      <c r="C4" s="46"/>
      <c r="D4" s="15"/>
      <c r="E4" s="15"/>
    </row>
    <row r="5" spans="1:5" ht="64.5" customHeight="1">
      <c r="A5" s="239" t="s">
        <v>973</v>
      </c>
      <c r="B5" s="227"/>
      <c r="C5" s="227"/>
      <c r="D5" s="227"/>
      <c r="E5" s="228"/>
    </row>
    <row r="6" spans="1:5" ht="18.75" customHeight="1">
      <c r="B6" s="46"/>
      <c r="C6" s="46"/>
      <c r="D6" s="15"/>
      <c r="E6" s="15"/>
    </row>
    <row r="7" spans="1:5" ht="31.5" customHeight="1">
      <c r="A7" s="47" t="s">
        <v>56</v>
      </c>
      <c r="B7" s="47" t="s">
        <v>57</v>
      </c>
      <c r="C7" s="47" t="s">
        <v>58</v>
      </c>
      <c r="D7" s="47" t="s">
        <v>59</v>
      </c>
      <c r="E7" s="47" t="s">
        <v>860</v>
      </c>
    </row>
    <row r="8" spans="1:5" ht="166.5" customHeight="1">
      <c r="A8" s="48" t="s">
        <v>974</v>
      </c>
      <c r="B8" s="49"/>
      <c r="C8" s="49"/>
      <c r="D8" s="160" t="s">
        <v>975</v>
      </c>
      <c r="E8" s="51"/>
    </row>
    <row r="9" spans="1:5" ht="138.75" customHeight="1">
      <c r="A9" s="65" t="s">
        <v>863</v>
      </c>
      <c r="B9" s="49"/>
      <c r="C9" s="49"/>
      <c r="D9" s="160" t="s">
        <v>875</v>
      </c>
      <c r="E9" s="51"/>
    </row>
    <row r="10" spans="1:5" ht="105" customHeight="1">
      <c r="A10" s="65" t="s">
        <v>865</v>
      </c>
      <c r="B10" s="49"/>
      <c r="C10" s="49"/>
      <c r="D10" s="160" t="s">
        <v>882</v>
      </c>
      <c r="E10" s="51"/>
    </row>
    <row r="11" spans="1:5" ht="153.75" customHeight="1">
      <c r="A11" s="65" t="s">
        <v>867</v>
      </c>
      <c r="B11" s="49"/>
      <c r="C11" s="49"/>
      <c r="D11" s="160" t="s">
        <v>883</v>
      </c>
      <c r="E11" s="51"/>
    </row>
    <row r="12" spans="1:5" ht="95.25" customHeight="1">
      <c r="A12" s="65" t="s">
        <v>869</v>
      </c>
      <c r="B12" s="49"/>
      <c r="C12" s="49"/>
      <c r="D12" s="160" t="s">
        <v>884</v>
      </c>
      <c r="E12" s="51"/>
    </row>
    <row r="13" spans="1:5" ht="15.75" customHeight="1">
      <c r="A13" s="168"/>
      <c r="B13" s="169"/>
      <c r="C13" s="169"/>
      <c r="D13" s="170"/>
      <c r="E13" s="17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1"/>
  <sheetViews>
    <sheetView topLeftCell="A69" workbookViewId="0">
      <selection activeCell="A115" sqref="A115"/>
    </sheetView>
  </sheetViews>
  <sheetFormatPr defaultColWidth="11.42578125" defaultRowHeight="15"/>
  <cols>
    <col min="1" max="1" width="46" customWidth="1"/>
    <col min="2" max="2" width="26" customWidth="1"/>
    <col min="9" max="9" width="17.85546875" customWidth="1"/>
    <col min="10" max="10" width="20.140625" customWidth="1"/>
    <col min="11" max="11" width="16.85546875" bestFit="1" customWidth="1"/>
    <col min="12" max="12" width="17.42578125" bestFit="1" customWidth="1"/>
  </cols>
  <sheetData>
    <row r="1" spans="1:10" ht="15.75" customHeight="1">
      <c r="A1" s="1" t="s">
        <v>976</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4" t="s">
        <v>174</v>
      </c>
      <c r="B8" s="35" t="s">
        <v>892</v>
      </c>
      <c r="C8" s="150" t="e">
        <f>C24/C34</f>
        <v>#DIV/0!</v>
      </c>
      <c r="D8" s="150"/>
      <c r="E8" s="150"/>
      <c r="F8" s="150"/>
      <c r="G8" s="150"/>
      <c r="H8" s="150"/>
      <c r="I8" s="150" t="e">
        <f>I24/I34</f>
        <v>#DIV/0!</v>
      </c>
    </row>
    <row r="9" spans="1:10">
      <c r="A9" s="24" t="s">
        <v>165</v>
      </c>
      <c r="B9" s="24" t="s">
        <v>166</v>
      </c>
      <c r="C9" s="150" t="e">
        <f>(C41+C81+C121+C161)*10^12/(C24*10^6)</f>
        <v>#DIV/0!</v>
      </c>
      <c r="D9" s="150"/>
      <c r="E9" s="150"/>
      <c r="F9" s="150"/>
      <c r="G9" s="150"/>
      <c r="H9" s="150"/>
      <c r="I9" s="150" t="e">
        <f>(I41+I81+I121+I161)*10^12/(I24*10^6)</f>
        <v>#DIV/0!</v>
      </c>
    </row>
    <row r="10" spans="1:10">
      <c r="A10" s="24" t="s">
        <v>893</v>
      </c>
      <c r="B10" s="24" t="s">
        <v>144</v>
      </c>
      <c r="C10" s="150" t="e">
        <f>C227/(C41+C81+C121+C161)</f>
        <v>#DIV/0!</v>
      </c>
      <c r="D10" s="150"/>
      <c r="E10" s="150"/>
      <c r="F10" s="150"/>
      <c r="G10" s="150"/>
      <c r="H10" s="150"/>
      <c r="I10" s="150" t="e">
        <f>I227/(I41+I81+I121+I161)</f>
        <v>#DIV/0!</v>
      </c>
    </row>
    <row r="11" spans="1:10">
      <c r="A11" s="24" t="s">
        <v>145</v>
      </c>
      <c r="B11" s="24" t="s">
        <v>146</v>
      </c>
      <c r="C11" s="150">
        <f>(C41+C81+C121+C161)*10^3</f>
        <v>0</v>
      </c>
      <c r="D11" s="150"/>
      <c r="E11" s="150"/>
      <c r="F11" s="150"/>
      <c r="G11" s="150"/>
      <c r="H11" s="150"/>
      <c r="I11" s="150">
        <f>(I41+I81+I121+I161)*10^3</f>
        <v>0</v>
      </c>
    </row>
    <row r="12" spans="1:10">
      <c r="A12" s="36" t="s">
        <v>167</v>
      </c>
      <c r="B12" s="37" t="s">
        <v>104</v>
      </c>
      <c r="C12" s="150">
        <f>C227</f>
        <v>0</v>
      </c>
      <c r="D12" s="150"/>
      <c r="E12" s="150"/>
      <c r="F12" s="150"/>
      <c r="G12" s="150"/>
      <c r="H12" s="150"/>
      <c r="I12" s="150">
        <f>I227</f>
        <v>0</v>
      </c>
    </row>
    <row r="13" spans="1:10">
      <c r="A13" s="36" t="s">
        <v>168</v>
      </c>
      <c r="B13" s="37" t="s">
        <v>113</v>
      </c>
      <c r="C13" s="150">
        <f>C228</f>
        <v>0</v>
      </c>
      <c r="D13" s="150"/>
      <c r="E13" s="150"/>
      <c r="F13" s="150"/>
      <c r="G13" s="150"/>
      <c r="H13" s="150"/>
      <c r="I13" s="150">
        <f>I228</f>
        <v>0</v>
      </c>
    </row>
    <row r="14" spans="1:10">
      <c r="A14" s="22" t="s">
        <v>169</v>
      </c>
      <c r="B14" s="24" t="s">
        <v>170</v>
      </c>
      <c r="C14" s="166" t="e">
        <f>(C229+C230)*10^12/(C24*10^6)</f>
        <v>#DIV/0!</v>
      </c>
      <c r="D14" s="166"/>
      <c r="E14" s="166"/>
      <c r="F14" s="166"/>
      <c r="G14" s="166"/>
      <c r="H14" s="166"/>
      <c r="I14" s="166" t="e">
        <f>(I229+I230)*10^12/(I24*10^6)</f>
        <v>#DIV/0!</v>
      </c>
    </row>
    <row r="15" spans="1:10">
      <c r="A15" s="36" t="s">
        <v>171</v>
      </c>
      <c r="B15" s="37" t="s">
        <v>104</v>
      </c>
      <c r="C15" s="166">
        <f>C229</f>
        <v>0</v>
      </c>
      <c r="D15" s="166"/>
      <c r="E15" s="166"/>
      <c r="F15" s="166"/>
      <c r="G15" s="166"/>
      <c r="H15" s="166"/>
      <c r="I15" s="166">
        <f>I229</f>
        <v>0</v>
      </c>
    </row>
    <row r="16" spans="1:10">
      <c r="A16" s="37" t="s">
        <v>172</v>
      </c>
      <c r="B16" s="37" t="s">
        <v>113</v>
      </c>
      <c r="C16" s="150">
        <f>C230</f>
        <v>0</v>
      </c>
      <c r="D16" s="150"/>
      <c r="E16" s="150"/>
      <c r="F16" s="150"/>
      <c r="G16" s="150"/>
      <c r="H16" s="150"/>
      <c r="I16" s="150">
        <f>I230</f>
        <v>0</v>
      </c>
    </row>
    <row r="17" spans="1:14">
      <c r="A17" s="24" t="s">
        <v>134</v>
      </c>
      <c r="B17" s="24" t="s">
        <v>113</v>
      </c>
      <c r="C17" s="166">
        <f>C261</f>
        <v>0</v>
      </c>
      <c r="D17" s="166"/>
      <c r="E17" s="166"/>
      <c r="F17" s="166"/>
      <c r="G17" s="166"/>
      <c r="H17" s="166"/>
      <c r="I17" s="166">
        <f>I261</f>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c r="E21" s="75"/>
      <c r="F21" s="75"/>
      <c r="G21" s="75"/>
      <c r="H21" s="75"/>
      <c r="I21" s="192">
        <v>2070</v>
      </c>
      <c r="J21" s="74" t="s">
        <v>85</v>
      </c>
      <c r="K21" s="74" t="s">
        <v>86</v>
      </c>
      <c r="L21" s="74" t="s">
        <v>87</v>
      </c>
    </row>
    <row r="22" spans="1:14">
      <c r="A22" s="105" t="s">
        <v>977</v>
      </c>
      <c r="B22" s="20"/>
      <c r="C22" s="20"/>
      <c r="D22" s="20"/>
      <c r="E22" s="20"/>
      <c r="F22" s="20"/>
      <c r="G22" s="20"/>
      <c r="H22" s="20"/>
      <c r="I22" s="20"/>
      <c r="J22" s="195"/>
      <c r="K22" s="51"/>
      <c r="L22" s="51"/>
    </row>
    <row r="23" spans="1:14">
      <c r="A23" s="98" t="s">
        <v>895</v>
      </c>
      <c r="B23" s="98"/>
      <c r="C23" s="98"/>
      <c r="D23" s="98"/>
      <c r="E23" s="98"/>
      <c r="F23" s="98"/>
      <c r="G23" s="98"/>
      <c r="H23" s="98"/>
      <c r="I23" s="98"/>
      <c r="J23" s="195"/>
      <c r="K23" s="51"/>
      <c r="L23" s="51"/>
    </row>
    <row r="24" spans="1:14">
      <c r="A24" s="178" t="s">
        <v>978</v>
      </c>
      <c r="B24" s="179" t="s">
        <v>897</v>
      </c>
      <c r="C24" s="44"/>
      <c r="D24" s="44"/>
      <c r="E24" s="44"/>
      <c r="F24" s="44"/>
      <c r="G24" s="44"/>
      <c r="H24" s="44"/>
      <c r="I24" s="44"/>
      <c r="J24" s="51"/>
      <c r="K24" s="51"/>
      <c r="L24" s="51"/>
    </row>
    <row r="25" spans="1:14">
      <c r="A25" s="27" t="s">
        <v>979</v>
      </c>
      <c r="B25" s="106" t="s">
        <v>897</v>
      </c>
      <c r="C25" s="44"/>
      <c r="D25" s="44"/>
      <c r="E25" s="44"/>
      <c r="F25" s="44"/>
      <c r="G25" s="44"/>
      <c r="H25" s="44"/>
      <c r="I25" s="44"/>
      <c r="J25" s="51"/>
      <c r="K25" s="51"/>
      <c r="L25" s="51"/>
    </row>
    <row r="26" spans="1:14">
      <c r="A26" s="107" t="s">
        <v>898</v>
      </c>
      <c r="B26" s="106" t="s">
        <v>897</v>
      </c>
      <c r="C26" s="44"/>
      <c r="D26" s="44"/>
      <c r="E26" s="44"/>
      <c r="F26" s="44"/>
      <c r="G26" s="44"/>
      <c r="H26" s="44"/>
      <c r="I26" s="44"/>
      <c r="J26" s="51"/>
      <c r="K26" s="51"/>
      <c r="L26" s="51"/>
    </row>
    <row r="27" spans="1:14">
      <c r="A27" s="27" t="s">
        <v>980</v>
      </c>
      <c r="B27" s="106" t="s">
        <v>897</v>
      </c>
      <c r="C27" s="44"/>
      <c r="D27" s="44"/>
      <c r="E27" s="44"/>
      <c r="F27" s="44"/>
      <c r="G27" s="44"/>
      <c r="H27" s="44"/>
      <c r="I27" s="44"/>
      <c r="J27" s="51"/>
      <c r="K27" s="51"/>
      <c r="L27" s="51"/>
    </row>
    <row r="28" spans="1:14">
      <c r="A28" s="107" t="s">
        <v>898</v>
      </c>
      <c r="B28" s="106" t="s">
        <v>897</v>
      </c>
      <c r="C28" s="44"/>
      <c r="D28" s="44"/>
      <c r="E28" s="44"/>
      <c r="F28" s="44"/>
      <c r="G28" s="44"/>
      <c r="H28" s="44"/>
      <c r="I28" s="44"/>
      <c r="J28" s="51"/>
      <c r="K28" s="51"/>
      <c r="L28" s="51"/>
    </row>
    <row r="29" spans="1:14">
      <c r="A29" s="27" t="s">
        <v>981</v>
      </c>
      <c r="B29" s="106" t="s">
        <v>897</v>
      </c>
      <c r="C29" s="44"/>
      <c r="D29" s="44"/>
      <c r="E29" s="44"/>
      <c r="F29" s="44"/>
      <c r="G29" s="44"/>
      <c r="H29" s="44"/>
      <c r="I29" s="44"/>
      <c r="J29" s="51"/>
      <c r="K29" s="51"/>
      <c r="L29" s="51"/>
    </row>
    <row r="30" spans="1:14">
      <c r="A30" s="107" t="s">
        <v>898</v>
      </c>
      <c r="B30" s="106" t="s">
        <v>897</v>
      </c>
      <c r="C30" s="44"/>
      <c r="D30" s="44"/>
      <c r="E30" s="44"/>
      <c r="F30" s="44"/>
      <c r="G30" s="44"/>
      <c r="H30" s="44"/>
      <c r="I30" s="44"/>
      <c r="J30" s="51"/>
      <c r="K30" s="51"/>
      <c r="L30" s="51"/>
    </row>
    <row r="31" spans="1:14">
      <c r="A31" s="27" t="s">
        <v>982</v>
      </c>
      <c r="B31" s="106" t="s">
        <v>897</v>
      </c>
      <c r="C31" s="44"/>
      <c r="D31" s="44"/>
      <c r="E31" s="44"/>
      <c r="F31" s="44"/>
      <c r="G31" s="44"/>
      <c r="H31" s="44"/>
      <c r="I31" s="44"/>
      <c r="J31" s="51"/>
      <c r="K31" s="51"/>
      <c r="L31" s="51"/>
    </row>
    <row r="32" spans="1:14">
      <c r="A32" s="107" t="s">
        <v>898</v>
      </c>
      <c r="B32" s="106" t="s">
        <v>897</v>
      </c>
      <c r="C32" s="44"/>
      <c r="D32" s="44"/>
      <c r="E32" s="44"/>
      <c r="F32" s="44"/>
      <c r="G32" s="44"/>
      <c r="H32" s="44"/>
      <c r="I32" s="44"/>
      <c r="J32" s="51"/>
      <c r="K32" s="51"/>
      <c r="L32" s="51"/>
    </row>
    <row r="33" spans="1:12">
      <c r="A33" s="98" t="s">
        <v>903</v>
      </c>
      <c r="B33" s="98"/>
      <c r="C33" s="98"/>
      <c r="D33" s="98"/>
      <c r="E33" s="98"/>
      <c r="F33" s="98"/>
      <c r="G33" s="98"/>
      <c r="H33" s="98"/>
      <c r="I33" s="98"/>
      <c r="J33" s="195"/>
      <c r="K33" s="51"/>
      <c r="L33" s="51"/>
    </row>
    <row r="34" spans="1:12">
      <c r="A34" s="106" t="s">
        <v>293</v>
      </c>
      <c r="B34" s="106" t="s">
        <v>905</v>
      </c>
      <c r="C34" s="44"/>
      <c r="D34" s="44"/>
      <c r="E34" s="44"/>
      <c r="F34" s="44"/>
      <c r="G34" s="44"/>
      <c r="H34" s="44"/>
      <c r="I34" s="44"/>
      <c r="J34" s="196" t="s">
        <v>497</v>
      </c>
      <c r="K34" s="51"/>
      <c r="L34" s="51"/>
    </row>
    <row r="35" spans="1:12">
      <c r="A35" s="27" t="s">
        <v>983</v>
      </c>
      <c r="B35" s="106" t="s">
        <v>905</v>
      </c>
      <c r="C35" s="44"/>
      <c r="D35" s="44"/>
      <c r="E35" s="44"/>
      <c r="F35" s="44"/>
      <c r="G35" s="44"/>
      <c r="H35" s="44"/>
      <c r="I35" s="44"/>
      <c r="J35" s="51"/>
      <c r="K35" s="51"/>
      <c r="L35" s="51"/>
    </row>
    <row r="36" spans="1:12">
      <c r="A36" s="27" t="s">
        <v>984</v>
      </c>
      <c r="B36" s="106" t="s">
        <v>905</v>
      </c>
      <c r="C36" s="44"/>
      <c r="D36" s="44"/>
      <c r="E36" s="44"/>
      <c r="F36" s="44"/>
      <c r="G36" s="44"/>
      <c r="H36" s="44"/>
      <c r="I36" s="44"/>
      <c r="J36" s="51"/>
      <c r="K36" s="51"/>
      <c r="L36" s="51"/>
    </row>
    <row r="37" spans="1:12">
      <c r="A37" s="27" t="s">
        <v>985</v>
      </c>
      <c r="B37" s="106" t="s">
        <v>905</v>
      </c>
      <c r="C37" s="44"/>
      <c r="D37" s="44"/>
      <c r="E37" s="44"/>
      <c r="F37" s="44"/>
      <c r="G37" s="44"/>
      <c r="H37" s="44"/>
      <c r="I37" s="44"/>
      <c r="J37" s="51"/>
      <c r="K37" s="51"/>
      <c r="L37" s="51"/>
    </row>
    <row r="38" spans="1:12">
      <c r="A38" s="27" t="s">
        <v>986</v>
      </c>
      <c r="B38" s="106" t="s">
        <v>905</v>
      </c>
      <c r="C38" s="44"/>
      <c r="D38" s="44"/>
      <c r="E38" s="44"/>
      <c r="F38" s="44"/>
      <c r="G38" s="44"/>
      <c r="H38" s="44"/>
      <c r="I38" s="44"/>
      <c r="J38" s="51"/>
      <c r="K38" s="51"/>
      <c r="L38" s="51"/>
    </row>
    <row r="39" spans="1:12">
      <c r="A39" s="110" t="s">
        <v>987</v>
      </c>
      <c r="B39" s="20"/>
      <c r="C39" s="20"/>
      <c r="D39" s="20"/>
      <c r="E39" s="20"/>
      <c r="F39" s="20"/>
      <c r="G39" s="20"/>
      <c r="H39" s="20"/>
      <c r="I39" s="20"/>
      <c r="J39" s="51"/>
      <c r="K39" s="51"/>
      <c r="L39" s="51"/>
    </row>
    <row r="40" spans="1:12">
      <c r="A40" s="98" t="s">
        <v>145</v>
      </c>
      <c r="B40" s="98"/>
      <c r="C40" s="98"/>
      <c r="D40" s="98"/>
      <c r="E40" s="98"/>
      <c r="F40" s="98"/>
      <c r="G40" s="98"/>
      <c r="H40" s="98"/>
      <c r="I40" s="98"/>
      <c r="J40" s="195"/>
      <c r="K40" s="51"/>
      <c r="L40" s="51"/>
    </row>
    <row r="41" spans="1:12">
      <c r="A41" s="106" t="s">
        <v>919</v>
      </c>
      <c r="B41" s="106" t="s">
        <v>238</v>
      </c>
      <c r="C41" s="13">
        <f>SUM(C42:C58)</f>
        <v>0</v>
      </c>
      <c r="D41" s="13"/>
      <c r="E41" s="13"/>
      <c r="F41" s="13"/>
      <c r="G41" s="13"/>
      <c r="H41" s="13"/>
      <c r="I41" s="13">
        <f>SUM(I42:I58)</f>
        <v>0</v>
      </c>
      <c r="J41" s="51"/>
      <c r="K41" s="51"/>
      <c r="L41" s="51"/>
    </row>
    <row r="42" spans="1:12">
      <c r="A42" s="106" t="s">
        <v>920</v>
      </c>
      <c r="B42" s="106" t="s">
        <v>238</v>
      </c>
      <c r="C42" s="44"/>
      <c r="D42" s="44"/>
      <c r="E42" s="44"/>
      <c r="F42" s="44"/>
      <c r="G42" s="44"/>
      <c r="H42" s="44"/>
      <c r="I42" s="44"/>
      <c r="J42" s="51"/>
      <c r="K42" s="51"/>
      <c r="L42" s="51"/>
    </row>
    <row r="43" spans="1:12">
      <c r="A43" s="106" t="s">
        <v>922</v>
      </c>
      <c r="B43" s="106" t="s">
        <v>238</v>
      </c>
      <c r="C43" s="44"/>
      <c r="D43" s="44"/>
      <c r="E43" s="44"/>
      <c r="F43" s="44"/>
      <c r="G43" s="44"/>
      <c r="H43" s="44"/>
      <c r="I43" s="44"/>
      <c r="J43" s="51"/>
      <c r="K43" s="51"/>
      <c r="L43" s="51"/>
    </row>
    <row r="44" spans="1:12">
      <c r="A44" s="106" t="s">
        <v>923</v>
      </c>
      <c r="B44" s="106" t="s">
        <v>238</v>
      </c>
      <c r="C44" s="44"/>
      <c r="D44" s="44"/>
      <c r="E44" s="44"/>
      <c r="F44" s="44"/>
      <c r="G44" s="44"/>
      <c r="H44" s="44"/>
      <c r="I44" s="44"/>
      <c r="J44" s="51"/>
      <c r="K44" s="51"/>
      <c r="L44" s="51"/>
    </row>
    <row r="45" spans="1:12">
      <c r="A45" s="106" t="s">
        <v>924</v>
      </c>
      <c r="B45" s="106" t="s">
        <v>238</v>
      </c>
      <c r="C45" s="44"/>
      <c r="D45" s="44"/>
      <c r="E45" s="44"/>
      <c r="F45" s="44"/>
      <c r="G45" s="44"/>
      <c r="H45" s="44"/>
      <c r="I45" s="44"/>
      <c r="J45" s="51"/>
      <c r="K45" s="51"/>
      <c r="L45" s="51"/>
    </row>
    <row r="46" spans="1:12">
      <c r="A46" s="106" t="s">
        <v>925</v>
      </c>
      <c r="B46" s="106" t="s">
        <v>238</v>
      </c>
      <c r="C46" s="44"/>
      <c r="D46" s="44"/>
      <c r="E46" s="44"/>
      <c r="F46" s="44"/>
      <c r="G46" s="44"/>
      <c r="H46" s="44"/>
      <c r="I46" s="44"/>
      <c r="J46" s="51"/>
      <c r="K46" s="51"/>
      <c r="L46" s="51"/>
    </row>
    <row r="47" spans="1:12">
      <c r="A47" s="106" t="s">
        <v>926</v>
      </c>
      <c r="B47" s="106" t="s">
        <v>238</v>
      </c>
      <c r="C47" s="44"/>
      <c r="D47" s="44"/>
      <c r="E47" s="44"/>
      <c r="F47" s="44"/>
      <c r="G47" s="44"/>
      <c r="H47" s="44"/>
      <c r="I47" s="44"/>
      <c r="J47" s="51"/>
      <c r="K47" s="51"/>
      <c r="L47" s="51"/>
    </row>
    <row r="48" spans="1:12">
      <c r="A48" s="106" t="s">
        <v>927</v>
      </c>
      <c r="B48" s="106" t="s">
        <v>238</v>
      </c>
      <c r="C48" s="44"/>
      <c r="D48" s="44"/>
      <c r="E48" s="44"/>
      <c r="F48" s="44"/>
      <c r="G48" s="44"/>
      <c r="H48" s="44"/>
      <c r="I48" s="44"/>
      <c r="J48" s="51"/>
      <c r="K48" s="51"/>
      <c r="L48" s="51"/>
    </row>
    <row r="49" spans="1:12">
      <c r="A49" s="106" t="s">
        <v>928</v>
      </c>
      <c r="B49" s="106" t="s">
        <v>238</v>
      </c>
      <c r="C49" s="44"/>
      <c r="D49" s="44"/>
      <c r="E49" s="44"/>
      <c r="F49" s="44"/>
      <c r="G49" s="44"/>
      <c r="H49" s="44"/>
      <c r="I49" s="44"/>
      <c r="J49" s="51"/>
      <c r="K49" s="51"/>
      <c r="L49" s="51"/>
    </row>
    <row r="50" spans="1:12">
      <c r="A50" s="106" t="s">
        <v>929</v>
      </c>
      <c r="B50" s="106" t="s">
        <v>238</v>
      </c>
      <c r="C50" s="44"/>
      <c r="D50" s="44"/>
      <c r="E50" s="44"/>
      <c r="F50" s="44"/>
      <c r="G50" s="44"/>
      <c r="H50" s="44"/>
      <c r="I50" s="44"/>
      <c r="J50" s="51"/>
      <c r="K50" s="51"/>
      <c r="L50" s="206" t="s">
        <v>988</v>
      </c>
    </row>
    <row r="51" spans="1:12">
      <c r="A51" s="106" t="s">
        <v>930</v>
      </c>
      <c r="B51" s="106" t="s">
        <v>238</v>
      </c>
      <c r="C51" s="44"/>
      <c r="D51" s="44"/>
      <c r="E51" s="44"/>
      <c r="F51" s="44"/>
      <c r="G51" s="44"/>
      <c r="H51" s="44"/>
      <c r="I51" s="44"/>
      <c r="J51" s="51"/>
      <c r="K51" s="51"/>
      <c r="L51" s="51"/>
    </row>
    <row r="52" spans="1:12">
      <c r="A52" s="106" t="s">
        <v>931</v>
      </c>
      <c r="B52" s="106" t="s">
        <v>238</v>
      </c>
      <c r="C52" s="44"/>
      <c r="D52" s="44"/>
      <c r="E52" s="44"/>
      <c r="F52" s="44"/>
      <c r="G52" s="44"/>
      <c r="H52" s="44"/>
      <c r="I52" s="44"/>
      <c r="J52" s="51"/>
      <c r="K52" s="51"/>
      <c r="L52" s="51"/>
    </row>
    <row r="53" spans="1:12">
      <c r="A53" s="106" t="s">
        <v>932</v>
      </c>
      <c r="B53" s="106" t="s">
        <v>238</v>
      </c>
      <c r="C53" s="44"/>
      <c r="D53" s="44"/>
      <c r="E53" s="44"/>
      <c r="F53" s="44"/>
      <c r="G53" s="44"/>
      <c r="H53" s="44"/>
      <c r="I53" s="44"/>
      <c r="J53" s="51"/>
      <c r="K53" s="51"/>
      <c r="L53" s="51"/>
    </row>
    <row r="54" spans="1:12">
      <c r="A54" s="106" t="s">
        <v>933</v>
      </c>
      <c r="B54" s="106" t="s">
        <v>238</v>
      </c>
      <c r="C54" s="44"/>
      <c r="D54" s="44"/>
      <c r="E54" s="44"/>
      <c r="F54" s="44"/>
      <c r="G54" s="44"/>
      <c r="H54" s="44"/>
      <c r="I54" s="44"/>
      <c r="J54" s="51"/>
      <c r="K54" s="51"/>
      <c r="L54" s="51"/>
    </row>
    <row r="55" spans="1:12">
      <c r="A55" s="106" t="s">
        <v>934</v>
      </c>
      <c r="B55" s="106" t="s">
        <v>238</v>
      </c>
      <c r="C55" s="44"/>
      <c r="D55" s="44"/>
      <c r="E55" s="44"/>
      <c r="F55" s="44"/>
      <c r="G55" s="44"/>
      <c r="H55" s="44"/>
      <c r="I55" s="44"/>
      <c r="J55" s="51"/>
      <c r="K55" s="51"/>
      <c r="L55" s="51"/>
    </row>
    <row r="56" spans="1:12">
      <c r="A56" s="106" t="s">
        <v>935</v>
      </c>
      <c r="B56" s="106" t="s">
        <v>238</v>
      </c>
      <c r="C56" s="44"/>
      <c r="D56" s="44"/>
      <c r="E56" s="44"/>
      <c r="F56" s="44"/>
      <c r="G56" s="44"/>
      <c r="H56" s="44"/>
      <c r="I56" s="44"/>
      <c r="J56" s="51"/>
      <c r="K56" s="51"/>
      <c r="L56" s="51"/>
    </row>
    <row r="57" spans="1:12">
      <c r="A57" s="106" t="s">
        <v>936</v>
      </c>
      <c r="B57" s="106" t="s">
        <v>238</v>
      </c>
      <c r="C57" s="44"/>
      <c r="D57" s="44"/>
      <c r="E57" s="44"/>
      <c r="F57" s="44"/>
      <c r="G57" s="44"/>
      <c r="H57" s="44"/>
      <c r="I57" s="44"/>
      <c r="J57" s="51"/>
      <c r="K57" s="51"/>
      <c r="L57" s="51"/>
    </row>
    <row r="58" spans="1:12">
      <c r="A58" s="106" t="s">
        <v>644</v>
      </c>
      <c r="B58" s="106" t="s">
        <v>238</v>
      </c>
      <c r="C58" s="44"/>
      <c r="D58" s="44"/>
      <c r="E58" s="44"/>
      <c r="F58" s="44"/>
      <c r="G58" s="44"/>
      <c r="H58" s="44"/>
      <c r="I58" s="44"/>
      <c r="J58" s="51"/>
      <c r="K58" s="51"/>
      <c r="L58" s="51"/>
    </row>
    <row r="59" spans="1:12">
      <c r="A59" s="98" t="s">
        <v>937</v>
      </c>
      <c r="B59" s="98"/>
      <c r="C59" s="98"/>
      <c r="D59" s="98"/>
      <c r="E59" s="98"/>
      <c r="F59" s="98"/>
      <c r="G59" s="98"/>
      <c r="H59" s="98"/>
      <c r="I59" s="98"/>
      <c r="J59" s="195"/>
      <c r="K59" s="51"/>
      <c r="L59" s="51"/>
    </row>
    <row r="60" spans="1:12">
      <c r="A60" s="106" t="s">
        <v>944</v>
      </c>
      <c r="B60" s="106" t="s">
        <v>104</v>
      </c>
      <c r="C60" s="13">
        <f>SUM(C61:C77)</f>
        <v>0</v>
      </c>
      <c r="D60" s="13"/>
      <c r="E60" s="13"/>
      <c r="F60" s="13"/>
      <c r="G60" s="13"/>
      <c r="H60" s="13"/>
      <c r="I60" s="13">
        <f>SUM(I61:I77)</f>
        <v>0</v>
      </c>
      <c r="J60" s="51"/>
      <c r="K60" s="51"/>
      <c r="L60" s="51"/>
    </row>
    <row r="61" spans="1:12">
      <c r="A61" s="106" t="s">
        <v>920</v>
      </c>
      <c r="B61" s="106" t="s">
        <v>104</v>
      </c>
      <c r="C61" s="44"/>
      <c r="D61" s="44"/>
      <c r="E61" s="44"/>
      <c r="F61" s="44"/>
      <c r="G61" s="44"/>
      <c r="H61" s="44"/>
      <c r="I61" s="44"/>
      <c r="J61" s="51"/>
      <c r="K61" s="51"/>
      <c r="L61" s="51"/>
    </row>
    <row r="62" spans="1:12">
      <c r="A62" s="106" t="s">
        <v>922</v>
      </c>
      <c r="B62" s="106" t="s">
        <v>104</v>
      </c>
      <c r="C62" s="44"/>
      <c r="D62" s="44"/>
      <c r="E62" s="44"/>
      <c r="F62" s="44"/>
      <c r="G62" s="44"/>
      <c r="H62" s="44"/>
      <c r="I62" s="44"/>
      <c r="J62" s="51"/>
      <c r="K62" s="51"/>
      <c r="L62" s="51"/>
    </row>
    <row r="63" spans="1:12">
      <c r="A63" s="106" t="s">
        <v>923</v>
      </c>
      <c r="B63" s="106" t="s">
        <v>104</v>
      </c>
      <c r="C63" s="44"/>
      <c r="D63" s="44"/>
      <c r="E63" s="44"/>
      <c r="F63" s="44"/>
      <c r="G63" s="44"/>
      <c r="H63" s="44"/>
      <c r="I63" s="44"/>
      <c r="J63" s="51"/>
      <c r="K63" s="51"/>
      <c r="L63" s="51"/>
    </row>
    <row r="64" spans="1:12">
      <c r="A64" s="106" t="s">
        <v>924</v>
      </c>
      <c r="B64" s="106" t="s">
        <v>104</v>
      </c>
      <c r="C64" s="44"/>
      <c r="D64" s="44"/>
      <c r="E64" s="44"/>
      <c r="F64" s="44"/>
      <c r="G64" s="44"/>
      <c r="H64" s="44"/>
      <c r="I64" s="44"/>
      <c r="J64" s="51"/>
      <c r="K64" s="51"/>
      <c r="L64" s="206" t="s">
        <v>989</v>
      </c>
    </row>
    <row r="65" spans="1:12">
      <c r="A65" s="106" t="s">
        <v>925</v>
      </c>
      <c r="B65" s="106" t="s">
        <v>104</v>
      </c>
      <c r="C65" s="44"/>
      <c r="D65" s="44"/>
      <c r="E65" s="44"/>
      <c r="F65" s="44"/>
      <c r="G65" s="44"/>
      <c r="H65" s="44"/>
      <c r="I65" s="44"/>
      <c r="J65" s="51"/>
      <c r="K65" s="51"/>
      <c r="L65" s="51"/>
    </row>
    <row r="66" spans="1:12">
      <c r="A66" s="106" t="s">
        <v>926</v>
      </c>
      <c r="B66" s="106" t="s">
        <v>104</v>
      </c>
      <c r="C66" s="44"/>
      <c r="D66" s="44"/>
      <c r="E66" s="44"/>
      <c r="F66" s="44"/>
      <c r="G66" s="44"/>
      <c r="H66" s="44"/>
      <c r="I66" s="44"/>
      <c r="J66" s="51"/>
      <c r="K66" s="51"/>
      <c r="L66" s="51"/>
    </row>
    <row r="67" spans="1:12">
      <c r="A67" s="106" t="s">
        <v>927</v>
      </c>
      <c r="B67" s="106" t="s">
        <v>104</v>
      </c>
      <c r="C67" s="44"/>
      <c r="D67" s="44"/>
      <c r="E67" s="44"/>
      <c r="F67" s="44"/>
      <c r="G67" s="44"/>
      <c r="H67" s="44"/>
      <c r="I67" s="44"/>
      <c r="J67" s="51"/>
      <c r="K67" s="51"/>
      <c r="L67" s="51"/>
    </row>
    <row r="68" spans="1:12">
      <c r="A68" s="106" t="s">
        <v>928</v>
      </c>
      <c r="B68" s="106" t="s">
        <v>104</v>
      </c>
      <c r="C68" s="44"/>
      <c r="D68" s="44"/>
      <c r="E68" s="44"/>
      <c r="F68" s="44"/>
      <c r="G68" s="44"/>
      <c r="H68" s="44"/>
      <c r="I68" s="44"/>
      <c r="J68" s="51"/>
      <c r="K68" s="51"/>
      <c r="L68" s="51"/>
    </row>
    <row r="69" spans="1:12">
      <c r="A69" s="106" t="s">
        <v>929</v>
      </c>
      <c r="B69" s="106" t="s">
        <v>104</v>
      </c>
      <c r="C69" s="44"/>
      <c r="D69" s="44"/>
      <c r="E69" s="44"/>
      <c r="F69" s="44"/>
      <c r="G69" s="44"/>
      <c r="H69" s="44"/>
      <c r="I69" s="44"/>
      <c r="J69" s="51"/>
      <c r="K69" s="51"/>
      <c r="L69" s="51"/>
    </row>
    <row r="70" spans="1:12">
      <c r="A70" s="106" t="s">
        <v>930</v>
      </c>
      <c r="B70" s="106" t="s">
        <v>104</v>
      </c>
      <c r="C70" s="44"/>
      <c r="D70" s="44"/>
      <c r="E70" s="44"/>
      <c r="F70" s="44"/>
      <c r="G70" s="44"/>
      <c r="H70" s="44"/>
      <c r="I70" s="44"/>
      <c r="J70" s="51"/>
      <c r="K70" s="51"/>
      <c r="L70" s="51"/>
    </row>
    <row r="71" spans="1:12">
      <c r="A71" s="106" t="s">
        <v>931</v>
      </c>
      <c r="B71" s="106" t="s">
        <v>104</v>
      </c>
      <c r="C71" s="44"/>
      <c r="D71" s="44"/>
      <c r="E71" s="44"/>
      <c r="F71" s="44"/>
      <c r="G71" s="44"/>
      <c r="H71" s="44"/>
      <c r="I71" s="44"/>
      <c r="J71" s="51"/>
      <c r="K71" s="51"/>
      <c r="L71" s="51"/>
    </row>
    <row r="72" spans="1:12">
      <c r="A72" s="106" t="s">
        <v>932</v>
      </c>
      <c r="B72" s="106" t="s">
        <v>104</v>
      </c>
      <c r="C72" s="44"/>
      <c r="D72" s="44"/>
      <c r="E72" s="44"/>
      <c r="F72" s="44"/>
      <c r="G72" s="44"/>
      <c r="H72" s="44"/>
      <c r="I72" s="44"/>
      <c r="J72" s="51"/>
      <c r="K72" s="51"/>
      <c r="L72" s="51"/>
    </row>
    <row r="73" spans="1:12">
      <c r="A73" s="106" t="s">
        <v>933</v>
      </c>
      <c r="B73" s="106" t="s">
        <v>104</v>
      </c>
      <c r="C73" s="44"/>
      <c r="D73" s="44"/>
      <c r="E73" s="44"/>
      <c r="F73" s="44"/>
      <c r="G73" s="44"/>
      <c r="H73" s="44"/>
      <c r="I73" s="44"/>
      <c r="J73" s="51"/>
      <c r="K73" s="51"/>
      <c r="L73" s="51"/>
    </row>
    <row r="74" spans="1:12">
      <c r="A74" s="106" t="s">
        <v>934</v>
      </c>
      <c r="B74" s="106" t="s">
        <v>104</v>
      </c>
      <c r="C74" s="44"/>
      <c r="D74" s="44"/>
      <c r="E74" s="44"/>
      <c r="F74" s="44"/>
      <c r="G74" s="44"/>
      <c r="H74" s="44"/>
      <c r="I74" s="44"/>
      <c r="J74" s="51"/>
      <c r="K74" s="51"/>
      <c r="L74" s="51"/>
    </row>
    <row r="75" spans="1:12">
      <c r="A75" s="106" t="s">
        <v>935</v>
      </c>
      <c r="B75" s="106" t="s">
        <v>104</v>
      </c>
      <c r="C75" s="44"/>
      <c r="D75" s="44"/>
      <c r="E75" s="44"/>
      <c r="F75" s="44"/>
      <c r="G75" s="44"/>
      <c r="H75" s="44"/>
      <c r="I75" s="44"/>
      <c r="J75" s="51"/>
      <c r="K75" s="51"/>
      <c r="L75" s="51"/>
    </row>
    <row r="76" spans="1:12">
      <c r="A76" s="106" t="s">
        <v>936</v>
      </c>
      <c r="B76" s="106" t="s">
        <v>104</v>
      </c>
      <c r="C76" s="44"/>
      <c r="D76" s="44"/>
      <c r="E76" s="44"/>
      <c r="F76" s="44"/>
      <c r="G76" s="44"/>
      <c r="H76" s="44"/>
      <c r="I76" s="44"/>
      <c r="J76" s="51"/>
      <c r="K76" s="51"/>
      <c r="L76" s="51"/>
    </row>
    <row r="77" spans="1:12">
      <c r="A77" s="106" t="s">
        <v>644</v>
      </c>
      <c r="B77" s="106" t="s">
        <v>104</v>
      </c>
      <c r="C77" s="44"/>
      <c r="D77" s="44"/>
      <c r="E77" s="44"/>
      <c r="F77" s="44"/>
      <c r="G77" s="44"/>
      <c r="H77" s="44"/>
      <c r="I77" s="44"/>
      <c r="J77" s="51"/>
      <c r="K77" s="51"/>
      <c r="L77" s="51"/>
    </row>
    <row r="78" spans="1:12">
      <c r="A78" s="106" t="s">
        <v>940</v>
      </c>
      <c r="B78" s="106" t="s">
        <v>113</v>
      </c>
      <c r="C78" s="44"/>
      <c r="D78" s="44"/>
      <c r="E78" s="44"/>
      <c r="F78" s="44"/>
      <c r="G78" s="44"/>
      <c r="H78" s="44"/>
      <c r="I78" s="44"/>
      <c r="J78" s="51"/>
      <c r="K78" s="51"/>
      <c r="L78" s="51"/>
    </row>
    <row r="79" spans="1:12">
      <c r="A79" s="110" t="s">
        <v>990</v>
      </c>
      <c r="B79" s="20"/>
      <c r="C79" s="20"/>
      <c r="D79" s="20"/>
      <c r="E79" s="20"/>
      <c r="F79" s="20"/>
      <c r="G79" s="20"/>
      <c r="H79" s="20"/>
      <c r="I79" s="20"/>
      <c r="J79" s="51"/>
      <c r="K79" s="51"/>
      <c r="L79" s="51"/>
    </row>
    <row r="80" spans="1:12">
      <c r="A80" s="98" t="s">
        <v>145</v>
      </c>
      <c r="B80" s="98"/>
      <c r="C80" s="98"/>
      <c r="D80" s="98"/>
      <c r="E80" s="98"/>
      <c r="F80" s="98"/>
      <c r="G80" s="98"/>
      <c r="H80" s="98"/>
      <c r="I80" s="98"/>
      <c r="J80" s="51"/>
      <c r="K80" s="51"/>
      <c r="L80" s="51"/>
    </row>
    <row r="81" spans="1:12">
      <c r="A81" s="106" t="s">
        <v>919</v>
      </c>
      <c r="B81" s="106" t="s">
        <v>238</v>
      </c>
      <c r="C81" s="13">
        <f>SUM(C82:C98)</f>
        <v>0</v>
      </c>
      <c r="D81" s="13"/>
      <c r="E81" s="13"/>
      <c r="F81" s="13"/>
      <c r="G81" s="13"/>
      <c r="H81" s="13"/>
      <c r="I81" s="13">
        <f>SUM(I82:I98)</f>
        <v>0</v>
      </c>
      <c r="J81" s="51"/>
      <c r="K81" s="51"/>
      <c r="L81" s="51"/>
    </row>
    <row r="82" spans="1:12">
      <c r="A82" s="106" t="s">
        <v>920</v>
      </c>
      <c r="B82" s="106" t="s">
        <v>238</v>
      </c>
      <c r="C82" s="44"/>
      <c r="D82" s="44"/>
      <c r="E82" s="44"/>
      <c r="F82" s="44"/>
      <c r="G82" s="44"/>
      <c r="H82" s="44"/>
      <c r="I82" s="44"/>
      <c r="J82" s="51"/>
      <c r="K82" s="51"/>
      <c r="L82" s="51"/>
    </row>
    <row r="83" spans="1:12">
      <c r="A83" s="106" t="s">
        <v>922</v>
      </c>
      <c r="B83" s="106" t="s">
        <v>238</v>
      </c>
      <c r="C83" s="44"/>
      <c r="D83" s="44"/>
      <c r="E83" s="44"/>
      <c r="F83" s="44"/>
      <c r="G83" s="44"/>
      <c r="H83" s="44"/>
      <c r="I83" s="44"/>
      <c r="J83" s="51"/>
      <c r="K83" s="51"/>
      <c r="L83" s="51"/>
    </row>
    <row r="84" spans="1:12">
      <c r="A84" s="106" t="s">
        <v>923</v>
      </c>
      <c r="B84" s="106" t="s">
        <v>238</v>
      </c>
      <c r="C84" s="44"/>
      <c r="D84" s="44"/>
      <c r="E84" s="44"/>
      <c r="F84" s="44"/>
      <c r="G84" s="44"/>
      <c r="H84" s="44"/>
      <c r="I84" s="44"/>
      <c r="J84" s="51"/>
      <c r="K84" s="51"/>
      <c r="L84" s="51"/>
    </row>
    <row r="85" spans="1:12">
      <c r="A85" s="106" t="s">
        <v>924</v>
      </c>
      <c r="B85" s="106" t="s">
        <v>238</v>
      </c>
      <c r="C85" s="44"/>
      <c r="D85" s="44"/>
      <c r="E85" s="44"/>
      <c r="F85" s="44"/>
      <c r="G85" s="44"/>
      <c r="H85" s="44"/>
      <c r="I85" s="44"/>
      <c r="J85" s="51"/>
      <c r="K85" s="51"/>
      <c r="L85" s="51"/>
    </row>
    <row r="86" spans="1:12">
      <c r="A86" s="106" t="s">
        <v>925</v>
      </c>
      <c r="B86" s="106" t="s">
        <v>238</v>
      </c>
      <c r="C86" s="44"/>
      <c r="D86" s="44"/>
      <c r="E86" s="44"/>
      <c r="F86" s="44"/>
      <c r="G86" s="44"/>
      <c r="H86" s="44"/>
      <c r="I86" s="44"/>
      <c r="J86" s="51"/>
      <c r="K86" s="51"/>
      <c r="L86" s="51"/>
    </row>
    <row r="87" spans="1:12">
      <c r="A87" s="106" t="s">
        <v>926</v>
      </c>
      <c r="B87" s="106" t="s">
        <v>238</v>
      </c>
      <c r="C87" s="44"/>
      <c r="D87" s="44"/>
      <c r="E87" s="44"/>
      <c r="F87" s="44"/>
      <c r="G87" s="44"/>
      <c r="H87" s="44"/>
      <c r="I87" s="44"/>
      <c r="J87" s="51"/>
      <c r="K87" s="51"/>
      <c r="L87" s="51"/>
    </row>
    <row r="88" spans="1:12">
      <c r="A88" s="106" t="s">
        <v>927</v>
      </c>
      <c r="B88" s="106" t="s">
        <v>238</v>
      </c>
      <c r="C88" s="44"/>
      <c r="D88" s="44"/>
      <c r="E88" s="44"/>
      <c r="F88" s="44"/>
      <c r="G88" s="44"/>
      <c r="H88" s="44"/>
      <c r="I88" s="44"/>
      <c r="J88" s="51"/>
      <c r="K88" s="51"/>
      <c r="L88" s="51"/>
    </row>
    <row r="89" spans="1:12">
      <c r="A89" s="106" t="s">
        <v>928</v>
      </c>
      <c r="B89" s="106" t="s">
        <v>238</v>
      </c>
      <c r="C89" s="44"/>
      <c r="D89" s="44"/>
      <c r="E89" s="44"/>
      <c r="F89" s="44"/>
      <c r="G89" s="44"/>
      <c r="H89" s="44"/>
      <c r="I89" s="44"/>
      <c r="J89" s="51"/>
      <c r="K89" s="51"/>
      <c r="L89" s="51"/>
    </row>
    <row r="90" spans="1:12">
      <c r="A90" s="106" t="s">
        <v>929</v>
      </c>
      <c r="B90" s="106" t="s">
        <v>238</v>
      </c>
      <c r="C90" s="44"/>
      <c r="D90" s="44"/>
      <c r="E90" s="44"/>
      <c r="F90" s="44"/>
      <c r="G90" s="44"/>
      <c r="H90" s="44"/>
      <c r="I90" s="44"/>
      <c r="J90" s="51"/>
      <c r="K90" s="51"/>
      <c r="L90" s="51"/>
    </row>
    <row r="91" spans="1:12">
      <c r="A91" s="106" t="s">
        <v>930</v>
      </c>
      <c r="B91" s="106" t="s">
        <v>238</v>
      </c>
      <c r="C91" s="44"/>
      <c r="D91" s="44"/>
      <c r="E91" s="44"/>
      <c r="F91" s="44"/>
      <c r="G91" s="44"/>
      <c r="H91" s="44"/>
      <c r="I91" s="44"/>
      <c r="J91" s="51"/>
      <c r="K91" s="51"/>
      <c r="L91" s="51"/>
    </row>
    <row r="92" spans="1:12">
      <c r="A92" s="106" t="s">
        <v>931</v>
      </c>
      <c r="B92" s="106" t="s">
        <v>238</v>
      </c>
      <c r="C92" s="44"/>
      <c r="D92" s="44"/>
      <c r="E92" s="44"/>
      <c r="F92" s="44"/>
      <c r="G92" s="44"/>
      <c r="H92" s="44"/>
      <c r="I92" s="44"/>
      <c r="J92" s="51"/>
      <c r="K92" s="51"/>
      <c r="L92" s="51"/>
    </row>
    <row r="93" spans="1:12">
      <c r="A93" s="106" t="s">
        <v>932</v>
      </c>
      <c r="B93" s="106" t="s">
        <v>238</v>
      </c>
      <c r="C93" s="44"/>
      <c r="D93" s="44"/>
      <c r="E93" s="44"/>
      <c r="F93" s="44"/>
      <c r="G93" s="44"/>
      <c r="H93" s="44"/>
      <c r="I93" s="44"/>
      <c r="J93" s="51"/>
      <c r="K93" s="51"/>
      <c r="L93" s="51"/>
    </row>
    <row r="94" spans="1:12">
      <c r="A94" s="106" t="s">
        <v>933</v>
      </c>
      <c r="B94" s="106" t="s">
        <v>238</v>
      </c>
      <c r="C94" s="44"/>
      <c r="D94" s="44"/>
      <c r="E94" s="44"/>
      <c r="F94" s="44"/>
      <c r="G94" s="44"/>
      <c r="H94" s="44"/>
      <c r="I94" s="44"/>
      <c r="J94" s="51"/>
      <c r="K94" s="51"/>
      <c r="L94" s="51"/>
    </row>
    <row r="95" spans="1:12">
      <c r="A95" s="106" t="s">
        <v>934</v>
      </c>
      <c r="B95" s="106" t="s">
        <v>238</v>
      </c>
      <c r="C95" s="44"/>
      <c r="D95" s="44"/>
      <c r="E95" s="44"/>
      <c r="F95" s="44"/>
      <c r="G95" s="44"/>
      <c r="H95" s="44"/>
      <c r="I95" s="44"/>
      <c r="J95" s="51"/>
      <c r="K95" s="51"/>
      <c r="L95" s="51"/>
    </row>
    <row r="96" spans="1:12">
      <c r="A96" s="106" t="s">
        <v>935</v>
      </c>
      <c r="B96" s="106" t="s">
        <v>238</v>
      </c>
      <c r="C96" s="44"/>
      <c r="D96" s="44"/>
      <c r="E96" s="44"/>
      <c r="F96" s="44"/>
      <c r="G96" s="44"/>
      <c r="H96" s="44"/>
      <c r="I96" s="44"/>
      <c r="J96" s="51"/>
      <c r="K96" s="51"/>
      <c r="L96" s="51"/>
    </row>
    <row r="97" spans="1:12">
      <c r="A97" s="106" t="s">
        <v>936</v>
      </c>
      <c r="B97" s="106" t="s">
        <v>238</v>
      </c>
      <c r="C97" s="44"/>
      <c r="D97" s="44"/>
      <c r="E97" s="44"/>
      <c r="F97" s="44"/>
      <c r="G97" s="44"/>
      <c r="H97" s="44"/>
      <c r="I97" s="44"/>
      <c r="J97" s="51"/>
      <c r="K97" s="51"/>
      <c r="L97" s="51"/>
    </row>
    <row r="98" spans="1:12">
      <c r="A98" s="106" t="s">
        <v>943</v>
      </c>
      <c r="B98" s="106" t="s">
        <v>238</v>
      </c>
      <c r="C98" s="44"/>
      <c r="D98" s="44"/>
      <c r="E98" s="44"/>
      <c r="F98" s="44"/>
      <c r="G98" s="44"/>
      <c r="H98" s="44"/>
      <c r="I98" s="44"/>
      <c r="J98" s="51"/>
      <c r="K98" s="51"/>
      <c r="L98" s="51"/>
    </row>
    <row r="99" spans="1:12">
      <c r="A99" s="98" t="s">
        <v>937</v>
      </c>
      <c r="B99" s="98"/>
      <c r="C99" s="98"/>
      <c r="D99" s="98"/>
      <c r="E99" s="98"/>
      <c r="F99" s="98"/>
      <c r="G99" s="98"/>
      <c r="H99" s="98"/>
      <c r="I99" s="98"/>
      <c r="J99" s="195"/>
      <c r="K99" s="51"/>
      <c r="L99" s="51"/>
    </row>
    <row r="100" spans="1:12">
      <c r="A100" s="106" t="s">
        <v>944</v>
      </c>
      <c r="B100" s="106" t="s">
        <v>104</v>
      </c>
      <c r="C100" s="13">
        <f>SUM(C101:C117)</f>
        <v>0</v>
      </c>
      <c r="D100" s="13"/>
      <c r="E100" s="13"/>
      <c r="F100" s="13"/>
      <c r="G100" s="13"/>
      <c r="H100" s="13"/>
      <c r="I100" s="13">
        <f>SUM(I101:I117)</f>
        <v>0</v>
      </c>
      <c r="J100" s="51"/>
      <c r="K100" s="51"/>
      <c r="L100" s="51"/>
    </row>
    <row r="101" spans="1:12">
      <c r="A101" s="106" t="s">
        <v>920</v>
      </c>
      <c r="B101" s="106" t="s">
        <v>104</v>
      </c>
      <c r="C101" s="44"/>
      <c r="D101" s="44"/>
      <c r="E101" s="44"/>
      <c r="F101" s="44"/>
      <c r="G101" s="44"/>
      <c r="H101" s="44"/>
      <c r="I101" s="44"/>
      <c r="J101" s="51"/>
      <c r="K101" s="51"/>
      <c r="L101" s="51"/>
    </row>
    <row r="102" spans="1:12">
      <c r="A102" s="106" t="s">
        <v>922</v>
      </c>
      <c r="B102" s="106" t="s">
        <v>104</v>
      </c>
      <c r="C102" s="44"/>
      <c r="D102" s="44"/>
      <c r="E102" s="44"/>
      <c r="F102" s="44"/>
      <c r="G102" s="44"/>
      <c r="H102" s="44"/>
      <c r="I102" s="44"/>
      <c r="J102" s="51"/>
      <c r="K102" s="51"/>
      <c r="L102" s="51"/>
    </row>
    <row r="103" spans="1:12">
      <c r="A103" s="106" t="s">
        <v>923</v>
      </c>
      <c r="B103" s="106" t="s">
        <v>104</v>
      </c>
      <c r="C103" s="44"/>
      <c r="D103" s="44"/>
      <c r="E103" s="44"/>
      <c r="F103" s="44"/>
      <c r="G103" s="44"/>
      <c r="H103" s="44"/>
      <c r="I103" s="44"/>
      <c r="J103" s="51"/>
      <c r="K103" s="51"/>
      <c r="L103" s="51"/>
    </row>
    <row r="104" spans="1:12">
      <c r="A104" s="106" t="s">
        <v>924</v>
      </c>
      <c r="B104" s="106" t="s">
        <v>104</v>
      </c>
      <c r="C104" s="44"/>
      <c r="D104" s="44"/>
      <c r="E104" s="44"/>
      <c r="F104" s="44"/>
      <c r="G104" s="44"/>
      <c r="H104" s="44"/>
      <c r="I104" s="44"/>
      <c r="J104" s="51"/>
      <c r="K104" s="51"/>
      <c r="L104" s="51"/>
    </row>
    <row r="105" spans="1:12">
      <c r="A105" s="106" t="s">
        <v>925</v>
      </c>
      <c r="B105" s="106" t="s">
        <v>104</v>
      </c>
      <c r="C105" s="44"/>
      <c r="D105" s="44"/>
      <c r="E105" s="44"/>
      <c r="F105" s="44"/>
      <c r="G105" s="44"/>
      <c r="H105" s="44"/>
      <c r="I105" s="44"/>
      <c r="J105" s="51"/>
      <c r="K105" s="51"/>
      <c r="L105" s="51"/>
    </row>
    <row r="106" spans="1:12">
      <c r="A106" s="106" t="s">
        <v>926</v>
      </c>
      <c r="B106" s="106" t="s">
        <v>104</v>
      </c>
      <c r="C106" s="44"/>
      <c r="D106" s="44"/>
      <c r="E106" s="44"/>
      <c r="F106" s="44"/>
      <c r="G106" s="44"/>
      <c r="H106" s="44"/>
      <c r="I106" s="44"/>
      <c r="J106" s="51"/>
      <c r="K106" s="51"/>
      <c r="L106" s="51"/>
    </row>
    <row r="107" spans="1:12">
      <c r="A107" s="106" t="s">
        <v>927</v>
      </c>
      <c r="B107" s="106" t="s">
        <v>104</v>
      </c>
      <c r="C107" s="44"/>
      <c r="D107" s="44"/>
      <c r="E107" s="44"/>
      <c r="F107" s="44"/>
      <c r="G107" s="44"/>
      <c r="H107" s="44"/>
      <c r="I107" s="44"/>
      <c r="J107" s="51"/>
      <c r="K107" s="51"/>
      <c r="L107" s="51"/>
    </row>
    <row r="108" spans="1:12">
      <c r="A108" s="106" t="s">
        <v>928</v>
      </c>
      <c r="B108" s="106" t="s">
        <v>104</v>
      </c>
      <c r="C108" s="44"/>
      <c r="D108" s="44"/>
      <c r="E108" s="44"/>
      <c r="F108" s="44"/>
      <c r="G108" s="44"/>
      <c r="H108" s="44"/>
      <c r="I108" s="44"/>
      <c r="J108" s="51"/>
      <c r="K108" s="51"/>
      <c r="L108" s="51"/>
    </row>
    <row r="109" spans="1:12">
      <c r="A109" s="106" t="s">
        <v>929</v>
      </c>
      <c r="B109" s="106" t="s">
        <v>104</v>
      </c>
      <c r="C109" s="44"/>
      <c r="D109" s="44"/>
      <c r="E109" s="44"/>
      <c r="F109" s="44"/>
      <c r="G109" s="44"/>
      <c r="H109" s="44"/>
      <c r="I109" s="44"/>
      <c r="J109" s="51"/>
      <c r="K109" s="51"/>
      <c r="L109" s="51"/>
    </row>
    <row r="110" spans="1:12">
      <c r="A110" s="106" t="s">
        <v>930</v>
      </c>
      <c r="B110" s="106" t="s">
        <v>104</v>
      </c>
      <c r="C110" s="44"/>
      <c r="D110" s="44"/>
      <c r="E110" s="44"/>
      <c r="F110" s="44"/>
      <c r="G110" s="44"/>
      <c r="H110" s="44"/>
      <c r="I110" s="44"/>
      <c r="J110" s="51"/>
      <c r="K110" s="51"/>
      <c r="L110" s="51"/>
    </row>
    <row r="111" spans="1:12">
      <c r="A111" s="106" t="s">
        <v>931</v>
      </c>
      <c r="B111" s="106" t="s">
        <v>104</v>
      </c>
      <c r="C111" s="44"/>
      <c r="D111" s="44"/>
      <c r="E111" s="44"/>
      <c r="F111" s="44"/>
      <c r="G111" s="44"/>
      <c r="H111" s="44"/>
      <c r="I111" s="44"/>
      <c r="J111" s="51"/>
      <c r="K111" s="51"/>
      <c r="L111" s="51"/>
    </row>
    <row r="112" spans="1:12">
      <c r="A112" s="106" t="s">
        <v>932</v>
      </c>
      <c r="B112" s="106" t="s">
        <v>104</v>
      </c>
      <c r="C112" s="44"/>
      <c r="D112" s="44"/>
      <c r="E112" s="44"/>
      <c r="F112" s="44"/>
      <c r="G112" s="44"/>
      <c r="H112" s="44"/>
      <c r="I112" s="44"/>
      <c r="J112" s="51"/>
      <c r="K112" s="51"/>
      <c r="L112" s="51"/>
    </row>
    <row r="113" spans="1:12">
      <c r="A113" s="106" t="s">
        <v>933</v>
      </c>
      <c r="B113" s="106" t="s">
        <v>104</v>
      </c>
      <c r="C113" s="44"/>
      <c r="D113" s="44"/>
      <c r="E113" s="44"/>
      <c r="F113" s="44"/>
      <c r="G113" s="44"/>
      <c r="H113" s="44"/>
      <c r="I113" s="44"/>
      <c r="J113" s="51"/>
      <c r="K113" s="51"/>
      <c r="L113" s="51"/>
    </row>
    <row r="114" spans="1:12">
      <c r="A114" s="106" t="s">
        <v>934</v>
      </c>
      <c r="B114" s="106" t="s">
        <v>104</v>
      </c>
      <c r="C114" s="44"/>
      <c r="D114" s="44"/>
      <c r="E114" s="44"/>
      <c r="F114" s="44"/>
      <c r="G114" s="44"/>
      <c r="H114" s="44"/>
      <c r="I114" s="44"/>
      <c r="J114" s="51"/>
      <c r="K114" s="51"/>
      <c r="L114" s="51"/>
    </row>
    <row r="115" spans="1:12">
      <c r="A115" s="106" t="s">
        <v>935</v>
      </c>
      <c r="B115" s="106" t="s">
        <v>104</v>
      </c>
      <c r="C115" s="44"/>
      <c r="D115" s="44"/>
      <c r="E115" s="44"/>
      <c r="F115" s="44"/>
      <c r="G115" s="44"/>
      <c r="H115" s="44"/>
      <c r="I115" s="44"/>
      <c r="J115" s="51"/>
      <c r="K115" s="51"/>
      <c r="L115" s="51"/>
    </row>
    <row r="116" spans="1:12">
      <c r="A116" s="106" t="s">
        <v>936</v>
      </c>
      <c r="B116" s="106" t="s">
        <v>104</v>
      </c>
      <c r="C116" s="44"/>
      <c r="D116" s="44"/>
      <c r="E116" s="44"/>
      <c r="F116" s="44"/>
      <c r="G116" s="44"/>
      <c r="H116" s="44"/>
      <c r="I116" s="44"/>
      <c r="J116" s="51"/>
      <c r="K116" s="51"/>
      <c r="L116" s="51"/>
    </row>
    <row r="117" spans="1:12">
      <c r="A117" s="106" t="s">
        <v>644</v>
      </c>
      <c r="B117" s="106" t="s">
        <v>104</v>
      </c>
      <c r="C117" s="44"/>
      <c r="D117" s="44"/>
      <c r="E117" s="44"/>
      <c r="F117" s="44"/>
      <c r="G117" s="44"/>
      <c r="H117" s="44"/>
      <c r="I117" s="44"/>
      <c r="J117" s="51"/>
      <c r="K117" s="51"/>
      <c r="L117" s="51"/>
    </row>
    <row r="118" spans="1:12">
      <c r="A118" s="106" t="s">
        <v>940</v>
      </c>
      <c r="B118" s="106" t="s">
        <v>113</v>
      </c>
      <c r="C118" s="44"/>
      <c r="D118" s="44"/>
      <c r="E118" s="44"/>
      <c r="F118" s="44"/>
      <c r="G118" s="44"/>
      <c r="H118" s="44"/>
      <c r="I118" s="44"/>
      <c r="J118" s="51"/>
      <c r="K118" s="51"/>
      <c r="L118" s="51"/>
    </row>
    <row r="119" spans="1:12">
      <c r="A119" s="110" t="s">
        <v>991</v>
      </c>
      <c r="B119" s="20"/>
      <c r="C119" s="20"/>
      <c r="D119" s="20"/>
      <c r="E119" s="20"/>
      <c r="F119" s="20"/>
      <c r="G119" s="20"/>
      <c r="H119" s="20"/>
      <c r="I119" s="20"/>
      <c r="J119" s="51"/>
      <c r="K119" s="51"/>
      <c r="L119" s="51"/>
    </row>
    <row r="120" spans="1:12">
      <c r="A120" s="98" t="s">
        <v>145</v>
      </c>
      <c r="B120" s="98"/>
      <c r="C120" s="98"/>
      <c r="D120" s="98"/>
      <c r="E120" s="98"/>
      <c r="F120" s="98"/>
      <c r="G120" s="98"/>
      <c r="H120" s="98"/>
      <c r="I120" s="98"/>
      <c r="J120" s="195"/>
      <c r="K120" s="51"/>
      <c r="L120" s="51"/>
    </row>
    <row r="121" spans="1:12">
      <c r="A121" s="106" t="s">
        <v>919</v>
      </c>
      <c r="B121" s="106" t="s">
        <v>238</v>
      </c>
      <c r="C121" s="13">
        <f>SUM(C122:C138)</f>
        <v>0</v>
      </c>
      <c r="D121" s="13"/>
      <c r="E121" s="13"/>
      <c r="F121" s="13"/>
      <c r="G121" s="13"/>
      <c r="H121" s="13"/>
      <c r="I121" s="13">
        <f>SUM(I122:I138)</f>
        <v>0</v>
      </c>
      <c r="J121" s="51"/>
      <c r="K121" s="51"/>
      <c r="L121" s="51"/>
    </row>
    <row r="122" spans="1:12">
      <c r="A122" s="106" t="s">
        <v>920</v>
      </c>
      <c r="B122" s="106" t="s">
        <v>238</v>
      </c>
      <c r="C122" s="44"/>
      <c r="D122" s="44"/>
      <c r="E122" s="44"/>
      <c r="F122" s="44"/>
      <c r="G122" s="44"/>
      <c r="H122" s="44"/>
      <c r="I122" s="44"/>
      <c r="J122" s="51"/>
      <c r="K122" s="51"/>
      <c r="L122" s="51"/>
    </row>
    <row r="123" spans="1:12">
      <c r="A123" s="106" t="s">
        <v>922</v>
      </c>
      <c r="B123" s="106" t="s">
        <v>238</v>
      </c>
      <c r="C123" s="44"/>
      <c r="D123" s="44"/>
      <c r="E123" s="44"/>
      <c r="F123" s="44"/>
      <c r="G123" s="44"/>
      <c r="H123" s="44"/>
      <c r="I123" s="44"/>
      <c r="J123" s="51"/>
      <c r="K123" s="51"/>
      <c r="L123" s="51"/>
    </row>
    <row r="124" spans="1:12">
      <c r="A124" s="106" t="s">
        <v>923</v>
      </c>
      <c r="B124" s="106" t="s">
        <v>238</v>
      </c>
      <c r="C124" s="44"/>
      <c r="D124" s="44"/>
      <c r="E124" s="44"/>
      <c r="F124" s="44"/>
      <c r="G124" s="44"/>
      <c r="H124" s="44"/>
      <c r="I124" s="44"/>
      <c r="J124" s="51"/>
      <c r="K124" s="51"/>
      <c r="L124" s="51"/>
    </row>
    <row r="125" spans="1:12">
      <c r="A125" s="106" t="s">
        <v>924</v>
      </c>
      <c r="B125" s="106" t="s">
        <v>238</v>
      </c>
      <c r="C125" s="44"/>
      <c r="D125" s="44"/>
      <c r="E125" s="44"/>
      <c r="F125" s="44"/>
      <c r="G125" s="44"/>
      <c r="H125" s="44"/>
      <c r="I125" s="44"/>
      <c r="J125" s="51"/>
      <c r="K125" s="51"/>
      <c r="L125" s="51"/>
    </row>
    <row r="126" spans="1:12">
      <c r="A126" s="106" t="s">
        <v>925</v>
      </c>
      <c r="B126" s="106" t="s">
        <v>238</v>
      </c>
      <c r="C126" s="44"/>
      <c r="D126" s="44"/>
      <c r="E126" s="44"/>
      <c r="F126" s="44"/>
      <c r="G126" s="44"/>
      <c r="H126" s="44"/>
      <c r="I126" s="44"/>
      <c r="J126" s="51"/>
      <c r="K126" s="51"/>
      <c r="L126" s="51"/>
    </row>
    <row r="127" spans="1:12">
      <c r="A127" s="106" t="s">
        <v>926</v>
      </c>
      <c r="B127" s="106" t="s">
        <v>238</v>
      </c>
      <c r="C127" s="44"/>
      <c r="D127" s="44"/>
      <c r="E127" s="44"/>
      <c r="F127" s="44"/>
      <c r="G127" s="44"/>
      <c r="H127" s="44"/>
      <c r="I127" s="44"/>
      <c r="J127" s="51"/>
      <c r="K127" s="51"/>
      <c r="L127" s="51"/>
    </row>
    <row r="128" spans="1:12">
      <c r="A128" s="106" t="s">
        <v>927</v>
      </c>
      <c r="B128" s="106" t="s">
        <v>238</v>
      </c>
      <c r="C128" s="44"/>
      <c r="D128" s="44"/>
      <c r="E128" s="44"/>
      <c r="F128" s="44"/>
      <c r="G128" s="44"/>
      <c r="H128" s="44"/>
      <c r="I128" s="44"/>
      <c r="J128" s="51"/>
      <c r="K128" s="51"/>
      <c r="L128" s="51"/>
    </row>
    <row r="129" spans="1:12">
      <c r="A129" s="106" t="s">
        <v>928</v>
      </c>
      <c r="B129" s="106" t="s">
        <v>238</v>
      </c>
      <c r="C129" s="44"/>
      <c r="D129" s="44"/>
      <c r="E129" s="44"/>
      <c r="F129" s="44"/>
      <c r="G129" s="44"/>
      <c r="H129" s="44"/>
      <c r="I129" s="44"/>
      <c r="J129" s="51"/>
      <c r="K129" s="51"/>
      <c r="L129" s="51"/>
    </row>
    <row r="130" spans="1:12">
      <c r="A130" s="106" t="s">
        <v>929</v>
      </c>
      <c r="B130" s="106" t="s">
        <v>238</v>
      </c>
      <c r="C130" s="44"/>
      <c r="D130" s="44"/>
      <c r="E130" s="44"/>
      <c r="F130" s="44"/>
      <c r="G130" s="44"/>
      <c r="H130" s="44"/>
      <c r="I130" s="44"/>
      <c r="J130" s="51"/>
      <c r="K130" s="51"/>
      <c r="L130" s="51"/>
    </row>
    <row r="131" spans="1:12">
      <c r="A131" s="106" t="s">
        <v>930</v>
      </c>
      <c r="B131" s="106" t="s">
        <v>238</v>
      </c>
      <c r="C131" s="44"/>
      <c r="D131" s="44"/>
      <c r="E131" s="44"/>
      <c r="F131" s="44"/>
      <c r="G131" s="44"/>
      <c r="H131" s="44"/>
      <c r="I131" s="44"/>
      <c r="J131" s="51"/>
      <c r="K131" s="51"/>
      <c r="L131" s="51"/>
    </row>
    <row r="132" spans="1:12">
      <c r="A132" s="106" t="s">
        <v>931</v>
      </c>
      <c r="B132" s="106" t="s">
        <v>238</v>
      </c>
      <c r="C132" s="44"/>
      <c r="D132" s="44"/>
      <c r="E132" s="44"/>
      <c r="F132" s="44"/>
      <c r="G132" s="44"/>
      <c r="H132" s="44"/>
      <c r="I132" s="44"/>
      <c r="J132" s="51"/>
      <c r="K132" s="51"/>
      <c r="L132" s="51"/>
    </row>
    <row r="133" spans="1:12">
      <c r="A133" s="106" t="s">
        <v>932</v>
      </c>
      <c r="B133" s="106" t="s">
        <v>238</v>
      </c>
      <c r="C133" s="44"/>
      <c r="D133" s="44"/>
      <c r="E133" s="44"/>
      <c r="F133" s="44"/>
      <c r="G133" s="44"/>
      <c r="H133" s="44"/>
      <c r="I133" s="44"/>
      <c r="J133" s="51"/>
      <c r="K133" s="51"/>
      <c r="L133" s="51"/>
    </row>
    <row r="134" spans="1:12">
      <c r="A134" s="106" t="s">
        <v>933</v>
      </c>
      <c r="B134" s="106" t="s">
        <v>238</v>
      </c>
      <c r="C134" s="44"/>
      <c r="D134" s="44"/>
      <c r="E134" s="44"/>
      <c r="F134" s="44"/>
      <c r="G134" s="44"/>
      <c r="H134" s="44"/>
      <c r="I134" s="44"/>
      <c r="J134" s="51"/>
      <c r="K134" s="51"/>
      <c r="L134" s="51"/>
    </row>
    <row r="135" spans="1:12">
      <c r="A135" s="106" t="s">
        <v>934</v>
      </c>
      <c r="B135" s="106" t="s">
        <v>238</v>
      </c>
      <c r="C135" s="44"/>
      <c r="D135" s="44"/>
      <c r="E135" s="44"/>
      <c r="F135" s="44"/>
      <c r="G135" s="44"/>
      <c r="H135" s="44"/>
      <c r="I135" s="44"/>
      <c r="J135" s="51"/>
      <c r="K135" s="51"/>
      <c r="L135" s="51"/>
    </row>
    <row r="136" spans="1:12">
      <c r="A136" s="106" t="s">
        <v>935</v>
      </c>
      <c r="B136" s="106" t="s">
        <v>238</v>
      </c>
      <c r="C136" s="44"/>
      <c r="D136" s="44"/>
      <c r="E136" s="44"/>
      <c r="F136" s="44"/>
      <c r="G136" s="44"/>
      <c r="H136" s="44"/>
      <c r="I136" s="44"/>
      <c r="J136" s="51"/>
      <c r="K136" s="51"/>
      <c r="L136" s="51"/>
    </row>
    <row r="137" spans="1:12">
      <c r="A137" s="106" t="s">
        <v>936</v>
      </c>
      <c r="B137" s="106" t="s">
        <v>238</v>
      </c>
      <c r="C137" s="44"/>
      <c r="D137" s="44"/>
      <c r="E137" s="44"/>
      <c r="F137" s="44"/>
      <c r="G137" s="44"/>
      <c r="H137" s="44"/>
      <c r="I137" s="44"/>
      <c r="J137" s="51"/>
      <c r="K137" s="51"/>
      <c r="L137" s="51"/>
    </row>
    <row r="138" spans="1:12">
      <c r="A138" s="106" t="s">
        <v>943</v>
      </c>
      <c r="B138" s="106" t="s">
        <v>238</v>
      </c>
      <c r="C138" s="44"/>
      <c r="D138" s="44"/>
      <c r="E138" s="44"/>
      <c r="F138" s="44"/>
      <c r="G138" s="44"/>
      <c r="H138" s="44"/>
      <c r="I138" s="44"/>
      <c r="J138" s="51"/>
      <c r="K138" s="51"/>
      <c r="L138" s="51"/>
    </row>
    <row r="139" spans="1:12">
      <c r="A139" s="98" t="s">
        <v>937</v>
      </c>
      <c r="B139" s="98"/>
      <c r="C139" s="98"/>
      <c r="D139" s="98"/>
      <c r="E139" s="98"/>
      <c r="F139" s="98"/>
      <c r="G139" s="98"/>
      <c r="H139" s="98"/>
      <c r="I139" s="98"/>
      <c r="J139" s="195"/>
      <c r="K139" s="51"/>
      <c r="L139" s="51"/>
    </row>
    <row r="140" spans="1:12">
      <c r="A140" s="106" t="s">
        <v>944</v>
      </c>
      <c r="B140" s="106" t="s">
        <v>104</v>
      </c>
      <c r="C140" s="13">
        <f>SUM(C141:C157)</f>
        <v>0</v>
      </c>
      <c r="D140" s="13"/>
      <c r="E140" s="13"/>
      <c r="F140" s="13"/>
      <c r="G140" s="13"/>
      <c r="H140" s="13"/>
      <c r="I140" s="13">
        <f>SUM(I141:I157)</f>
        <v>0</v>
      </c>
      <c r="J140" s="51"/>
      <c r="K140" s="51"/>
      <c r="L140" s="51"/>
    </row>
    <row r="141" spans="1:12">
      <c r="A141" s="106" t="s">
        <v>920</v>
      </c>
      <c r="B141" s="106" t="s">
        <v>104</v>
      </c>
      <c r="C141" s="44"/>
      <c r="D141" s="44"/>
      <c r="E141" s="44"/>
      <c r="F141" s="44"/>
      <c r="G141" s="44"/>
      <c r="H141" s="44"/>
      <c r="I141" s="44"/>
      <c r="J141" s="51"/>
      <c r="K141" s="51"/>
      <c r="L141" s="51"/>
    </row>
    <row r="142" spans="1:12">
      <c r="A142" s="106" t="s">
        <v>922</v>
      </c>
      <c r="B142" s="106" t="s">
        <v>104</v>
      </c>
      <c r="C142" s="44"/>
      <c r="D142" s="44"/>
      <c r="E142" s="44"/>
      <c r="F142" s="44"/>
      <c r="G142" s="44"/>
      <c r="H142" s="44"/>
      <c r="I142" s="44"/>
      <c r="J142" s="51"/>
      <c r="K142" s="51"/>
      <c r="L142" s="51"/>
    </row>
    <row r="143" spans="1:12">
      <c r="A143" s="106" t="s">
        <v>923</v>
      </c>
      <c r="B143" s="106" t="s">
        <v>104</v>
      </c>
      <c r="C143" s="44"/>
      <c r="D143" s="44"/>
      <c r="E143" s="44"/>
      <c r="F143" s="44"/>
      <c r="G143" s="44"/>
      <c r="H143" s="44"/>
      <c r="I143" s="44"/>
      <c r="J143" s="51"/>
      <c r="K143" s="51"/>
      <c r="L143" s="51"/>
    </row>
    <row r="144" spans="1:12">
      <c r="A144" s="106" t="s">
        <v>924</v>
      </c>
      <c r="B144" s="106" t="s">
        <v>104</v>
      </c>
      <c r="C144" s="44"/>
      <c r="D144" s="44"/>
      <c r="E144" s="44"/>
      <c r="F144" s="44"/>
      <c r="G144" s="44"/>
      <c r="H144" s="44"/>
      <c r="I144" s="44"/>
      <c r="J144" s="51"/>
      <c r="K144" s="51"/>
      <c r="L144" s="51"/>
    </row>
    <row r="145" spans="1:12">
      <c r="A145" s="106" t="s">
        <v>925</v>
      </c>
      <c r="B145" s="106" t="s">
        <v>104</v>
      </c>
      <c r="C145" s="44"/>
      <c r="D145" s="44"/>
      <c r="E145" s="44"/>
      <c r="F145" s="44"/>
      <c r="G145" s="44"/>
      <c r="H145" s="44"/>
      <c r="I145" s="44"/>
      <c r="J145" s="51"/>
      <c r="K145" s="51"/>
      <c r="L145" s="51"/>
    </row>
    <row r="146" spans="1:12">
      <c r="A146" s="106" t="s">
        <v>926</v>
      </c>
      <c r="B146" s="106" t="s">
        <v>104</v>
      </c>
      <c r="C146" s="44"/>
      <c r="D146" s="44"/>
      <c r="E146" s="44"/>
      <c r="F146" s="44"/>
      <c r="G146" s="44"/>
      <c r="H146" s="44"/>
      <c r="I146" s="44"/>
      <c r="J146" s="51"/>
      <c r="K146" s="51"/>
      <c r="L146" s="51"/>
    </row>
    <row r="147" spans="1:12">
      <c r="A147" s="106" t="s">
        <v>927</v>
      </c>
      <c r="B147" s="106" t="s">
        <v>104</v>
      </c>
      <c r="C147" s="44"/>
      <c r="D147" s="44"/>
      <c r="E147" s="44"/>
      <c r="F147" s="44"/>
      <c r="G147" s="44"/>
      <c r="H147" s="44"/>
      <c r="I147" s="44"/>
      <c r="J147" s="51"/>
      <c r="K147" s="51"/>
      <c r="L147" s="51"/>
    </row>
    <row r="148" spans="1:12">
      <c r="A148" s="106" t="s">
        <v>928</v>
      </c>
      <c r="B148" s="106" t="s">
        <v>104</v>
      </c>
      <c r="C148" s="44"/>
      <c r="D148" s="44"/>
      <c r="E148" s="44"/>
      <c r="F148" s="44"/>
      <c r="G148" s="44"/>
      <c r="H148" s="44"/>
      <c r="I148" s="44"/>
      <c r="J148" s="51"/>
      <c r="K148" s="51"/>
      <c r="L148" s="51"/>
    </row>
    <row r="149" spans="1:12">
      <c r="A149" s="106" t="s">
        <v>929</v>
      </c>
      <c r="B149" s="106" t="s">
        <v>104</v>
      </c>
      <c r="C149" s="44"/>
      <c r="D149" s="44"/>
      <c r="E149" s="44"/>
      <c r="F149" s="44"/>
      <c r="G149" s="44"/>
      <c r="H149" s="44"/>
      <c r="I149" s="44"/>
      <c r="J149" s="51"/>
      <c r="K149" s="51"/>
      <c r="L149" s="51"/>
    </row>
    <row r="150" spans="1:12">
      <c r="A150" s="106" t="s">
        <v>930</v>
      </c>
      <c r="B150" s="106" t="s">
        <v>104</v>
      </c>
      <c r="C150" s="44"/>
      <c r="D150" s="44"/>
      <c r="E150" s="44"/>
      <c r="F150" s="44"/>
      <c r="G150" s="44"/>
      <c r="H150" s="44"/>
      <c r="I150" s="44"/>
      <c r="J150" s="51"/>
      <c r="K150" s="51"/>
      <c r="L150" s="51"/>
    </row>
    <row r="151" spans="1:12">
      <c r="A151" s="106" t="s">
        <v>931</v>
      </c>
      <c r="B151" s="106" t="s">
        <v>104</v>
      </c>
      <c r="C151" s="44"/>
      <c r="D151" s="44"/>
      <c r="E151" s="44"/>
      <c r="F151" s="44"/>
      <c r="G151" s="44"/>
      <c r="H151" s="44"/>
      <c r="I151" s="44"/>
      <c r="J151" s="51"/>
      <c r="K151" s="51"/>
      <c r="L151" s="51"/>
    </row>
    <row r="152" spans="1:12">
      <c r="A152" s="106" t="s">
        <v>932</v>
      </c>
      <c r="B152" s="106" t="s">
        <v>104</v>
      </c>
      <c r="C152" s="44"/>
      <c r="D152" s="44"/>
      <c r="E152" s="44"/>
      <c r="F152" s="44"/>
      <c r="G152" s="44"/>
      <c r="H152" s="44"/>
      <c r="I152" s="44"/>
      <c r="J152" s="51"/>
      <c r="K152" s="51"/>
      <c r="L152" s="51"/>
    </row>
    <row r="153" spans="1:12">
      <c r="A153" s="106" t="s">
        <v>933</v>
      </c>
      <c r="B153" s="106" t="s">
        <v>104</v>
      </c>
      <c r="C153" s="44"/>
      <c r="D153" s="44"/>
      <c r="E153" s="44"/>
      <c r="F153" s="44"/>
      <c r="G153" s="44"/>
      <c r="H153" s="44"/>
      <c r="I153" s="44"/>
      <c r="J153" s="51"/>
      <c r="K153" s="51"/>
      <c r="L153" s="51"/>
    </row>
    <row r="154" spans="1:12">
      <c r="A154" s="106" t="s">
        <v>934</v>
      </c>
      <c r="B154" s="106" t="s">
        <v>104</v>
      </c>
      <c r="C154" s="44"/>
      <c r="D154" s="44"/>
      <c r="E154" s="44"/>
      <c r="F154" s="44"/>
      <c r="G154" s="44"/>
      <c r="H154" s="44"/>
      <c r="I154" s="44"/>
      <c r="J154" s="51"/>
      <c r="K154" s="51"/>
      <c r="L154" s="51"/>
    </row>
    <row r="155" spans="1:12">
      <c r="A155" s="106" t="s">
        <v>935</v>
      </c>
      <c r="B155" s="106" t="s">
        <v>104</v>
      </c>
      <c r="C155" s="44"/>
      <c r="D155" s="44"/>
      <c r="E155" s="44"/>
      <c r="F155" s="44"/>
      <c r="G155" s="44"/>
      <c r="H155" s="44"/>
      <c r="I155" s="44"/>
      <c r="J155" s="51"/>
      <c r="K155" s="51"/>
      <c r="L155" s="51"/>
    </row>
    <row r="156" spans="1:12">
      <c r="A156" s="106" t="s">
        <v>936</v>
      </c>
      <c r="B156" s="106" t="s">
        <v>104</v>
      </c>
      <c r="C156" s="44"/>
      <c r="D156" s="44"/>
      <c r="E156" s="44"/>
      <c r="F156" s="44"/>
      <c r="G156" s="44"/>
      <c r="H156" s="44"/>
      <c r="I156" s="44"/>
      <c r="J156" s="51"/>
      <c r="K156" s="51"/>
      <c r="L156" s="51"/>
    </row>
    <row r="157" spans="1:12">
      <c r="A157" s="106" t="s">
        <v>644</v>
      </c>
      <c r="B157" s="106" t="s">
        <v>104</v>
      </c>
      <c r="C157" s="44"/>
      <c r="D157" s="44"/>
      <c r="E157" s="44"/>
      <c r="F157" s="44"/>
      <c r="G157" s="44"/>
      <c r="H157" s="44"/>
      <c r="I157" s="44"/>
      <c r="J157" s="51"/>
      <c r="K157" s="51"/>
      <c r="L157" s="51"/>
    </row>
    <row r="158" spans="1:12">
      <c r="A158" s="106" t="s">
        <v>940</v>
      </c>
      <c r="B158" s="106" t="s">
        <v>113</v>
      </c>
      <c r="C158" s="44"/>
      <c r="D158" s="44"/>
      <c r="E158" s="44"/>
      <c r="F158" s="44"/>
      <c r="G158" s="44"/>
      <c r="H158" s="44"/>
      <c r="I158" s="44"/>
      <c r="J158" s="51"/>
      <c r="K158" s="51"/>
      <c r="L158" s="51"/>
    </row>
    <row r="159" spans="1:12">
      <c r="A159" s="110" t="s">
        <v>992</v>
      </c>
      <c r="B159" s="20"/>
      <c r="C159" s="20"/>
      <c r="D159" s="20"/>
      <c r="E159" s="20"/>
      <c r="F159" s="20"/>
      <c r="G159" s="20"/>
      <c r="H159" s="20"/>
      <c r="I159" s="20"/>
      <c r="J159" s="51"/>
      <c r="K159" s="51"/>
      <c r="L159" s="51"/>
    </row>
    <row r="160" spans="1:12">
      <c r="A160" s="98" t="s">
        <v>145</v>
      </c>
      <c r="B160" s="98"/>
      <c r="C160" s="98"/>
      <c r="D160" s="98"/>
      <c r="E160" s="98"/>
      <c r="F160" s="98"/>
      <c r="G160" s="98"/>
      <c r="H160" s="98"/>
      <c r="I160" s="98"/>
      <c r="J160" s="51"/>
      <c r="K160" s="51"/>
      <c r="L160" s="51"/>
    </row>
    <row r="161" spans="1:12">
      <c r="A161" s="106" t="s">
        <v>919</v>
      </c>
      <c r="B161" s="106" t="s">
        <v>238</v>
      </c>
      <c r="C161" s="13">
        <f>SUM(C162:C178)</f>
        <v>0</v>
      </c>
      <c r="D161" s="13"/>
      <c r="E161" s="13"/>
      <c r="F161" s="13"/>
      <c r="G161" s="13"/>
      <c r="H161" s="13"/>
      <c r="I161" s="13">
        <f>SUM(I162:I178)</f>
        <v>0</v>
      </c>
      <c r="J161" s="51"/>
      <c r="K161" s="51"/>
      <c r="L161" s="51"/>
    </row>
    <row r="162" spans="1:12">
      <c r="A162" s="106" t="s">
        <v>920</v>
      </c>
      <c r="B162" s="106" t="s">
        <v>238</v>
      </c>
      <c r="C162" s="44"/>
      <c r="D162" s="44"/>
      <c r="E162" s="44"/>
      <c r="F162" s="44"/>
      <c r="G162" s="44"/>
      <c r="H162" s="44"/>
      <c r="I162" s="44"/>
      <c r="J162" s="51"/>
      <c r="K162" s="51"/>
      <c r="L162" s="51"/>
    </row>
    <row r="163" spans="1:12">
      <c r="A163" s="106" t="s">
        <v>922</v>
      </c>
      <c r="B163" s="106" t="s">
        <v>238</v>
      </c>
      <c r="C163" s="44"/>
      <c r="D163" s="44"/>
      <c r="E163" s="44"/>
      <c r="F163" s="44"/>
      <c r="G163" s="44"/>
      <c r="H163" s="44"/>
      <c r="I163" s="44"/>
      <c r="J163" s="51"/>
      <c r="K163" s="51"/>
      <c r="L163" s="51"/>
    </row>
    <row r="164" spans="1:12">
      <c r="A164" s="106" t="s">
        <v>923</v>
      </c>
      <c r="B164" s="106" t="s">
        <v>238</v>
      </c>
      <c r="C164" s="44"/>
      <c r="D164" s="44"/>
      <c r="E164" s="44"/>
      <c r="F164" s="44"/>
      <c r="G164" s="44"/>
      <c r="H164" s="44"/>
      <c r="I164" s="44"/>
      <c r="J164" s="51"/>
      <c r="K164" s="51"/>
      <c r="L164" s="51"/>
    </row>
    <row r="165" spans="1:12">
      <c r="A165" s="106" t="s">
        <v>924</v>
      </c>
      <c r="B165" s="106" t="s">
        <v>238</v>
      </c>
      <c r="C165" s="44"/>
      <c r="D165" s="44"/>
      <c r="E165" s="44"/>
      <c r="F165" s="44"/>
      <c r="G165" s="44"/>
      <c r="H165" s="44"/>
      <c r="I165" s="44"/>
      <c r="J165" s="51"/>
      <c r="K165" s="51"/>
      <c r="L165" s="51"/>
    </row>
    <row r="166" spans="1:12">
      <c r="A166" s="106" t="s">
        <v>925</v>
      </c>
      <c r="B166" s="106" t="s">
        <v>238</v>
      </c>
      <c r="C166" s="44"/>
      <c r="D166" s="44"/>
      <c r="E166" s="44"/>
      <c r="F166" s="44"/>
      <c r="G166" s="44"/>
      <c r="H166" s="44"/>
      <c r="I166" s="44"/>
      <c r="J166" s="51"/>
      <c r="K166" s="51"/>
      <c r="L166" s="51"/>
    </row>
    <row r="167" spans="1:12">
      <c r="A167" s="106" t="s">
        <v>926</v>
      </c>
      <c r="B167" s="106" t="s">
        <v>238</v>
      </c>
      <c r="C167" s="44"/>
      <c r="D167" s="44"/>
      <c r="E167" s="44"/>
      <c r="F167" s="44"/>
      <c r="G167" s="44"/>
      <c r="H167" s="44"/>
      <c r="I167" s="44"/>
      <c r="J167" s="51"/>
      <c r="K167" s="51"/>
      <c r="L167" s="51"/>
    </row>
    <row r="168" spans="1:12">
      <c r="A168" s="106" t="s">
        <v>927</v>
      </c>
      <c r="B168" s="106" t="s">
        <v>238</v>
      </c>
      <c r="C168" s="44"/>
      <c r="D168" s="44"/>
      <c r="E168" s="44"/>
      <c r="F168" s="44"/>
      <c r="G168" s="44"/>
      <c r="H168" s="44"/>
      <c r="I168" s="44"/>
      <c r="J168" s="51"/>
      <c r="K168" s="51"/>
      <c r="L168" s="51"/>
    </row>
    <row r="169" spans="1:12">
      <c r="A169" s="106" t="s">
        <v>928</v>
      </c>
      <c r="B169" s="106" t="s">
        <v>238</v>
      </c>
      <c r="C169" s="44"/>
      <c r="D169" s="44"/>
      <c r="E169" s="44"/>
      <c r="F169" s="44"/>
      <c r="G169" s="44"/>
      <c r="H169" s="44"/>
      <c r="I169" s="44"/>
      <c r="J169" s="51"/>
      <c r="K169" s="51"/>
      <c r="L169" s="51"/>
    </row>
    <row r="170" spans="1:12">
      <c r="A170" s="106" t="s">
        <v>929</v>
      </c>
      <c r="B170" s="106" t="s">
        <v>238</v>
      </c>
      <c r="C170" s="44"/>
      <c r="D170" s="44"/>
      <c r="E170" s="44"/>
      <c r="F170" s="44"/>
      <c r="G170" s="44"/>
      <c r="H170" s="44"/>
      <c r="I170" s="44"/>
      <c r="J170" s="51"/>
      <c r="K170" s="51"/>
      <c r="L170" s="51"/>
    </row>
    <row r="171" spans="1:12">
      <c r="A171" s="106" t="s">
        <v>930</v>
      </c>
      <c r="B171" s="106" t="s">
        <v>238</v>
      </c>
      <c r="C171" s="44"/>
      <c r="D171" s="44"/>
      <c r="E171" s="44"/>
      <c r="F171" s="44"/>
      <c r="G171" s="44"/>
      <c r="H171" s="44"/>
      <c r="I171" s="44"/>
      <c r="J171" s="51"/>
      <c r="K171" s="51"/>
      <c r="L171" s="51"/>
    </row>
    <row r="172" spans="1:12">
      <c r="A172" s="106" t="s">
        <v>931</v>
      </c>
      <c r="B172" s="106" t="s">
        <v>238</v>
      </c>
      <c r="C172" s="44"/>
      <c r="D172" s="44"/>
      <c r="E172" s="44"/>
      <c r="F172" s="44"/>
      <c r="G172" s="44"/>
      <c r="H172" s="44"/>
      <c r="I172" s="44"/>
      <c r="J172" s="51"/>
      <c r="K172" s="51"/>
      <c r="L172" s="51"/>
    </row>
    <row r="173" spans="1:12">
      <c r="A173" s="106" t="s">
        <v>932</v>
      </c>
      <c r="B173" s="106" t="s">
        <v>238</v>
      </c>
      <c r="C173" s="44"/>
      <c r="D173" s="44"/>
      <c r="E173" s="44"/>
      <c r="F173" s="44"/>
      <c r="G173" s="44"/>
      <c r="H173" s="44"/>
      <c r="I173" s="44"/>
      <c r="J173" s="51"/>
      <c r="K173" s="51"/>
      <c r="L173" s="51"/>
    </row>
    <row r="174" spans="1:12">
      <c r="A174" s="106" t="s">
        <v>933</v>
      </c>
      <c r="B174" s="106" t="s">
        <v>238</v>
      </c>
      <c r="C174" s="44"/>
      <c r="D174" s="44"/>
      <c r="E174" s="44"/>
      <c r="F174" s="44"/>
      <c r="G174" s="44"/>
      <c r="H174" s="44"/>
      <c r="I174" s="44"/>
      <c r="J174" s="51"/>
      <c r="K174" s="51"/>
      <c r="L174" s="51"/>
    </row>
    <row r="175" spans="1:12">
      <c r="A175" s="106" t="s">
        <v>934</v>
      </c>
      <c r="B175" s="106" t="s">
        <v>238</v>
      </c>
      <c r="C175" s="44"/>
      <c r="D175" s="44"/>
      <c r="E175" s="44"/>
      <c r="F175" s="44"/>
      <c r="G175" s="44"/>
      <c r="H175" s="44"/>
      <c r="I175" s="44"/>
      <c r="J175" s="51"/>
      <c r="K175" s="51"/>
      <c r="L175" s="51"/>
    </row>
    <row r="176" spans="1:12">
      <c r="A176" s="106" t="s">
        <v>935</v>
      </c>
      <c r="B176" s="106" t="s">
        <v>238</v>
      </c>
      <c r="C176" s="44"/>
      <c r="D176" s="44"/>
      <c r="E176" s="44"/>
      <c r="F176" s="44"/>
      <c r="G176" s="44"/>
      <c r="H176" s="44"/>
      <c r="I176" s="44"/>
      <c r="J176" s="51"/>
      <c r="K176" s="51"/>
      <c r="L176" s="51"/>
    </row>
    <row r="177" spans="1:12">
      <c r="A177" s="106" t="s">
        <v>936</v>
      </c>
      <c r="B177" s="106" t="s">
        <v>238</v>
      </c>
      <c r="C177" s="44"/>
      <c r="D177" s="44"/>
      <c r="E177" s="44"/>
      <c r="F177" s="44"/>
      <c r="G177" s="44"/>
      <c r="H177" s="44"/>
      <c r="I177" s="44"/>
      <c r="J177" s="51"/>
      <c r="K177" s="51"/>
      <c r="L177" s="51"/>
    </row>
    <row r="178" spans="1:12">
      <c r="A178" s="106" t="s">
        <v>943</v>
      </c>
      <c r="B178" s="106" t="s">
        <v>238</v>
      </c>
      <c r="C178" s="44"/>
      <c r="D178" s="44"/>
      <c r="E178" s="44"/>
      <c r="F178" s="44"/>
      <c r="G178" s="44"/>
      <c r="H178" s="44"/>
      <c r="I178" s="44"/>
      <c r="J178" s="51"/>
      <c r="K178" s="51"/>
      <c r="L178" s="51"/>
    </row>
    <row r="179" spans="1:12">
      <c r="A179" s="98" t="s">
        <v>937</v>
      </c>
      <c r="B179" s="98"/>
      <c r="C179" s="98"/>
      <c r="D179" s="98"/>
      <c r="E179" s="98"/>
      <c r="F179" s="98"/>
      <c r="G179" s="98"/>
      <c r="H179" s="98"/>
      <c r="I179" s="98"/>
      <c r="J179" s="195"/>
      <c r="K179" s="51"/>
      <c r="L179" s="51"/>
    </row>
    <row r="180" spans="1:12">
      <c r="A180" s="106" t="s">
        <v>944</v>
      </c>
      <c r="B180" s="106" t="s">
        <v>104</v>
      </c>
      <c r="C180" s="13">
        <f>SUM(C181:C197)</f>
        <v>0</v>
      </c>
      <c r="D180" s="13"/>
      <c r="E180" s="13"/>
      <c r="F180" s="13"/>
      <c r="G180" s="13"/>
      <c r="H180" s="13"/>
      <c r="I180" s="13">
        <f>SUM(I181:I197)</f>
        <v>0</v>
      </c>
      <c r="J180" s="51"/>
      <c r="K180" s="51"/>
      <c r="L180" s="51"/>
    </row>
    <row r="181" spans="1:12">
      <c r="A181" s="106" t="s">
        <v>920</v>
      </c>
      <c r="B181" s="106" t="s">
        <v>104</v>
      </c>
      <c r="C181" s="44"/>
      <c r="D181" s="44"/>
      <c r="E181" s="44"/>
      <c r="F181" s="44"/>
      <c r="G181" s="44"/>
      <c r="H181" s="44"/>
      <c r="I181" s="44"/>
      <c r="J181" s="51"/>
      <c r="K181" s="51"/>
      <c r="L181" s="51"/>
    </row>
    <row r="182" spans="1:12">
      <c r="A182" s="106" t="s">
        <v>922</v>
      </c>
      <c r="B182" s="106" t="s">
        <v>104</v>
      </c>
      <c r="C182" s="44"/>
      <c r="D182" s="44"/>
      <c r="E182" s="44"/>
      <c r="F182" s="44"/>
      <c r="G182" s="44"/>
      <c r="H182" s="44"/>
      <c r="I182" s="44"/>
      <c r="J182" s="51"/>
      <c r="K182" s="51"/>
      <c r="L182" s="51"/>
    </row>
    <row r="183" spans="1:12">
      <c r="A183" s="106" t="s">
        <v>923</v>
      </c>
      <c r="B183" s="106" t="s">
        <v>104</v>
      </c>
      <c r="C183" s="44"/>
      <c r="D183" s="44"/>
      <c r="E183" s="44"/>
      <c r="F183" s="44"/>
      <c r="G183" s="44"/>
      <c r="H183" s="44"/>
      <c r="I183" s="44"/>
      <c r="J183" s="51"/>
      <c r="K183" s="51"/>
      <c r="L183" s="51"/>
    </row>
    <row r="184" spans="1:12">
      <c r="A184" s="106" t="s">
        <v>924</v>
      </c>
      <c r="B184" s="106" t="s">
        <v>104</v>
      </c>
      <c r="C184" s="44"/>
      <c r="D184" s="44"/>
      <c r="E184" s="44"/>
      <c r="F184" s="44"/>
      <c r="G184" s="44"/>
      <c r="H184" s="44"/>
      <c r="I184" s="44"/>
      <c r="J184" s="51"/>
      <c r="K184" s="51"/>
      <c r="L184" s="51"/>
    </row>
    <row r="185" spans="1:12">
      <c r="A185" s="106" t="s">
        <v>925</v>
      </c>
      <c r="B185" s="106" t="s">
        <v>104</v>
      </c>
      <c r="C185" s="44"/>
      <c r="D185" s="44"/>
      <c r="E185" s="44"/>
      <c r="F185" s="44"/>
      <c r="G185" s="44"/>
      <c r="H185" s="44"/>
      <c r="I185" s="44"/>
      <c r="J185" s="51"/>
      <c r="K185" s="51"/>
      <c r="L185" s="51"/>
    </row>
    <row r="186" spans="1:12">
      <c r="A186" s="106" t="s">
        <v>926</v>
      </c>
      <c r="B186" s="106" t="s">
        <v>104</v>
      </c>
      <c r="C186" s="44"/>
      <c r="D186" s="44"/>
      <c r="E186" s="44"/>
      <c r="F186" s="44"/>
      <c r="G186" s="44"/>
      <c r="H186" s="44"/>
      <c r="I186" s="44"/>
      <c r="J186" s="51"/>
      <c r="K186" s="51"/>
      <c r="L186" s="51"/>
    </row>
    <row r="187" spans="1:12">
      <c r="A187" s="106" t="s">
        <v>927</v>
      </c>
      <c r="B187" s="106" t="s">
        <v>104</v>
      </c>
      <c r="C187" s="44"/>
      <c r="D187" s="44"/>
      <c r="E187" s="44"/>
      <c r="F187" s="44"/>
      <c r="G187" s="44"/>
      <c r="H187" s="44"/>
      <c r="I187" s="44"/>
      <c r="J187" s="51"/>
      <c r="K187" s="51"/>
      <c r="L187" s="51"/>
    </row>
    <row r="188" spans="1:12">
      <c r="A188" s="106" t="s">
        <v>928</v>
      </c>
      <c r="B188" s="106" t="s">
        <v>104</v>
      </c>
      <c r="C188" s="44"/>
      <c r="D188" s="44"/>
      <c r="E188" s="44"/>
      <c r="F188" s="44"/>
      <c r="G188" s="44"/>
      <c r="H188" s="44"/>
      <c r="I188" s="44"/>
      <c r="J188" s="51"/>
      <c r="K188" s="51"/>
      <c r="L188" s="51"/>
    </row>
    <row r="189" spans="1:12">
      <c r="A189" s="106" t="s">
        <v>929</v>
      </c>
      <c r="B189" s="106" t="s">
        <v>104</v>
      </c>
      <c r="C189" s="44"/>
      <c r="D189" s="44"/>
      <c r="E189" s="44"/>
      <c r="F189" s="44"/>
      <c r="G189" s="44"/>
      <c r="H189" s="44"/>
      <c r="I189" s="44"/>
      <c r="J189" s="51"/>
      <c r="K189" s="51"/>
      <c r="L189" s="51"/>
    </row>
    <row r="190" spans="1:12">
      <c r="A190" s="106" t="s">
        <v>930</v>
      </c>
      <c r="B190" s="106" t="s">
        <v>104</v>
      </c>
      <c r="C190" s="44"/>
      <c r="D190" s="44"/>
      <c r="E190" s="44"/>
      <c r="F190" s="44"/>
      <c r="G190" s="44"/>
      <c r="H190" s="44"/>
      <c r="I190" s="44"/>
      <c r="J190" s="51"/>
      <c r="K190" s="51"/>
      <c r="L190" s="51"/>
    </row>
    <row r="191" spans="1:12">
      <c r="A191" s="106" t="s">
        <v>931</v>
      </c>
      <c r="B191" s="106" t="s">
        <v>104</v>
      </c>
      <c r="C191" s="44"/>
      <c r="D191" s="44"/>
      <c r="E191" s="44"/>
      <c r="F191" s="44"/>
      <c r="G191" s="44"/>
      <c r="H191" s="44"/>
      <c r="I191" s="44"/>
      <c r="J191" s="51"/>
      <c r="K191" s="51"/>
      <c r="L191" s="51"/>
    </row>
    <row r="192" spans="1:12">
      <c r="A192" s="106" t="s">
        <v>932</v>
      </c>
      <c r="B192" s="106" t="s">
        <v>104</v>
      </c>
      <c r="C192" s="44"/>
      <c r="D192" s="44"/>
      <c r="E192" s="44"/>
      <c r="F192" s="44"/>
      <c r="G192" s="44"/>
      <c r="H192" s="44"/>
      <c r="I192" s="44"/>
      <c r="J192" s="51"/>
      <c r="K192" s="51"/>
      <c r="L192" s="51"/>
    </row>
    <row r="193" spans="1:12">
      <c r="A193" s="106" t="s">
        <v>933</v>
      </c>
      <c r="B193" s="106" t="s">
        <v>104</v>
      </c>
      <c r="C193" s="44"/>
      <c r="D193" s="44"/>
      <c r="E193" s="44"/>
      <c r="F193" s="44"/>
      <c r="G193" s="44"/>
      <c r="H193" s="44"/>
      <c r="I193" s="44"/>
      <c r="J193" s="51"/>
      <c r="K193" s="51"/>
      <c r="L193" s="51"/>
    </row>
    <row r="194" spans="1:12">
      <c r="A194" s="106" t="s">
        <v>934</v>
      </c>
      <c r="B194" s="106" t="s">
        <v>104</v>
      </c>
      <c r="C194" s="44"/>
      <c r="D194" s="44"/>
      <c r="E194" s="44"/>
      <c r="F194" s="44"/>
      <c r="G194" s="44"/>
      <c r="H194" s="44"/>
      <c r="I194" s="44"/>
      <c r="J194" s="51"/>
      <c r="K194" s="51"/>
      <c r="L194" s="51"/>
    </row>
    <row r="195" spans="1:12">
      <c r="A195" s="106" t="s">
        <v>935</v>
      </c>
      <c r="B195" s="106" t="s">
        <v>104</v>
      </c>
      <c r="C195" s="44"/>
      <c r="D195" s="44"/>
      <c r="E195" s="44"/>
      <c r="F195" s="44"/>
      <c r="G195" s="44"/>
      <c r="H195" s="44"/>
      <c r="I195" s="44"/>
      <c r="J195" s="51"/>
      <c r="K195" s="51"/>
      <c r="L195" s="51"/>
    </row>
    <row r="196" spans="1:12">
      <c r="A196" s="106" t="s">
        <v>936</v>
      </c>
      <c r="B196" s="106" t="s">
        <v>104</v>
      </c>
      <c r="C196" s="44"/>
      <c r="D196" s="44"/>
      <c r="E196" s="44"/>
      <c r="F196" s="44"/>
      <c r="G196" s="44"/>
      <c r="H196" s="44"/>
      <c r="I196" s="44"/>
      <c r="J196" s="51"/>
      <c r="K196" s="51"/>
      <c r="L196" s="51"/>
    </row>
    <row r="197" spans="1:12">
      <c r="A197" s="106" t="s">
        <v>644</v>
      </c>
      <c r="B197" s="106" t="s">
        <v>104</v>
      </c>
      <c r="C197" s="44"/>
      <c r="D197" s="44"/>
      <c r="E197" s="44"/>
      <c r="F197" s="44"/>
      <c r="G197" s="44"/>
      <c r="H197" s="44"/>
      <c r="I197" s="44"/>
      <c r="J197" s="51"/>
      <c r="K197" s="51"/>
      <c r="L197" s="51"/>
    </row>
    <row r="198" spans="1:12">
      <c r="A198" s="106" t="s">
        <v>940</v>
      </c>
      <c r="B198" s="106" t="s">
        <v>113</v>
      </c>
      <c r="C198" s="44"/>
      <c r="D198" s="44"/>
      <c r="E198" s="44"/>
      <c r="F198" s="44"/>
      <c r="G198" s="44"/>
      <c r="H198" s="44"/>
      <c r="I198" s="44"/>
      <c r="J198" s="51"/>
      <c r="K198" s="51"/>
      <c r="L198" s="51"/>
    </row>
    <row r="199" spans="1:12">
      <c r="A199" s="110" t="s">
        <v>993</v>
      </c>
      <c r="B199" s="20"/>
      <c r="C199" s="20"/>
      <c r="D199" s="20"/>
      <c r="E199" s="20"/>
      <c r="F199" s="20"/>
      <c r="G199" s="20"/>
      <c r="H199" s="20"/>
      <c r="I199" s="20"/>
      <c r="J199" s="51"/>
      <c r="K199" s="51"/>
      <c r="L199" s="51"/>
    </row>
    <row r="200" spans="1:12">
      <c r="A200" s="98" t="s">
        <v>994</v>
      </c>
      <c r="B200" s="98"/>
      <c r="C200" s="98"/>
      <c r="D200" s="98"/>
      <c r="E200" s="98"/>
      <c r="F200" s="98"/>
      <c r="G200" s="98"/>
      <c r="H200" s="98"/>
      <c r="I200" s="98"/>
      <c r="J200" s="195"/>
      <c r="K200" s="51"/>
      <c r="L200" s="51"/>
    </row>
    <row r="201" spans="1:12">
      <c r="A201" s="106" t="s">
        <v>919</v>
      </c>
      <c r="B201" s="106" t="s">
        <v>238</v>
      </c>
      <c r="C201" s="13">
        <f>SUM(C202:C205)</f>
        <v>0</v>
      </c>
      <c r="D201" s="13"/>
      <c r="E201" s="13"/>
      <c r="F201" s="13"/>
      <c r="G201" s="13"/>
      <c r="H201" s="13"/>
      <c r="I201" s="13">
        <f>SUM(I202:I205)</f>
        <v>0</v>
      </c>
      <c r="J201" s="51"/>
      <c r="K201" s="51"/>
      <c r="L201" s="51"/>
    </row>
    <row r="202" spans="1:12">
      <c r="A202" s="27" t="s">
        <v>979</v>
      </c>
      <c r="B202" s="106" t="s">
        <v>238</v>
      </c>
      <c r="C202" s="44"/>
      <c r="D202" s="44"/>
      <c r="E202" s="44"/>
      <c r="F202" s="44"/>
      <c r="G202" s="44"/>
      <c r="H202" s="44"/>
      <c r="I202" s="44"/>
      <c r="J202" s="51"/>
      <c r="K202" s="51"/>
      <c r="L202" s="51"/>
    </row>
    <row r="203" spans="1:12">
      <c r="A203" s="27" t="s">
        <v>980</v>
      </c>
      <c r="B203" s="106" t="s">
        <v>238</v>
      </c>
      <c r="C203" s="44"/>
      <c r="D203" s="44"/>
      <c r="E203" s="44"/>
      <c r="F203" s="44"/>
      <c r="G203" s="44"/>
      <c r="H203" s="44"/>
      <c r="I203" s="44"/>
      <c r="J203" s="51"/>
      <c r="K203" s="51"/>
      <c r="L203" s="51"/>
    </row>
    <row r="204" spans="1:12">
      <c r="A204" s="27" t="s">
        <v>981</v>
      </c>
      <c r="B204" s="106" t="s">
        <v>238</v>
      </c>
      <c r="C204" s="44"/>
      <c r="D204" s="44"/>
      <c r="E204" s="44"/>
      <c r="F204" s="44"/>
      <c r="G204" s="44"/>
      <c r="H204" s="44"/>
      <c r="I204" s="44"/>
      <c r="J204" s="51"/>
      <c r="K204" s="51"/>
      <c r="L204" s="51"/>
    </row>
    <row r="205" spans="1:12">
      <c r="A205" s="27" t="s">
        <v>982</v>
      </c>
      <c r="B205" s="106" t="s">
        <v>238</v>
      </c>
      <c r="C205" s="44"/>
      <c r="D205" s="44"/>
      <c r="E205" s="44"/>
      <c r="F205" s="44"/>
      <c r="G205" s="44"/>
      <c r="H205" s="44"/>
      <c r="I205" s="44"/>
      <c r="J205" s="51"/>
      <c r="K205" s="51"/>
      <c r="L205" s="51"/>
    </row>
    <row r="206" spans="1:12">
      <c r="A206" s="98" t="s">
        <v>995</v>
      </c>
      <c r="B206" s="98"/>
      <c r="C206" s="98"/>
      <c r="D206" s="98"/>
      <c r="E206" s="98"/>
      <c r="F206" s="98"/>
      <c r="G206" s="98"/>
      <c r="H206" s="98"/>
      <c r="I206" s="98"/>
      <c r="J206" s="51"/>
      <c r="K206" s="51"/>
      <c r="L206" s="51"/>
    </row>
    <row r="207" spans="1:12">
      <c r="A207" s="106" t="s">
        <v>919</v>
      </c>
      <c r="B207" s="106" t="s">
        <v>238</v>
      </c>
      <c r="C207" s="13">
        <f>SUM(C208:C224)</f>
        <v>0</v>
      </c>
      <c r="D207" s="13"/>
      <c r="E207" s="13"/>
      <c r="F207" s="13"/>
      <c r="G207" s="13"/>
      <c r="H207" s="13"/>
      <c r="I207" s="13">
        <f>SUM(I208:I224)</f>
        <v>0</v>
      </c>
      <c r="J207" s="51"/>
      <c r="K207" s="51"/>
      <c r="L207" s="51"/>
    </row>
    <row r="208" spans="1:12">
      <c r="A208" s="106" t="s">
        <v>920</v>
      </c>
      <c r="B208" s="106" t="s">
        <v>238</v>
      </c>
      <c r="C208" s="44"/>
      <c r="D208" s="44"/>
      <c r="E208" s="44"/>
      <c r="F208" s="44"/>
      <c r="G208" s="44"/>
      <c r="H208" s="44"/>
      <c r="I208" s="44"/>
      <c r="J208" s="51"/>
      <c r="K208" s="51"/>
      <c r="L208" s="51"/>
    </row>
    <row r="209" spans="1:12">
      <c r="A209" s="106" t="s">
        <v>922</v>
      </c>
      <c r="B209" s="106" t="s">
        <v>238</v>
      </c>
      <c r="C209" s="44"/>
      <c r="D209" s="44"/>
      <c r="E209" s="44"/>
      <c r="F209" s="44"/>
      <c r="G209" s="44"/>
      <c r="H209" s="44"/>
      <c r="I209" s="44"/>
      <c r="J209" s="51"/>
      <c r="K209" s="51"/>
      <c r="L209" s="51"/>
    </row>
    <row r="210" spans="1:12">
      <c r="A210" s="106" t="s">
        <v>923</v>
      </c>
      <c r="B210" s="106" t="s">
        <v>238</v>
      </c>
      <c r="C210" s="44"/>
      <c r="D210" s="44"/>
      <c r="E210" s="44"/>
      <c r="F210" s="44"/>
      <c r="G210" s="44"/>
      <c r="H210" s="44"/>
      <c r="I210" s="44"/>
      <c r="J210" s="51"/>
      <c r="K210" s="51"/>
      <c r="L210" s="51"/>
    </row>
    <row r="211" spans="1:12">
      <c r="A211" s="106" t="s">
        <v>924</v>
      </c>
      <c r="B211" s="106" t="s">
        <v>238</v>
      </c>
      <c r="C211" s="44"/>
      <c r="D211" s="44"/>
      <c r="E211" s="44"/>
      <c r="F211" s="44"/>
      <c r="G211" s="44"/>
      <c r="H211" s="44"/>
      <c r="I211" s="44"/>
      <c r="J211" s="51"/>
      <c r="K211" s="51"/>
      <c r="L211" s="51"/>
    </row>
    <row r="212" spans="1:12">
      <c r="A212" s="106" t="s">
        <v>925</v>
      </c>
      <c r="B212" s="106" t="s">
        <v>238</v>
      </c>
      <c r="C212" s="44"/>
      <c r="D212" s="44"/>
      <c r="E212" s="44"/>
      <c r="F212" s="44"/>
      <c r="G212" s="44"/>
      <c r="H212" s="44"/>
      <c r="I212" s="44"/>
      <c r="J212" s="51"/>
      <c r="K212" s="51"/>
      <c r="L212" s="51"/>
    </row>
    <row r="213" spans="1:12">
      <c r="A213" s="106" t="s">
        <v>926</v>
      </c>
      <c r="B213" s="106" t="s">
        <v>238</v>
      </c>
      <c r="C213" s="44"/>
      <c r="D213" s="44"/>
      <c r="E213" s="44"/>
      <c r="F213" s="44"/>
      <c r="G213" s="44"/>
      <c r="H213" s="44"/>
      <c r="I213" s="44"/>
      <c r="J213" s="51"/>
      <c r="K213" s="51"/>
      <c r="L213" s="51"/>
    </row>
    <row r="214" spans="1:12">
      <c r="A214" s="106" t="s">
        <v>927</v>
      </c>
      <c r="B214" s="106" t="s">
        <v>238</v>
      </c>
      <c r="C214" s="44"/>
      <c r="D214" s="44"/>
      <c r="E214" s="44"/>
      <c r="F214" s="44"/>
      <c r="G214" s="44"/>
      <c r="H214" s="44"/>
      <c r="I214" s="44"/>
      <c r="J214" s="51"/>
      <c r="K214" s="51"/>
      <c r="L214" s="51"/>
    </row>
    <row r="215" spans="1:12">
      <c r="A215" s="106" t="s">
        <v>928</v>
      </c>
      <c r="B215" s="106" t="s">
        <v>238</v>
      </c>
      <c r="C215" s="44"/>
      <c r="D215" s="44"/>
      <c r="E215" s="44"/>
      <c r="F215" s="44"/>
      <c r="G215" s="44"/>
      <c r="H215" s="44"/>
      <c r="I215" s="44"/>
      <c r="J215" s="51"/>
      <c r="K215" s="51"/>
      <c r="L215" s="51"/>
    </row>
    <row r="216" spans="1:12">
      <c r="A216" s="106" t="s">
        <v>929</v>
      </c>
      <c r="B216" s="106" t="s">
        <v>238</v>
      </c>
      <c r="C216" s="44"/>
      <c r="D216" s="44"/>
      <c r="E216" s="44"/>
      <c r="F216" s="44"/>
      <c r="G216" s="44"/>
      <c r="H216" s="44"/>
      <c r="I216" s="44"/>
      <c r="J216" s="51"/>
      <c r="K216" s="51"/>
      <c r="L216" s="51"/>
    </row>
    <row r="217" spans="1:12">
      <c r="A217" s="106" t="s">
        <v>930</v>
      </c>
      <c r="B217" s="106" t="s">
        <v>238</v>
      </c>
      <c r="C217" s="44"/>
      <c r="D217" s="44"/>
      <c r="E217" s="44"/>
      <c r="F217" s="44"/>
      <c r="G217" s="44"/>
      <c r="H217" s="44"/>
      <c r="I217" s="44"/>
      <c r="J217" s="51"/>
      <c r="K217" s="51"/>
      <c r="L217" s="51"/>
    </row>
    <row r="218" spans="1:12">
      <c r="A218" s="106" t="s">
        <v>931</v>
      </c>
      <c r="B218" s="106" t="s">
        <v>238</v>
      </c>
      <c r="C218" s="44"/>
      <c r="D218" s="44"/>
      <c r="E218" s="44"/>
      <c r="F218" s="44"/>
      <c r="G218" s="44"/>
      <c r="H218" s="44"/>
      <c r="I218" s="44"/>
      <c r="J218" s="51"/>
      <c r="K218" s="51"/>
      <c r="L218" s="51"/>
    </row>
    <row r="219" spans="1:12">
      <c r="A219" s="106" t="s">
        <v>932</v>
      </c>
      <c r="B219" s="106" t="s">
        <v>238</v>
      </c>
      <c r="C219" s="44"/>
      <c r="D219" s="44"/>
      <c r="E219" s="44"/>
      <c r="F219" s="44"/>
      <c r="G219" s="44"/>
      <c r="H219" s="44"/>
      <c r="I219" s="44"/>
      <c r="J219" s="51"/>
      <c r="K219" s="51"/>
      <c r="L219" s="51"/>
    </row>
    <row r="220" spans="1:12">
      <c r="A220" s="106" t="s">
        <v>933</v>
      </c>
      <c r="B220" s="106" t="s">
        <v>238</v>
      </c>
      <c r="C220" s="44"/>
      <c r="D220" s="44"/>
      <c r="E220" s="44"/>
      <c r="F220" s="44"/>
      <c r="G220" s="44"/>
      <c r="H220" s="44"/>
      <c r="I220" s="44"/>
      <c r="J220" s="51"/>
      <c r="K220" s="51"/>
      <c r="L220" s="51"/>
    </row>
    <row r="221" spans="1:12">
      <c r="A221" s="106" t="s">
        <v>934</v>
      </c>
      <c r="B221" s="106" t="s">
        <v>238</v>
      </c>
      <c r="C221" s="44"/>
      <c r="D221" s="44"/>
      <c r="E221" s="44"/>
      <c r="F221" s="44"/>
      <c r="G221" s="44"/>
      <c r="H221" s="44"/>
      <c r="I221" s="44"/>
      <c r="J221" s="51"/>
      <c r="K221" s="51"/>
      <c r="L221" s="51"/>
    </row>
    <row r="222" spans="1:12">
      <c r="A222" s="106" t="s">
        <v>935</v>
      </c>
      <c r="B222" s="106" t="s">
        <v>238</v>
      </c>
      <c r="C222" s="44"/>
      <c r="D222" s="44"/>
      <c r="E222" s="44"/>
      <c r="F222" s="44"/>
      <c r="G222" s="44"/>
      <c r="H222" s="44"/>
      <c r="I222" s="44"/>
      <c r="J222" s="51"/>
      <c r="K222" s="51"/>
      <c r="L222" s="51"/>
    </row>
    <row r="223" spans="1:12">
      <c r="A223" s="106" t="s">
        <v>936</v>
      </c>
      <c r="B223" s="106" t="s">
        <v>238</v>
      </c>
      <c r="C223" s="44"/>
      <c r="D223" s="44"/>
      <c r="E223" s="44"/>
      <c r="F223" s="44"/>
      <c r="G223" s="44"/>
      <c r="H223" s="44"/>
      <c r="I223" s="44"/>
      <c r="J223" s="51"/>
      <c r="K223" s="51"/>
      <c r="L223" s="51"/>
    </row>
    <row r="224" spans="1:12">
      <c r="A224" s="106" t="s">
        <v>943</v>
      </c>
      <c r="B224" s="106" t="s">
        <v>238</v>
      </c>
      <c r="C224" s="44"/>
      <c r="D224" s="44"/>
      <c r="E224" s="44"/>
      <c r="F224" s="44"/>
      <c r="G224" s="44"/>
      <c r="H224" s="44"/>
      <c r="I224" s="44"/>
      <c r="J224" s="51"/>
      <c r="K224" s="51"/>
      <c r="L224" s="51"/>
    </row>
    <row r="225" spans="1:12">
      <c r="A225" s="110" t="s">
        <v>996</v>
      </c>
      <c r="B225" s="20"/>
      <c r="C225" s="20"/>
      <c r="D225" s="20"/>
      <c r="E225" s="20"/>
      <c r="F225" s="20"/>
      <c r="G225" s="20"/>
      <c r="H225" s="20"/>
      <c r="I225" s="20"/>
      <c r="J225" s="51"/>
      <c r="K225" s="51"/>
      <c r="L225" s="51"/>
    </row>
    <row r="226" spans="1:12">
      <c r="A226" s="98" t="s">
        <v>997</v>
      </c>
      <c r="B226" s="98"/>
      <c r="C226" s="98"/>
      <c r="D226" s="98"/>
      <c r="E226" s="98"/>
      <c r="F226" s="98"/>
      <c r="G226" s="98"/>
      <c r="H226" s="98"/>
      <c r="I226" s="98"/>
      <c r="J226" s="51"/>
      <c r="K226" s="51"/>
      <c r="L226" s="51"/>
    </row>
    <row r="227" spans="1:12">
      <c r="A227" s="27" t="s">
        <v>998</v>
      </c>
      <c r="B227" s="106" t="s">
        <v>953</v>
      </c>
      <c r="C227" s="44"/>
      <c r="D227" s="44"/>
      <c r="E227" s="44"/>
      <c r="F227" s="44"/>
      <c r="G227" s="44"/>
      <c r="H227" s="44"/>
      <c r="I227" s="44"/>
      <c r="J227" s="51"/>
      <c r="K227" s="51"/>
      <c r="L227" s="51"/>
    </row>
    <row r="228" spans="1:12">
      <c r="A228" s="27" t="s">
        <v>999</v>
      </c>
      <c r="B228" s="106" t="s">
        <v>955</v>
      </c>
      <c r="C228" s="44"/>
      <c r="D228" s="44"/>
      <c r="E228" s="44"/>
      <c r="F228" s="44"/>
      <c r="G228" s="44"/>
      <c r="H228" s="44"/>
      <c r="I228" s="44"/>
      <c r="J228" s="51"/>
      <c r="K228" s="51"/>
      <c r="L228" s="51"/>
    </row>
    <row r="229" spans="1:12">
      <c r="A229" s="27" t="s">
        <v>1000</v>
      </c>
      <c r="B229" s="106" t="s">
        <v>955</v>
      </c>
      <c r="C229" s="44"/>
      <c r="D229" s="44"/>
      <c r="E229" s="44"/>
      <c r="F229" s="44"/>
      <c r="G229" s="44"/>
      <c r="H229" s="44"/>
      <c r="I229" s="44"/>
      <c r="J229" s="51"/>
      <c r="K229" s="51"/>
      <c r="L229" s="51"/>
    </row>
    <row r="230" spans="1:12">
      <c r="A230" s="27" t="s">
        <v>1001</v>
      </c>
      <c r="B230" s="106" t="s">
        <v>955</v>
      </c>
      <c r="C230" s="44"/>
      <c r="D230" s="44"/>
      <c r="E230" s="44"/>
      <c r="F230" s="44"/>
      <c r="G230" s="44"/>
      <c r="H230" s="44"/>
      <c r="I230" s="44"/>
      <c r="J230" s="51"/>
      <c r="K230" s="51"/>
      <c r="L230" s="51"/>
    </row>
    <row r="231" spans="1:12">
      <c r="A231" s="108" t="s">
        <v>573</v>
      </c>
      <c r="B231" s="108" t="s">
        <v>955</v>
      </c>
      <c r="C231" s="13">
        <f>SUM(C227:C230)</f>
        <v>0</v>
      </c>
      <c r="D231" s="13"/>
      <c r="E231" s="13"/>
      <c r="F231" s="13"/>
      <c r="G231" s="13"/>
      <c r="H231" s="13"/>
      <c r="I231" s="13">
        <f>SUM(I227:I230)</f>
        <v>0</v>
      </c>
      <c r="J231" s="51"/>
      <c r="K231" s="51"/>
      <c r="L231" s="51"/>
    </row>
    <row r="232" spans="1:12">
      <c r="A232" s="98" t="s">
        <v>958</v>
      </c>
      <c r="B232" s="98"/>
      <c r="C232" s="98"/>
      <c r="D232" s="98"/>
      <c r="E232" s="98"/>
      <c r="F232" s="98"/>
      <c r="G232" s="98"/>
      <c r="H232" s="98"/>
      <c r="I232" s="98"/>
      <c r="J232" s="51"/>
      <c r="K232" s="51"/>
      <c r="L232" s="51"/>
    </row>
    <row r="233" spans="1:12">
      <c r="A233" s="27" t="s">
        <v>983</v>
      </c>
      <c r="B233" s="106" t="s">
        <v>953</v>
      </c>
      <c r="C233" s="44"/>
      <c r="D233" s="44"/>
      <c r="E233" s="44"/>
      <c r="F233" s="44"/>
      <c r="G233" s="44"/>
      <c r="H233" s="44"/>
      <c r="I233" s="44"/>
      <c r="J233" s="51"/>
      <c r="K233" s="51"/>
      <c r="L233" s="51"/>
    </row>
    <row r="234" spans="1:12">
      <c r="A234" s="27" t="s">
        <v>984</v>
      </c>
      <c r="B234" s="106" t="s">
        <v>953</v>
      </c>
      <c r="C234" s="44"/>
      <c r="D234" s="44"/>
      <c r="E234" s="44"/>
      <c r="F234" s="44"/>
      <c r="G234" s="44"/>
      <c r="H234" s="44"/>
      <c r="I234" s="44"/>
      <c r="J234" s="51"/>
      <c r="K234" s="51"/>
      <c r="L234" s="51"/>
    </row>
    <row r="235" spans="1:12">
      <c r="A235" s="27" t="s">
        <v>985</v>
      </c>
      <c r="B235" s="106" t="s">
        <v>953</v>
      </c>
      <c r="C235" s="44"/>
      <c r="D235" s="44"/>
      <c r="E235" s="44"/>
      <c r="F235" s="44"/>
      <c r="G235" s="44"/>
      <c r="H235" s="44"/>
      <c r="I235" s="44"/>
      <c r="J235" s="51"/>
      <c r="K235" s="51"/>
      <c r="L235" s="51"/>
    </row>
    <row r="236" spans="1:12">
      <c r="A236" s="27" t="s">
        <v>986</v>
      </c>
      <c r="B236" s="106" t="s">
        <v>953</v>
      </c>
      <c r="C236" s="44"/>
      <c r="D236" s="44"/>
      <c r="E236" s="44"/>
      <c r="F236" s="44"/>
      <c r="G236" s="44"/>
      <c r="H236" s="44"/>
      <c r="I236" s="44"/>
      <c r="J236" s="51"/>
      <c r="K236" s="51"/>
      <c r="L236" s="51"/>
    </row>
    <row r="237" spans="1:12">
      <c r="A237" s="108" t="s">
        <v>573</v>
      </c>
      <c r="B237" s="108" t="s">
        <v>953</v>
      </c>
      <c r="C237" s="13">
        <f>SUM(C233:C236)</f>
        <v>0</v>
      </c>
      <c r="D237" s="13"/>
      <c r="E237" s="13"/>
      <c r="F237" s="13"/>
      <c r="G237" s="13"/>
      <c r="H237" s="13"/>
      <c r="I237" s="13">
        <f>SUM(I233:I236)</f>
        <v>0</v>
      </c>
      <c r="J237" s="51"/>
      <c r="K237" s="51"/>
      <c r="L237" s="51"/>
    </row>
    <row r="238" spans="1:12">
      <c r="A238" s="98" t="s">
        <v>959</v>
      </c>
      <c r="B238" s="98"/>
      <c r="C238" s="98"/>
      <c r="D238" s="98"/>
      <c r="E238" s="98"/>
      <c r="F238" s="98"/>
      <c r="G238" s="98"/>
      <c r="H238" s="98"/>
      <c r="I238" s="98"/>
      <c r="J238" s="51"/>
      <c r="K238" s="51"/>
      <c r="L238" s="51"/>
    </row>
    <row r="239" spans="1:12">
      <c r="A239" s="27" t="s">
        <v>983</v>
      </c>
      <c r="B239" s="106" t="s">
        <v>955</v>
      </c>
      <c r="C239" s="44"/>
      <c r="D239" s="44"/>
      <c r="E239" s="44"/>
      <c r="F239" s="44"/>
      <c r="G239" s="44"/>
      <c r="H239" s="44"/>
      <c r="I239" s="44"/>
      <c r="J239" s="51"/>
      <c r="K239" s="51"/>
      <c r="L239" s="51"/>
    </row>
    <row r="240" spans="1:12">
      <c r="A240" s="27" t="s">
        <v>984</v>
      </c>
      <c r="B240" s="106" t="s">
        <v>955</v>
      </c>
      <c r="C240" s="44"/>
      <c r="D240" s="44"/>
      <c r="E240" s="44"/>
      <c r="F240" s="44"/>
      <c r="G240" s="44"/>
      <c r="H240" s="44"/>
      <c r="I240" s="44"/>
      <c r="J240" s="51"/>
      <c r="K240" s="51"/>
      <c r="L240" s="51"/>
    </row>
    <row r="241" spans="1:12">
      <c r="A241" s="27" t="s">
        <v>985</v>
      </c>
      <c r="B241" s="106" t="s">
        <v>955</v>
      </c>
      <c r="C241" s="44"/>
      <c r="D241" s="44"/>
      <c r="E241" s="44"/>
      <c r="F241" s="44"/>
      <c r="G241" s="44"/>
      <c r="H241" s="44"/>
      <c r="I241" s="44"/>
      <c r="J241" s="51"/>
      <c r="K241" s="51"/>
      <c r="L241" s="51"/>
    </row>
    <row r="242" spans="1:12">
      <c r="A242" s="27" t="s">
        <v>986</v>
      </c>
      <c r="B242" s="106" t="s">
        <v>955</v>
      </c>
      <c r="C242" s="44"/>
      <c r="D242" s="44"/>
      <c r="E242" s="44"/>
      <c r="F242" s="44"/>
      <c r="G242" s="44"/>
      <c r="H242" s="44"/>
      <c r="I242" s="44"/>
      <c r="J242" s="51"/>
      <c r="K242" s="51"/>
      <c r="L242" s="51"/>
    </row>
    <row r="243" spans="1:12">
      <c r="A243" s="108" t="s">
        <v>960</v>
      </c>
      <c r="B243" s="108" t="s">
        <v>955</v>
      </c>
      <c r="C243" s="13">
        <f>SUM(C239:C242)</f>
        <v>0</v>
      </c>
      <c r="D243" s="13"/>
      <c r="E243" s="13"/>
      <c r="F243" s="13"/>
      <c r="G243" s="13"/>
      <c r="H243" s="13"/>
      <c r="I243" s="13">
        <f>SUM(I239:I242)</f>
        <v>0</v>
      </c>
      <c r="J243" s="51"/>
      <c r="K243" s="51"/>
      <c r="L243" s="51"/>
    </row>
    <row r="244" spans="1:12">
      <c r="A244" s="98" t="s">
        <v>961</v>
      </c>
      <c r="B244" s="98"/>
      <c r="C244" s="98"/>
      <c r="D244" s="98"/>
      <c r="E244" s="98"/>
      <c r="F244" s="98"/>
      <c r="G244" s="98"/>
      <c r="H244" s="98"/>
      <c r="I244" s="98"/>
      <c r="J244" s="51"/>
      <c r="K244" s="51"/>
      <c r="L244" s="51"/>
    </row>
    <row r="245" spans="1:12">
      <c r="A245" s="27" t="s">
        <v>983</v>
      </c>
      <c r="B245" s="106" t="s">
        <v>953</v>
      </c>
      <c r="C245" s="44"/>
      <c r="D245" s="44"/>
      <c r="E245" s="44"/>
      <c r="F245" s="44"/>
      <c r="G245" s="44"/>
      <c r="H245" s="44"/>
      <c r="I245" s="44"/>
      <c r="J245" s="51"/>
      <c r="K245" s="51"/>
      <c r="L245" s="51"/>
    </row>
    <row r="246" spans="1:12">
      <c r="A246" s="27" t="s">
        <v>984</v>
      </c>
      <c r="B246" s="106" t="s">
        <v>953</v>
      </c>
      <c r="C246" s="44"/>
      <c r="D246" s="44"/>
      <c r="E246" s="44"/>
      <c r="F246" s="44"/>
      <c r="G246" s="44"/>
      <c r="H246" s="44"/>
      <c r="I246" s="44"/>
      <c r="J246" s="51"/>
      <c r="K246" s="51"/>
      <c r="L246" s="51"/>
    </row>
    <row r="247" spans="1:12">
      <c r="A247" s="27" t="s">
        <v>985</v>
      </c>
      <c r="B247" s="106" t="s">
        <v>953</v>
      </c>
      <c r="C247" s="44"/>
      <c r="D247" s="44"/>
      <c r="E247" s="44"/>
      <c r="F247" s="44"/>
      <c r="G247" s="44"/>
      <c r="H247" s="44"/>
      <c r="I247" s="44"/>
      <c r="J247" s="51"/>
      <c r="K247" s="51"/>
      <c r="L247" s="51"/>
    </row>
    <row r="248" spans="1:12">
      <c r="A248" s="27" t="s">
        <v>986</v>
      </c>
      <c r="B248" s="106" t="s">
        <v>953</v>
      </c>
      <c r="C248" s="44"/>
      <c r="D248" s="44"/>
      <c r="E248" s="44"/>
      <c r="F248" s="44"/>
      <c r="G248" s="44"/>
      <c r="H248" s="44"/>
      <c r="I248" s="44"/>
      <c r="J248" s="51"/>
      <c r="K248" s="51"/>
      <c r="L248" s="51"/>
    </row>
    <row r="249" spans="1:12">
      <c r="A249" s="108" t="s">
        <v>573</v>
      </c>
      <c r="B249" s="108" t="s">
        <v>953</v>
      </c>
      <c r="C249" s="13">
        <f>SUM(C245:C248)</f>
        <v>0</v>
      </c>
      <c r="D249" s="13"/>
      <c r="E249" s="13"/>
      <c r="F249" s="13"/>
      <c r="G249" s="13"/>
      <c r="H249" s="13"/>
      <c r="I249" s="13">
        <f>SUM(I245:I248)</f>
        <v>0</v>
      </c>
      <c r="J249" s="51"/>
      <c r="K249" s="51"/>
      <c r="L249" s="51"/>
    </row>
    <row r="250" spans="1:12">
      <c r="A250" s="98" t="s">
        <v>963</v>
      </c>
      <c r="B250" s="98"/>
      <c r="C250" s="98"/>
      <c r="D250" s="98"/>
      <c r="E250" s="98"/>
      <c r="F250" s="98"/>
      <c r="G250" s="98"/>
      <c r="H250" s="98"/>
      <c r="I250" s="98"/>
      <c r="J250" s="51"/>
      <c r="K250" s="51"/>
      <c r="L250" s="51"/>
    </row>
    <row r="251" spans="1:12">
      <c r="A251" s="27" t="s">
        <v>983</v>
      </c>
      <c r="B251" s="106" t="s">
        <v>955</v>
      </c>
      <c r="C251" s="44"/>
      <c r="D251" s="44"/>
      <c r="E251" s="44"/>
      <c r="F251" s="44"/>
      <c r="G251" s="44"/>
      <c r="H251" s="44"/>
      <c r="I251" s="44"/>
      <c r="J251" s="51"/>
      <c r="K251" s="51"/>
      <c r="L251" s="51"/>
    </row>
    <row r="252" spans="1:12">
      <c r="A252" s="27" t="s">
        <v>984</v>
      </c>
      <c r="B252" s="106" t="s">
        <v>955</v>
      </c>
      <c r="C252" s="44"/>
      <c r="D252" s="44"/>
      <c r="E252" s="44"/>
      <c r="F252" s="44"/>
      <c r="G252" s="44"/>
      <c r="H252" s="44"/>
      <c r="I252" s="44"/>
      <c r="J252" s="51"/>
      <c r="K252" s="51"/>
      <c r="L252" s="51"/>
    </row>
    <row r="253" spans="1:12">
      <c r="A253" s="27" t="s">
        <v>985</v>
      </c>
      <c r="B253" s="106" t="s">
        <v>955</v>
      </c>
      <c r="C253" s="44"/>
      <c r="D253" s="44"/>
      <c r="E253" s="44"/>
      <c r="F253" s="44"/>
      <c r="G253" s="44"/>
      <c r="H253" s="44"/>
      <c r="I253" s="44"/>
      <c r="J253" s="51"/>
      <c r="K253" s="51"/>
      <c r="L253" s="51"/>
    </row>
    <row r="254" spans="1:12">
      <c r="A254" s="27" t="s">
        <v>986</v>
      </c>
      <c r="B254" s="106" t="s">
        <v>955</v>
      </c>
      <c r="C254" s="44"/>
      <c r="D254" s="44">
        <v>4.0302360000000004</v>
      </c>
      <c r="E254" s="44">
        <v>4.0452940000000002</v>
      </c>
      <c r="F254" s="44">
        <v>2.8090959999999998</v>
      </c>
      <c r="G254" s="44">
        <v>1.2720579999999999</v>
      </c>
      <c r="H254" s="44"/>
      <c r="I254" s="44"/>
      <c r="J254" s="51"/>
      <c r="K254" s="51"/>
      <c r="L254" s="51"/>
    </row>
    <row r="255" spans="1:12">
      <c r="A255" s="108" t="s">
        <v>960</v>
      </c>
      <c r="B255" s="108" t="s">
        <v>955</v>
      </c>
      <c r="C255" s="13">
        <f>SUM(C251:C254)</f>
        <v>0</v>
      </c>
      <c r="D255" s="13"/>
      <c r="E255" s="13"/>
      <c r="F255" s="13"/>
      <c r="G255" s="13"/>
      <c r="H255" s="13"/>
      <c r="I255" s="13">
        <f>SUM(I251:I254)</f>
        <v>0</v>
      </c>
      <c r="J255" s="51"/>
      <c r="K255" s="51"/>
      <c r="L255" s="51"/>
    </row>
    <row r="256" spans="1:12">
      <c r="A256" s="110" t="s">
        <v>1002</v>
      </c>
      <c r="B256" s="20"/>
      <c r="C256" s="20"/>
      <c r="D256" s="20"/>
      <c r="E256" s="20"/>
      <c r="F256" s="20"/>
      <c r="G256" s="20"/>
      <c r="H256" s="20"/>
      <c r="I256" s="20"/>
      <c r="J256" s="51"/>
      <c r="K256" s="51"/>
      <c r="L256" s="51"/>
    </row>
    <row r="257" spans="1:12">
      <c r="A257" s="27" t="s">
        <v>1003</v>
      </c>
      <c r="B257" s="106" t="s">
        <v>123</v>
      </c>
      <c r="C257" s="44"/>
      <c r="D257" s="44"/>
      <c r="E257" s="44"/>
      <c r="F257" s="44"/>
      <c r="G257" s="44"/>
      <c r="H257" s="44"/>
      <c r="I257" s="44"/>
      <c r="J257" s="51"/>
      <c r="K257" s="51"/>
      <c r="L257" s="51"/>
    </row>
    <row r="258" spans="1:12">
      <c r="A258" s="27" t="s">
        <v>1004</v>
      </c>
      <c r="B258" s="106" t="s">
        <v>123</v>
      </c>
      <c r="C258" s="44"/>
      <c r="D258" s="44"/>
      <c r="E258" s="44"/>
      <c r="F258" s="44"/>
      <c r="G258" s="44"/>
      <c r="H258" s="44"/>
      <c r="I258" s="44"/>
      <c r="J258" s="51"/>
      <c r="K258" s="51"/>
      <c r="L258" s="51"/>
    </row>
    <row r="259" spans="1:12">
      <c r="A259" s="27" t="s">
        <v>1005</v>
      </c>
      <c r="B259" s="106" t="s">
        <v>123</v>
      </c>
      <c r="C259" s="44"/>
      <c r="D259" s="44"/>
      <c r="E259" s="44"/>
      <c r="F259" s="44"/>
      <c r="G259" s="44"/>
      <c r="H259" s="44"/>
      <c r="I259" s="44"/>
      <c r="J259" s="51"/>
      <c r="K259" s="51"/>
      <c r="L259" s="51"/>
    </row>
    <row r="260" spans="1:12">
      <c r="A260" s="27" t="s">
        <v>1006</v>
      </c>
      <c r="B260" s="106" t="s">
        <v>123</v>
      </c>
      <c r="C260" s="44"/>
      <c r="D260" s="44"/>
      <c r="E260" s="44"/>
      <c r="F260" s="44"/>
      <c r="G260" s="44"/>
      <c r="H260" s="44"/>
      <c r="I260" s="44"/>
      <c r="J260" s="51"/>
      <c r="K260" s="51"/>
      <c r="L260" s="51"/>
    </row>
    <row r="261" spans="1:12">
      <c r="A261" s="108" t="s">
        <v>134</v>
      </c>
      <c r="B261" s="108" t="s">
        <v>123</v>
      </c>
      <c r="C261" s="13">
        <f>SUM(C257:C260)</f>
        <v>0</v>
      </c>
      <c r="D261" s="13"/>
      <c r="E261" s="13"/>
      <c r="F261" s="13"/>
      <c r="G261" s="13"/>
      <c r="H261" s="13"/>
      <c r="I261" s="13">
        <f>SUM(I257:I260)</f>
        <v>0</v>
      </c>
      <c r="J261" s="51"/>
      <c r="K261" s="51"/>
      <c r="L261" s="51"/>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2"/>
  <sheetViews>
    <sheetView workbookViewId="0">
      <selection activeCell="A2" sqref="A2"/>
    </sheetView>
  </sheetViews>
  <sheetFormatPr defaultColWidth="11.42578125" defaultRowHeight="15"/>
  <cols>
    <col min="1" max="1" width="46.5703125" customWidth="1"/>
    <col min="2" max="3" width="36.5703125" customWidth="1"/>
    <col min="4" max="4" width="76.140625" customWidth="1"/>
    <col min="5" max="5" width="36.5703125" customWidth="1"/>
  </cols>
  <sheetData>
    <row r="1" spans="1:5" ht="15.75" customHeight="1">
      <c r="A1" s="111" t="s">
        <v>1007</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47.25" customHeight="1">
      <c r="A5" s="47" t="s">
        <v>56</v>
      </c>
      <c r="B5" s="47" t="s">
        <v>57</v>
      </c>
      <c r="C5" s="47" t="s">
        <v>58</v>
      </c>
      <c r="D5" s="47" t="s">
        <v>59</v>
      </c>
      <c r="E5" s="47" t="s">
        <v>60</v>
      </c>
    </row>
    <row r="6" spans="1:5" ht="175.5" customHeight="1">
      <c r="A6" s="65" t="s">
        <v>1008</v>
      </c>
      <c r="B6" s="49"/>
      <c r="C6" s="49"/>
      <c r="D6" s="50" t="s">
        <v>1009</v>
      </c>
      <c r="E6" s="51"/>
    </row>
    <row r="7" spans="1:5" ht="140.25" customHeight="1">
      <c r="A7" s="65" t="s">
        <v>1010</v>
      </c>
      <c r="B7" s="49"/>
      <c r="C7" s="49"/>
      <c r="D7" s="50" t="s">
        <v>1011</v>
      </c>
      <c r="E7" s="51"/>
    </row>
    <row r="8" spans="1:5" ht="73.5" customHeight="1">
      <c r="A8" s="65" t="s">
        <v>1012</v>
      </c>
      <c r="B8" s="49"/>
      <c r="C8" s="49"/>
      <c r="D8" s="50" t="s">
        <v>1013</v>
      </c>
      <c r="E8" s="51"/>
    </row>
    <row r="9" spans="1:5" ht="106.5" customHeight="1">
      <c r="A9" s="65" t="s">
        <v>1014</v>
      </c>
      <c r="B9" s="49"/>
      <c r="C9" s="49"/>
      <c r="D9" s="50" t="s">
        <v>1015</v>
      </c>
      <c r="E9" s="51"/>
    </row>
    <row r="10" spans="1:5" ht="76.5" customHeight="1">
      <c r="A10" s="65" t="s">
        <v>1016</v>
      </c>
      <c r="B10" s="49"/>
      <c r="C10" s="49"/>
      <c r="D10" s="50" t="s">
        <v>1017</v>
      </c>
      <c r="E10" s="51"/>
    </row>
    <row r="11" spans="1:5" ht="75.75" customHeight="1">
      <c r="A11" s="65" t="s">
        <v>1018</v>
      </c>
      <c r="B11" s="49"/>
      <c r="C11" s="49"/>
      <c r="D11" s="50" t="s">
        <v>1019</v>
      </c>
      <c r="E11" s="51"/>
    </row>
    <row r="12" spans="1:5">
      <c r="A12" s="115"/>
      <c r="B12" s="115"/>
      <c r="E12" s="1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workbookViewId="0">
      <selection activeCell="M27" sqref="M27"/>
    </sheetView>
  </sheetViews>
  <sheetFormatPr defaultColWidth="11.42578125" defaultRowHeight="15"/>
  <cols>
    <col min="1" max="1" width="46.28515625" customWidth="1"/>
    <col min="2" max="2" width="31.7109375" customWidth="1"/>
    <col min="10" max="10" width="19.5703125" customWidth="1"/>
    <col min="11" max="11" width="16.85546875" bestFit="1" customWidth="1"/>
    <col min="12" max="12" width="17.42578125" bestFit="1" customWidth="1"/>
  </cols>
  <sheetData>
    <row r="1" spans="1:14" ht="15.75" customHeight="1">
      <c r="A1" s="111" t="s">
        <v>1020</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138</v>
      </c>
      <c r="B8" s="24" t="s">
        <v>139</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c r="J9" s="64"/>
    </row>
    <row r="10" spans="1:14">
      <c r="A10" s="24" t="s">
        <v>143</v>
      </c>
      <c r="B10" s="24" t="s">
        <v>144</v>
      </c>
      <c r="C10" s="180" t="e">
        <f t="shared" ref="C10:I10" si="2">C113/C38</f>
        <v>#DIV/0!</v>
      </c>
      <c r="D10" s="180" t="e">
        <f t="shared" si="2"/>
        <v>#DIV/0!</v>
      </c>
      <c r="E10" s="180" t="e">
        <f t="shared" si="2"/>
        <v>#DIV/0!</v>
      </c>
      <c r="F10" s="180" t="e">
        <f t="shared" si="2"/>
        <v>#DIV/0!</v>
      </c>
      <c r="G10" s="180" t="e">
        <f t="shared" si="2"/>
        <v>#DIV/0!</v>
      </c>
      <c r="H10" s="180" t="e">
        <f t="shared" si="2"/>
        <v>#DIV/0!</v>
      </c>
      <c r="I10" s="180" t="e">
        <f t="shared" si="2"/>
        <v>#DIV/0!</v>
      </c>
    </row>
    <row r="11" spans="1:14">
      <c r="A11" s="24" t="s">
        <v>145</v>
      </c>
      <c r="B11" s="24" t="s">
        <v>146</v>
      </c>
      <c r="C11" s="180">
        <f t="shared" ref="C11:I11" si="3">C38*10^3</f>
        <v>0</v>
      </c>
      <c r="D11" s="180">
        <f t="shared" si="3"/>
        <v>0</v>
      </c>
      <c r="E11" s="180">
        <f t="shared" si="3"/>
        <v>0</v>
      </c>
      <c r="F11" s="180">
        <f t="shared" si="3"/>
        <v>0</v>
      </c>
      <c r="G11" s="180">
        <f t="shared" si="3"/>
        <v>0</v>
      </c>
      <c r="H11" s="180">
        <f t="shared" si="3"/>
        <v>0</v>
      </c>
      <c r="I11" s="180">
        <f t="shared" si="3"/>
        <v>0</v>
      </c>
    </row>
    <row r="12" spans="1:14">
      <c r="A12" s="24" t="s">
        <v>147</v>
      </c>
      <c r="B12" s="24" t="s">
        <v>104</v>
      </c>
      <c r="C12" s="180">
        <f t="shared" ref="C12:I12" si="4">C113</f>
        <v>0</v>
      </c>
      <c r="D12" s="180">
        <f t="shared" si="4"/>
        <v>0</v>
      </c>
      <c r="E12" s="180">
        <f t="shared" si="4"/>
        <v>0</v>
      </c>
      <c r="F12" s="180">
        <f t="shared" si="4"/>
        <v>0</v>
      </c>
      <c r="G12" s="180">
        <f t="shared" si="4"/>
        <v>0</v>
      </c>
      <c r="H12" s="180">
        <f t="shared" si="4"/>
        <v>0</v>
      </c>
      <c r="I12" s="180">
        <f t="shared" si="4"/>
        <v>0</v>
      </c>
    </row>
    <row r="13" spans="1:14">
      <c r="A13" s="24" t="s">
        <v>148</v>
      </c>
      <c r="B13" s="24" t="s">
        <v>113</v>
      </c>
      <c r="C13" s="166">
        <f t="shared" ref="C13:I13" si="5">C133</f>
        <v>0</v>
      </c>
      <c r="D13" s="166">
        <f t="shared" si="5"/>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5" spans="1:14">
      <c r="A15" s="118"/>
      <c r="B15" s="118"/>
      <c r="C15" s="118"/>
      <c r="D15" s="118"/>
      <c r="E15" s="118"/>
      <c r="F15" s="118"/>
      <c r="G15" s="118"/>
      <c r="H15" s="118"/>
      <c r="I15" s="118"/>
      <c r="J15" s="118"/>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1021</v>
      </c>
      <c r="B18" s="20"/>
      <c r="C18" s="20"/>
      <c r="D18" s="20"/>
      <c r="E18" s="20"/>
      <c r="F18" s="20"/>
      <c r="G18" s="20"/>
      <c r="H18" s="20"/>
      <c r="I18" s="20"/>
      <c r="J18" s="51"/>
      <c r="K18" s="51"/>
      <c r="L18" s="51"/>
    </row>
    <row r="19" spans="1:12">
      <c r="A19" s="24" t="s">
        <v>90</v>
      </c>
      <c r="B19" s="22" t="s">
        <v>1022</v>
      </c>
      <c r="C19" s="44"/>
      <c r="D19" s="44"/>
      <c r="E19" s="44"/>
      <c r="F19" s="44"/>
      <c r="G19" s="44"/>
      <c r="H19" s="44"/>
      <c r="I19" s="44"/>
      <c r="J19" s="196" t="s">
        <v>497</v>
      </c>
      <c r="K19" s="51"/>
      <c r="L19" s="51"/>
    </row>
    <row r="20" spans="1:12">
      <c r="A20" s="24" t="s">
        <v>1023</v>
      </c>
      <c r="B20" s="22" t="s">
        <v>280</v>
      </c>
      <c r="C20" s="44"/>
      <c r="D20" s="44"/>
      <c r="E20" s="44"/>
      <c r="F20" s="44"/>
      <c r="G20" s="44"/>
      <c r="H20" s="44"/>
      <c r="I20" s="44"/>
      <c r="J20" s="196" t="s">
        <v>497</v>
      </c>
      <c r="K20" s="51"/>
      <c r="L20" s="51"/>
    </row>
    <row r="21" spans="1:12">
      <c r="A21" s="24" t="s">
        <v>1024</v>
      </c>
      <c r="B21" s="22" t="s">
        <v>1025</v>
      </c>
      <c r="C21" s="44"/>
      <c r="D21" s="44"/>
      <c r="E21" s="44"/>
      <c r="F21" s="44"/>
      <c r="G21" s="44"/>
      <c r="H21" s="44"/>
      <c r="I21" s="44"/>
      <c r="J21" s="196" t="s">
        <v>497</v>
      </c>
      <c r="K21" s="51"/>
      <c r="L21" s="51"/>
    </row>
    <row r="22" spans="1:12">
      <c r="A22" s="24" t="s">
        <v>1026</v>
      </c>
      <c r="B22" s="22" t="s">
        <v>1025</v>
      </c>
      <c r="C22" s="44"/>
      <c r="D22" s="44"/>
      <c r="E22" s="44"/>
      <c r="F22" s="44"/>
      <c r="G22" s="44"/>
      <c r="H22" s="44"/>
      <c r="I22" s="44"/>
      <c r="J22" s="196" t="s">
        <v>497</v>
      </c>
      <c r="K22" s="51"/>
      <c r="L22" s="51"/>
    </row>
    <row r="23" spans="1:12">
      <c r="A23" s="24" t="s">
        <v>1027</v>
      </c>
      <c r="B23" s="22" t="s">
        <v>1028</v>
      </c>
      <c r="C23" s="121"/>
      <c r="D23" s="121"/>
      <c r="E23" s="121"/>
      <c r="F23" s="121"/>
      <c r="G23" s="121"/>
      <c r="H23" s="44"/>
      <c r="I23" s="44"/>
      <c r="J23" s="51"/>
      <c r="K23" s="51"/>
      <c r="L23" s="51"/>
    </row>
    <row r="24" spans="1:12">
      <c r="A24" s="24" t="s">
        <v>1029</v>
      </c>
      <c r="B24" s="22" t="s">
        <v>1028</v>
      </c>
      <c r="C24" s="122"/>
      <c r="D24" s="122"/>
      <c r="E24" s="122"/>
      <c r="F24" s="122"/>
      <c r="G24" s="122"/>
      <c r="H24" s="44"/>
      <c r="I24" s="44"/>
      <c r="J24" s="51"/>
      <c r="K24" s="51"/>
      <c r="L24" s="51"/>
    </row>
    <row r="25" spans="1:12">
      <c r="A25" s="20" t="s">
        <v>1030</v>
      </c>
      <c r="B25" s="20"/>
      <c r="C25" s="20"/>
      <c r="D25" s="20"/>
      <c r="E25" s="20"/>
      <c r="F25" s="20"/>
      <c r="G25" s="20"/>
      <c r="H25" s="20"/>
      <c r="I25" s="20"/>
      <c r="J25" s="51"/>
      <c r="K25" s="51"/>
      <c r="L25" s="51"/>
    </row>
    <row r="26" spans="1:12">
      <c r="A26" s="43" t="s">
        <v>1031</v>
      </c>
      <c r="B26" s="22" t="s">
        <v>1032</v>
      </c>
      <c r="C26" s="44"/>
      <c r="D26" s="44"/>
      <c r="E26" s="44"/>
      <c r="F26" s="44"/>
      <c r="G26" s="44"/>
      <c r="H26" s="44"/>
      <c r="I26" s="44"/>
      <c r="J26" s="51"/>
      <c r="K26" s="51"/>
      <c r="L26" s="51"/>
    </row>
    <row r="27" spans="1:12" ht="30" customHeight="1">
      <c r="A27" s="43" t="s">
        <v>1033</v>
      </c>
      <c r="B27" s="22" t="s">
        <v>1032</v>
      </c>
      <c r="C27" s="122"/>
      <c r="D27" s="122"/>
      <c r="E27" s="122"/>
      <c r="F27" s="122"/>
      <c r="G27" s="122"/>
      <c r="H27" s="44"/>
      <c r="I27" s="44"/>
      <c r="J27" s="51"/>
      <c r="K27" s="51"/>
      <c r="L27" s="51"/>
    </row>
    <row r="28" spans="1:12" ht="30" customHeight="1">
      <c r="A28" s="43" t="s">
        <v>1034</v>
      </c>
      <c r="B28" s="22" t="s">
        <v>1032</v>
      </c>
      <c r="C28" s="122"/>
      <c r="D28" s="122"/>
      <c r="E28" s="122"/>
      <c r="F28" s="122"/>
      <c r="G28" s="122"/>
      <c r="H28" s="44"/>
      <c r="I28" s="44"/>
      <c r="J28" s="51"/>
      <c r="K28" s="51"/>
      <c r="L28" s="51"/>
    </row>
    <row r="29" spans="1:12">
      <c r="A29" s="43" t="s">
        <v>1035</v>
      </c>
      <c r="B29" s="22" t="s">
        <v>1036</v>
      </c>
      <c r="C29" s="122"/>
      <c r="D29" s="122"/>
      <c r="E29" s="122"/>
      <c r="F29" s="122"/>
      <c r="G29" s="122"/>
      <c r="H29" s="44"/>
      <c r="I29" s="44"/>
      <c r="J29" s="51"/>
      <c r="K29" s="51"/>
      <c r="L29" s="51"/>
    </row>
    <row r="30" spans="1:12">
      <c r="A30" s="43" t="s">
        <v>1037</v>
      </c>
      <c r="B30" s="22" t="s">
        <v>1038</v>
      </c>
      <c r="C30" s="122"/>
      <c r="D30" s="122"/>
      <c r="E30" s="122"/>
      <c r="F30" s="122"/>
      <c r="G30" s="122"/>
      <c r="H30" s="44"/>
      <c r="I30" s="44"/>
      <c r="J30" s="51"/>
      <c r="K30" s="51"/>
      <c r="L30" s="51"/>
    </row>
    <row r="31" spans="1:12">
      <c r="A31" s="43" t="s">
        <v>1039</v>
      </c>
      <c r="B31" s="22" t="s">
        <v>1040</v>
      </c>
      <c r="C31" s="122"/>
      <c r="D31" s="122"/>
      <c r="E31" s="122"/>
      <c r="F31" s="122"/>
      <c r="G31" s="122"/>
      <c r="H31" s="44"/>
      <c r="I31" s="44"/>
      <c r="J31" s="51"/>
      <c r="K31" s="51"/>
      <c r="L31" s="51"/>
    </row>
    <row r="32" spans="1:12">
      <c r="A32" s="43" t="s">
        <v>1041</v>
      </c>
      <c r="B32" s="22" t="s">
        <v>1040</v>
      </c>
      <c r="C32" s="122"/>
      <c r="D32" s="122"/>
      <c r="E32" s="122"/>
      <c r="F32" s="122"/>
      <c r="G32" s="122"/>
      <c r="H32" s="44"/>
      <c r="I32" s="44"/>
      <c r="J32" s="51"/>
      <c r="K32" s="51"/>
      <c r="L32" s="51"/>
    </row>
    <row r="33" spans="1:12">
      <c r="A33" s="43" t="s">
        <v>1042</v>
      </c>
      <c r="B33" s="22" t="s">
        <v>1040</v>
      </c>
      <c r="C33" s="122"/>
      <c r="D33" s="122"/>
      <c r="E33" s="122"/>
      <c r="F33" s="122"/>
      <c r="G33" s="122"/>
      <c r="H33" s="44"/>
      <c r="I33" s="44"/>
      <c r="J33" s="51"/>
      <c r="K33" s="51"/>
      <c r="L33" s="51"/>
    </row>
    <row r="34" spans="1:12">
      <c r="A34" s="43" t="s">
        <v>1043</v>
      </c>
      <c r="B34" s="22" t="s">
        <v>1044</v>
      </c>
      <c r="C34" s="122"/>
      <c r="D34" s="122"/>
      <c r="E34" s="122"/>
      <c r="F34" s="122"/>
      <c r="G34" s="122"/>
      <c r="H34" s="44"/>
      <c r="I34" s="44"/>
      <c r="J34" s="51"/>
      <c r="K34" s="51"/>
      <c r="L34" s="51"/>
    </row>
    <row r="35" spans="1:12" ht="18.75" customHeight="1">
      <c r="A35" s="43" t="s">
        <v>1045</v>
      </c>
      <c r="B35" s="22" t="s">
        <v>1044</v>
      </c>
      <c r="C35" s="122"/>
      <c r="D35" s="122"/>
      <c r="E35" s="122"/>
      <c r="F35" s="122"/>
      <c r="G35" s="122"/>
      <c r="H35" s="44"/>
      <c r="I35" s="44"/>
      <c r="J35" s="51"/>
      <c r="K35" s="51"/>
      <c r="L35" s="51"/>
    </row>
    <row r="36" spans="1:12">
      <c r="A36" s="43" t="s">
        <v>1046</v>
      </c>
      <c r="B36" s="22" t="s">
        <v>1044</v>
      </c>
      <c r="C36" s="122"/>
      <c r="D36" s="122"/>
      <c r="E36" s="122"/>
      <c r="F36" s="122"/>
      <c r="G36" s="122"/>
      <c r="H36" s="44"/>
      <c r="I36" s="44"/>
      <c r="J36" s="51"/>
      <c r="K36" s="51"/>
      <c r="L36" s="51"/>
    </row>
    <row r="37" spans="1:12">
      <c r="A37" s="20" t="s">
        <v>1047</v>
      </c>
      <c r="B37" s="20"/>
      <c r="C37" s="20"/>
      <c r="D37" s="20"/>
      <c r="E37" s="20"/>
      <c r="F37" s="20"/>
      <c r="G37" s="20"/>
      <c r="H37" s="20"/>
      <c r="I37" s="20"/>
      <c r="J37" s="51"/>
      <c r="K37" s="51"/>
      <c r="L37" s="51"/>
    </row>
    <row r="38" spans="1:12">
      <c r="A38" s="85" t="s">
        <v>1048</v>
      </c>
      <c r="B38" s="77" t="s">
        <v>238</v>
      </c>
      <c r="C38" s="122"/>
      <c r="D38" s="122"/>
      <c r="E38" s="122"/>
      <c r="F38" s="122"/>
      <c r="G38" s="122"/>
      <c r="H38" s="44"/>
      <c r="I38" s="44"/>
      <c r="J38" s="51"/>
      <c r="K38" s="51"/>
      <c r="L38" s="51"/>
    </row>
    <row r="39" spans="1:12">
      <c r="A39" s="82" t="s">
        <v>1049</v>
      </c>
      <c r="B39" s="82"/>
      <c r="C39" s="83"/>
      <c r="D39" s="83"/>
      <c r="E39" s="83"/>
      <c r="F39" s="83"/>
      <c r="G39" s="83"/>
      <c r="H39" s="83"/>
      <c r="I39" s="83"/>
      <c r="J39" s="51"/>
      <c r="K39" s="51"/>
      <c r="L39" s="51"/>
    </row>
    <row r="40" spans="1:12">
      <c r="A40" s="86" t="s">
        <v>1050</v>
      </c>
      <c r="B40" s="77" t="s">
        <v>238</v>
      </c>
      <c r="C40" s="122"/>
      <c r="D40" s="122"/>
      <c r="E40" s="122"/>
      <c r="F40" s="122"/>
      <c r="G40" s="122"/>
      <c r="H40" s="44"/>
      <c r="I40" s="44"/>
      <c r="J40" s="51"/>
      <c r="K40" s="51"/>
      <c r="L40" s="51"/>
    </row>
    <row r="41" spans="1:12">
      <c r="A41" s="86" t="s">
        <v>1051</v>
      </c>
      <c r="B41" s="77" t="s">
        <v>238</v>
      </c>
      <c r="C41" s="122"/>
      <c r="D41" s="122"/>
      <c r="E41" s="122"/>
      <c r="F41" s="122"/>
      <c r="G41" s="122"/>
      <c r="H41" s="44"/>
      <c r="I41" s="44"/>
      <c r="J41" s="51"/>
      <c r="K41" s="51"/>
      <c r="L41" s="51"/>
    </row>
    <row r="42" spans="1:12">
      <c r="A42" s="86" t="s">
        <v>1052</v>
      </c>
      <c r="B42" s="77" t="s">
        <v>238</v>
      </c>
      <c r="C42" s="122"/>
      <c r="D42" s="122"/>
      <c r="E42" s="122"/>
      <c r="F42" s="122"/>
      <c r="G42" s="122"/>
      <c r="H42" s="44"/>
      <c r="I42" s="44"/>
      <c r="J42" s="51"/>
      <c r="K42" s="51"/>
      <c r="L42" s="51"/>
    </row>
    <row r="43" spans="1:12">
      <c r="A43" s="86" t="s">
        <v>1053</v>
      </c>
      <c r="B43" s="77" t="s">
        <v>238</v>
      </c>
      <c r="C43" s="122"/>
      <c r="D43" s="122"/>
      <c r="E43" s="122"/>
      <c r="F43" s="122"/>
      <c r="G43" s="122"/>
      <c r="H43" s="44"/>
      <c r="I43" s="44"/>
      <c r="J43" s="51"/>
      <c r="K43" s="51"/>
      <c r="L43" s="51"/>
    </row>
    <row r="44" spans="1:12">
      <c r="A44" s="86" t="s">
        <v>1054</v>
      </c>
      <c r="B44" s="77" t="s">
        <v>238</v>
      </c>
      <c r="C44" s="122"/>
      <c r="D44" s="122"/>
      <c r="E44" s="122"/>
      <c r="F44" s="122"/>
      <c r="G44" s="122"/>
      <c r="H44" s="44"/>
      <c r="I44" s="44"/>
      <c r="J44" s="51"/>
      <c r="K44" s="51"/>
      <c r="L44" s="51"/>
    </row>
    <row r="45" spans="1:12">
      <c r="A45" s="86" t="s">
        <v>1055</v>
      </c>
      <c r="B45" s="77" t="s">
        <v>238</v>
      </c>
      <c r="C45" s="122"/>
      <c r="D45" s="122"/>
      <c r="E45" s="122"/>
      <c r="F45" s="122"/>
      <c r="G45" s="122"/>
      <c r="H45" s="44"/>
      <c r="I45" s="44"/>
      <c r="J45" s="51"/>
      <c r="K45" s="51"/>
      <c r="L45" s="51"/>
    </row>
    <row r="46" spans="1:12">
      <c r="A46" s="82" t="s">
        <v>1056</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1057</v>
      </c>
      <c r="B48" s="77" t="s">
        <v>238</v>
      </c>
      <c r="C48" s="122"/>
      <c r="D48" s="122"/>
      <c r="E48" s="122"/>
      <c r="F48" s="122"/>
      <c r="G48" s="122"/>
      <c r="H48" s="44"/>
      <c r="I48" s="44"/>
      <c r="J48" s="51"/>
      <c r="K48" s="51"/>
      <c r="L48" s="51"/>
    </row>
    <row r="49" spans="1:12">
      <c r="A49" s="86" t="s">
        <v>1058</v>
      </c>
      <c r="B49" s="77" t="s">
        <v>238</v>
      </c>
      <c r="C49" s="122"/>
      <c r="D49" s="122"/>
      <c r="E49" s="122"/>
      <c r="F49" s="122"/>
      <c r="G49" s="122"/>
      <c r="H49" s="44"/>
      <c r="I49" s="44"/>
      <c r="J49" s="51"/>
      <c r="K49" s="51"/>
      <c r="L49" s="51"/>
    </row>
    <row r="50" spans="1:12">
      <c r="A50" s="86" t="s">
        <v>1059</v>
      </c>
      <c r="B50" s="77" t="s">
        <v>238</v>
      </c>
      <c r="C50" s="122"/>
      <c r="D50" s="122"/>
      <c r="E50" s="122"/>
      <c r="F50" s="122"/>
      <c r="G50" s="122"/>
      <c r="H50" s="44"/>
      <c r="I50" s="44"/>
      <c r="J50" s="51"/>
      <c r="K50" s="51"/>
      <c r="L50" s="51"/>
    </row>
    <row r="51" spans="1:12">
      <c r="A51" s="86" t="s">
        <v>577</v>
      </c>
      <c r="B51" s="77" t="s">
        <v>238</v>
      </c>
      <c r="C51" s="122"/>
      <c r="D51" s="122"/>
      <c r="E51" s="122"/>
      <c r="F51" s="122"/>
      <c r="G51" s="122"/>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1060</v>
      </c>
      <c r="B54" s="77" t="s">
        <v>238</v>
      </c>
      <c r="C54" s="122"/>
      <c r="D54" s="122"/>
      <c r="E54" s="122"/>
      <c r="F54" s="122"/>
      <c r="G54" s="122"/>
      <c r="H54" s="44"/>
      <c r="I54" s="44"/>
      <c r="J54" s="51"/>
      <c r="K54" s="51"/>
      <c r="L54" s="51"/>
    </row>
    <row r="55" spans="1:12">
      <c r="A55" s="86" t="s">
        <v>1061</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1062</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1057</v>
      </c>
      <c r="B59" s="77" t="s">
        <v>238</v>
      </c>
      <c r="C59" s="122"/>
      <c r="D59" s="122"/>
      <c r="E59" s="122"/>
      <c r="F59" s="122"/>
      <c r="G59" s="122"/>
      <c r="H59" s="44"/>
      <c r="I59" s="44"/>
      <c r="J59" s="51"/>
      <c r="K59" s="51"/>
      <c r="L59" s="51"/>
    </row>
    <row r="60" spans="1:12">
      <c r="A60" s="86" t="s">
        <v>1058</v>
      </c>
      <c r="B60" s="77" t="s">
        <v>238</v>
      </c>
      <c r="C60" s="122"/>
      <c r="D60" s="122"/>
      <c r="E60" s="122"/>
      <c r="F60" s="122"/>
      <c r="G60" s="122"/>
      <c r="H60" s="44"/>
      <c r="I60" s="44"/>
      <c r="J60" s="51"/>
      <c r="K60" s="51"/>
      <c r="L60" s="51"/>
    </row>
    <row r="61" spans="1:12">
      <c r="A61" s="86" t="s">
        <v>1059</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1060</v>
      </c>
      <c r="B65" s="77" t="s">
        <v>238</v>
      </c>
      <c r="C65" s="122"/>
      <c r="D65" s="122"/>
      <c r="E65" s="122"/>
      <c r="F65" s="122"/>
      <c r="G65" s="122"/>
      <c r="H65" s="44"/>
      <c r="I65" s="44"/>
      <c r="J65" s="51"/>
      <c r="K65" s="51"/>
      <c r="L65" s="51"/>
    </row>
    <row r="66" spans="1:12">
      <c r="A66" s="86" t="s">
        <v>1061</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1063</v>
      </c>
      <c r="B68" s="82"/>
      <c r="C68" s="83"/>
      <c r="D68" s="83"/>
      <c r="E68" s="83"/>
      <c r="F68" s="83"/>
      <c r="G68" s="83"/>
      <c r="H68" s="83"/>
      <c r="I68" s="83"/>
      <c r="J68" s="51"/>
      <c r="K68" s="51"/>
      <c r="L68" s="51"/>
    </row>
    <row r="69" spans="1:12">
      <c r="A69" s="86" t="s">
        <v>574</v>
      </c>
      <c r="B69" s="77" t="s">
        <v>238</v>
      </c>
      <c r="C69" s="122"/>
      <c r="D69" s="122"/>
      <c r="E69" s="122"/>
      <c r="F69" s="122"/>
      <c r="G69" s="122"/>
      <c r="H69" s="44"/>
      <c r="I69" s="44"/>
      <c r="J69" s="51"/>
      <c r="K69" s="51"/>
      <c r="L69" s="51"/>
    </row>
    <row r="70" spans="1:12">
      <c r="A70" s="86" t="s">
        <v>1057</v>
      </c>
      <c r="B70" s="77" t="s">
        <v>238</v>
      </c>
      <c r="C70" s="122"/>
      <c r="D70" s="122"/>
      <c r="E70" s="122"/>
      <c r="F70" s="122"/>
      <c r="G70" s="122"/>
      <c r="H70" s="44"/>
      <c r="I70" s="44"/>
      <c r="J70" s="51"/>
      <c r="K70" s="51"/>
      <c r="L70" s="51"/>
    </row>
    <row r="71" spans="1:12">
      <c r="A71" s="86" t="s">
        <v>1058</v>
      </c>
      <c r="B71" s="77" t="s">
        <v>238</v>
      </c>
      <c r="C71" s="122"/>
      <c r="D71" s="122"/>
      <c r="E71" s="122"/>
      <c r="F71" s="122"/>
      <c r="G71" s="122"/>
      <c r="H71" s="44"/>
      <c r="I71" s="44"/>
      <c r="J71" s="51"/>
      <c r="K71" s="51"/>
      <c r="L71" s="51"/>
    </row>
    <row r="72" spans="1:12">
      <c r="A72" s="86" t="s">
        <v>1059</v>
      </c>
      <c r="B72" s="77" t="s">
        <v>238</v>
      </c>
      <c r="C72" s="122"/>
      <c r="D72" s="122"/>
      <c r="E72" s="122"/>
      <c r="F72" s="122"/>
      <c r="G72" s="122"/>
      <c r="H72" s="44"/>
      <c r="I72" s="44"/>
      <c r="J72" s="51"/>
      <c r="K72" s="51"/>
      <c r="L72" s="51"/>
    </row>
    <row r="73" spans="1:12">
      <c r="A73" s="86" t="s">
        <v>577</v>
      </c>
      <c r="B73" s="77" t="s">
        <v>238</v>
      </c>
      <c r="C73" s="122"/>
      <c r="D73" s="122"/>
      <c r="E73" s="122"/>
      <c r="F73" s="122"/>
      <c r="G73" s="122"/>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1060</v>
      </c>
      <c r="B76" s="77" t="s">
        <v>238</v>
      </c>
      <c r="C76" s="122"/>
      <c r="D76" s="122"/>
      <c r="E76" s="122"/>
      <c r="F76" s="122"/>
      <c r="G76" s="122"/>
      <c r="H76" s="44"/>
      <c r="I76" s="44"/>
      <c r="J76" s="51"/>
      <c r="K76" s="51"/>
      <c r="L76" s="51"/>
    </row>
    <row r="77" spans="1:12">
      <c r="A77" s="86" t="s">
        <v>1061</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1064</v>
      </c>
      <c r="B79" s="82"/>
      <c r="C79" s="83"/>
      <c r="D79" s="83"/>
      <c r="E79" s="83"/>
      <c r="F79" s="83"/>
      <c r="G79" s="83"/>
      <c r="H79" s="83"/>
      <c r="I79" s="83"/>
      <c r="J79" s="51"/>
      <c r="K79" s="51"/>
      <c r="L79" s="51"/>
    </row>
    <row r="80" spans="1:12">
      <c r="A80" s="86" t="s">
        <v>574</v>
      </c>
      <c r="B80" s="77" t="s">
        <v>238</v>
      </c>
      <c r="C80" s="122"/>
      <c r="D80" s="122"/>
      <c r="E80" s="122"/>
      <c r="F80" s="122"/>
      <c r="G80" s="122"/>
      <c r="H80" s="44"/>
      <c r="I80" s="44"/>
      <c r="J80" s="51"/>
      <c r="K80" s="51"/>
      <c r="L80" s="51"/>
    </row>
    <row r="81" spans="1:12">
      <c r="A81" s="86" t="s">
        <v>1057</v>
      </c>
      <c r="B81" s="77" t="s">
        <v>238</v>
      </c>
      <c r="C81" s="122"/>
      <c r="D81" s="122"/>
      <c r="E81" s="122"/>
      <c r="F81" s="122"/>
      <c r="G81" s="122"/>
      <c r="H81" s="44"/>
      <c r="I81" s="44"/>
      <c r="J81" s="51"/>
      <c r="K81" s="51"/>
      <c r="L81" s="51"/>
    </row>
    <row r="82" spans="1:12">
      <c r="A82" s="86" t="s">
        <v>1058</v>
      </c>
      <c r="B82" s="77" t="s">
        <v>238</v>
      </c>
      <c r="C82" s="122"/>
      <c r="D82" s="122"/>
      <c r="E82" s="122"/>
      <c r="F82" s="122"/>
      <c r="G82" s="122"/>
      <c r="H82" s="44"/>
      <c r="I82" s="44"/>
      <c r="J82" s="51"/>
      <c r="K82" s="51"/>
      <c r="L82" s="51"/>
    </row>
    <row r="83" spans="1:12">
      <c r="A83" s="86" t="s">
        <v>1059</v>
      </c>
      <c r="B83" s="77" t="s">
        <v>238</v>
      </c>
      <c r="C83" s="122"/>
      <c r="D83" s="122"/>
      <c r="E83" s="122"/>
      <c r="F83" s="122"/>
      <c r="G83" s="122"/>
      <c r="H83" s="44"/>
      <c r="I83" s="44"/>
      <c r="J83" s="51"/>
      <c r="K83" s="51"/>
      <c r="L83" s="51"/>
    </row>
    <row r="84" spans="1:12">
      <c r="A84" s="86" t="s">
        <v>577</v>
      </c>
      <c r="B84" s="77" t="s">
        <v>238</v>
      </c>
      <c r="C84" s="122"/>
      <c r="D84" s="122"/>
      <c r="E84" s="122"/>
      <c r="F84" s="122"/>
      <c r="G84" s="122"/>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1060</v>
      </c>
      <c r="B87" s="77" t="s">
        <v>238</v>
      </c>
      <c r="C87" s="122"/>
      <c r="D87" s="122"/>
      <c r="E87" s="122"/>
      <c r="F87" s="122"/>
      <c r="G87" s="122"/>
      <c r="H87" s="44"/>
      <c r="I87" s="44"/>
      <c r="J87" s="51"/>
      <c r="K87" s="51"/>
      <c r="L87" s="51"/>
    </row>
    <row r="88" spans="1:12">
      <c r="A88" s="86" t="s">
        <v>1061</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1065</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1057</v>
      </c>
      <c r="B92" s="77" t="s">
        <v>238</v>
      </c>
      <c r="C92" s="122"/>
      <c r="D92" s="122"/>
      <c r="E92" s="122"/>
      <c r="F92" s="122"/>
      <c r="G92" s="122"/>
      <c r="H92" s="44"/>
      <c r="I92" s="44"/>
      <c r="J92" s="51"/>
      <c r="K92" s="51"/>
      <c r="L92" s="51"/>
    </row>
    <row r="93" spans="1:12">
      <c r="A93" s="86" t="s">
        <v>1058</v>
      </c>
      <c r="B93" s="77" t="s">
        <v>238</v>
      </c>
      <c r="C93" s="122"/>
      <c r="D93" s="122"/>
      <c r="E93" s="122"/>
      <c r="F93" s="122"/>
      <c r="G93" s="122"/>
      <c r="H93" s="44"/>
      <c r="I93" s="44"/>
      <c r="J93" s="51"/>
      <c r="K93" s="51"/>
      <c r="L93" s="51"/>
    </row>
    <row r="94" spans="1:12">
      <c r="A94" s="86" t="s">
        <v>1059</v>
      </c>
      <c r="B94" s="77" t="s">
        <v>238</v>
      </c>
      <c r="C94" s="122"/>
      <c r="D94" s="122"/>
      <c r="E94" s="122"/>
      <c r="F94" s="122"/>
      <c r="G94" s="122"/>
      <c r="H94" s="44"/>
      <c r="I94" s="44"/>
      <c r="J94" s="51"/>
      <c r="K94" s="51"/>
      <c r="L94" s="51"/>
    </row>
    <row r="95" spans="1:12">
      <c r="A95" s="86" t="s">
        <v>577</v>
      </c>
      <c r="B95" s="77" t="s">
        <v>238</v>
      </c>
      <c r="C95" s="122"/>
      <c r="D95" s="122"/>
      <c r="E95" s="122"/>
      <c r="F95" s="122"/>
      <c r="G95" s="122"/>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1060</v>
      </c>
      <c r="B98" s="77" t="s">
        <v>238</v>
      </c>
      <c r="C98" s="122"/>
      <c r="D98" s="122"/>
      <c r="E98" s="122"/>
      <c r="F98" s="122"/>
      <c r="G98" s="122"/>
      <c r="H98" s="44"/>
      <c r="I98" s="44"/>
      <c r="J98" s="51"/>
      <c r="K98" s="51"/>
      <c r="L98" s="51"/>
    </row>
    <row r="99" spans="1:12">
      <c r="A99" s="86" t="s">
        <v>1061</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1066</v>
      </c>
      <c r="B101" s="82"/>
      <c r="C101" s="83"/>
      <c r="D101" s="83"/>
      <c r="E101" s="83"/>
      <c r="F101" s="83"/>
      <c r="G101" s="83"/>
      <c r="H101" s="83"/>
      <c r="I101" s="83"/>
      <c r="J101" s="51"/>
      <c r="K101" s="51"/>
      <c r="L101" s="51"/>
    </row>
    <row r="102" spans="1:12">
      <c r="A102" s="86" t="s">
        <v>574</v>
      </c>
      <c r="B102" s="77" t="s">
        <v>238</v>
      </c>
      <c r="C102" s="122"/>
      <c r="D102" s="122"/>
      <c r="E102" s="122"/>
      <c r="F102" s="122"/>
      <c r="G102" s="122"/>
      <c r="H102" s="44"/>
      <c r="I102" s="44"/>
      <c r="J102" s="51"/>
      <c r="K102" s="51"/>
      <c r="L102" s="51"/>
    </row>
    <row r="103" spans="1:12">
      <c r="A103" s="86" t="s">
        <v>1057</v>
      </c>
      <c r="B103" s="77" t="s">
        <v>238</v>
      </c>
      <c r="C103" s="122"/>
      <c r="D103" s="122"/>
      <c r="E103" s="122"/>
      <c r="F103" s="122"/>
      <c r="G103" s="122"/>
      <c r="H103" s="44"/>
      <c r="I103" s="44"/>
      <c r="J103" s="51"/>
      <c r="K103" s="51"/>
      <c r="L103" s="51"/>
    </row>
    <row r="104" spans="1:12">
      <c r="A104" s="86" t="s">
        <v>1058</v>
      </c>
      <c r="B104" s="77" t="s">
        <v>238</v>
      </c>
      <c r="C104" s="122"/>
      <c r="D104" s="122"/>
      <c r="E104" s="122"/>
      <c r="F104" s="122"/>
      <c r="G104" s="122"/>
      <c r="H104" s="44"/>
      <c r="I104" s="44"/>
      <c r="J104" s="51"/>
      <c r="K104" s="51"/>
      <c r="L104" s="51"/>
    </row>
    <row r="105" spans="1:12">
      <c r="A105" s="86" t="s">
        <v>1059</v>
      </c>
      <c r="B105" s="77" t="s">
        <v>238</v>
      </c>
      <c r="C105" s="122"/>
      <c r="D105" s="122"/>
      <c r="E105" s="122"/>
      <c r="F105" s="122"/>
      <c r="G105" s="122"/>
      <c r="H105" s="44"/>
      <c r="I105" s="44"/>
      <c r="J105" s="51"/>
      <c r="K105" s="51"/>
      <c r="L105" s="51"/>
    </row>
    <row r="106" spans="1:12">
      <c r="A106" s="86" t="s">
        <v>577</v>
      </c>
      <c r="B106" s="77" t="s">
        <v>238</v>
      </c>
      <c r="C106" s="122"/>
      <c r="D106" s="122"/>
      <c r="E106" s="122"/>
      <c r="F106" s="122"/>
      <c r="G106" s="122"/>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1060</v>
      </c>
      <c r="B109" s="77" t="s">
        <v>238</v>
      </c>
      <c r="C109" s="122"/>
      <c r="D109" s="122"/>
      <c r="E109" s="122"/>
      <c r="F109" s="122"/>
      <c r="G109" s="122"/>
      <c r="H109" s="44"/>
      <c r="I109" s="44"/>
      <c r="J109" s="51"/>
      <c r="K109" s="51"/>
      <c r="L109" s="51"/>
    </row>
    <row r="110" spans="1:12">
      <c r="A110" s="86" t="s">
        <v>1061</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1067</v>
      </c>
      <c r="B112" s="20"/>
      <c r="C112" s="20"/>
      <c r="D112" s="20"/>
      <c r="E112" s="20"/>
      <c r="F112" s="20"/>
      <c r="G112" s="20"/>
      <c r="H112" s="20"/>
      <c r="I112" s="20"/>
      <c r="J112" s="51"/>
      <c r="K112" s="51"/>
      <c r="L112" s="51"/>
    </row>
    <row r="113" spans="1:12">
      <c r="A113" s="85" t="s">
        <v>1068</v>
      </c>
      <c r="B113" s="77" t="s">
        <v>104</v>
      </c>
      <c r="C113" s="122"/>
      <c r="D113" s="122"/>
      <c r="E113" s="122"/>
      <c r="F113" s="122"/>
      <c r="G113" s="122"/>
      <c r="H113" s="44"/>
      <c r="I113" s="44"/>
      <c r="J113" s="51"/>
      <c r="K113" s="51"/>
      <c r="L113" s="51"/>
    </row>
    <row r="114" spans="1:12">
      <c r="A114" s="82" t="s">
        <v>1069</v>
      </c>
      <c r="B114" s="82"/>
      <c r="C114" s="83"/>
      <c r="D114" s="83"/>
      <c r="E114" s="83"/>
      <c r="F114" s="83"/>
      <c r="G114" s="83"/>
      <c r="H114" s="83"/>
      <c r="I114" s="83"/>
      <c r="J114" s="51"/>
      <c r="K114" s="51"/>
      <c r="L114" s="51"/>
    </row>
    <row r="115" spans="1:12">
      <c r="A115" s="86" t="s">
        <v>1070</v>
      </c>
      <c r="B115" s="77" t="s">
        <v>104</v>
      </c>
      <c r="C115" s="122"/>
      <c r="D115" s="122"/>
      <c r="E115" s="122"/>
      <c r="F115" s="122"/>
      <c r="G115" s="122"/>
      <c r="H115" s="44"/>
      <c r="I115" s="44"/>
      <c r="J115" s="51"/>
      <c r="K115" s="51"/>
      <c r="L115" s="51"/>
    </row>
    <row r="116" spans="1:12">
      <c r="A116" s="86" t="s">
        <v>1071</v>
      </c>
      <c r="B116" s="77" t="s">
        <v>104</v>
      </c>
      <c r="C116" s="122"/>
      <c r="D116" s="122"/>
      <c r="E116" s="122"/>
      <c r="F116" s="122"/>
      <c r="G116" s="122"/>
      <c r="H116" s="44"/>
      <c r="I116" s="44"/>
      <c r="J116" s="51"/>
      <c r="K116" s="51"/>
      <c r="L116" s="51"/>
    </row>
    <row r="117" spans="1:12">
      <c r="A117" s="86" t="s">
        <v>1072</v>
      </c>
      <c r="B117" s="77" t="s">
        <v>104</v>
      </c>
      <c r="C117" s="122"/>
      <c r="D117" s="122"/>
      <c r="E117" s="122"/>
      <c r="F117" s="122"/>
      <c r="G117" s="122"/>
      <c r="H117" s="44"/>
      <c r="I117" s="44"/>
      <c r="J117" s="51"/>
      <c r="K117" s="51"/>
      <c r="L117" s="51"/>
    </row>
    <row r="118" spans="1:12">
      <c r="A118" s="86" t="s">
        <v>1073</v>
      </c>
      <c r="B118" s="77" t="s">
        <v>104</v>
      </c>
      <c r="C118" s="122"/>
      <c r="D118" s="122"/>
      <c r="E118" s="122"/>
      <c r="F118" s="122"/>
      <c r="G118" s="122"/>
      <c r="H118" s="44"/>
      <c r="I118" s="44"/>
      <c r="J118" s="51"/>
      <c r="K118" s="51"/>
      <c r="L118" s="51"/>
    </row>
    <row r="119" spans="1:12">
      <c r="A119" s="86" t="s">
        <v>1074</v>
      </c>
      <c r="B119" s="77" t="s">
        <v>104</v>
      </c>
      <c r="C119" s="122"/>
      <c r="D119" s="122"/>
      <c r="E119" s="122"/>
      <c r="F119" s="122"/>
      <c r="G119" s="122"/>
      <c r="H119" s="44"/>
      <c r="I119" s="44"/>
      <c r="J119" s="51"/>
      <c r="K119" s="51"/>
      <c r="L119" s="51"/>
    </row>
    <row r="120" spans="1:12">
      <c r="A120" s="86" t="s">
        <v>1075</v>
      </c>
      <c r="B120" s="77" t="s">
        <v>104</v>
      </c>
      <c r="C120" s="122"/>
      <c r="D120" s="122"/>
      <c r="E120" s="122"/>
      <c r="F120" s="122"/>
      <c r="G120" s="122"/>
      <c r="H120" s="44"/>
      <c r="I120" s="44"/>
      <c r="J120" s="51"/>
      <c r="K120" s="51"/>
      <c r="L120" s="51"/>
    </row>
    <row r="121" spans="1:12">
      <c r="A121" s="82" t="s">
        <v>1076</v>
      </c>
      <c r="B121" s="82"/>
      <c r="C121" s="83"/>
      <c r="D121" s="83"/>
      <c r="E121" s="83"/>
      <c r="F121" s="83"/>
      <c r="G121" s="83"/>
      <c r="H121" s="83"/>
      <c r="I121" s="83"/>
      <c r="J121" s="51"/>
      <c r="K121" s="51"/>
      <c r="L121" s="51"/>
    </row>
    <row r="122" spans="1:12">
      <c r="A122" s="86" t="s">
        <v>574</v>
      </c>
      <c r="B122" s="77" t="s">
        <v>104</v>
      </c>
      <c r="C122" s="122"/>
      <c r="D122" s="122"/>
      <c r="E122" s="122"/>
      <c r="F122" s="122"/>
      <c r="G122" s="122"/>
      <c r="H122" s="44"/>
      <c r="I122" s="44"/>
      <c r="J122" s="51"/>
      <c r="K122" s="51"/>
      <c r="L122" s="51"/>
    </row>
    <row r="123" spans="1:12">
      <c r="A123" s="86" t="s">
        <v>1057</v>
      </c>
      <c r="B123" s="77" t="s">
        <v>104</v>
      </c>
      <c r="C123" s="122"/>
      <c r="D123" s="122"/>
      <c r="E123" s="122"/>
      <c r="F123" s="122"/>
      <c r="G123" s="122"/>
      <c r="H123" s="44"/>
      <c r="I123" s="44"/>
      <c r="J123" s="51"/>
      <c r="K123" s="51"/>
      <c r="L123" s="51"/>
    </row>
    <row r="124" spans="1:12">
      <c r="A124" s="86" t="s">
        <v>1058</v>
      </c>
      <c r="B124" s="77" t="s">
        <v>104</v>
      </c>
      <c r="C124" s="122"/>
      <c r="D124" s="122"/>
      <c r="E124" s="122"/>
      <c r="F124" s="122"/>
      <c r="G124" s="122"/>
      <c r="H124" s="44"/>
      <c r="I124" s="44"/>
      <c r="J124" s="51"/>
      <c r="K124" s="51"/>
      <c r="L124" s="51"/>
    </row>
    <row r="125" spans="1:12">
      <c r="A125" s="86" t="s">
        <v>1059</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1060</v>
      </c>
      <c r="B129" s="77" t="s">
        <v>104</v>
      </c>
      <c r="C129" s="122"/>
      <c r="D129" s="122"/>
      <c r="E129" s="122"/>
      <c r="F129" s="122"/>
      <c r="G129" s="122"/>
      <c r="H129" s="44"/>
      <c r="I129" s="44"/>
      <c r="J129" s="51"/>
      <c r="K129" s="51"/>
      <c r="L129" s="51"/>
    </row>
    <row r="130" spans="1:12">
      <c r="A130" s="86" t="s">
        <v>1061</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1077</v>
      </c>
      <c r="B132" s="20"/>
      <c r="C132" s="20"/>
      <c r="D132" s="20"/>
      <c r="E132" s="20"/>
      <c r="F132" s="20"/>
      <c r="G132" s="20"/>
      <c r="H132" s="20"/>
      <c r="I132" s="20"/>
      <c r="J132" s="51"/>
      <c r="K132" s="51"/>
      <c r="L132" s="51"/>
    </row>
    <row r="133" spans="1:12">
      <c r="A133" s="85" t="s">
        <v>1078</v>
      </c>
      <c r="B133" s="77" t="s">
        <v>113</v>
      </c>
      <c r="C133" s="122"/>
      <c r="D133" s="122"/>
      <c r="E133" s="122"/>
      <c r="F133" s="122"/>
      <c r="G133" s="122"/>
      <c r="H133" s="44"/>
      <c r="I133" s="44"/>
      <c r="J133" s="51"/>
      <c r="K133" s="51"/>
      <c r="L133" s="51"/>
    </row>
    <row r="134" spans="1:12">
      <c r="A134" s="115"/>
      <c r="B134" s="115"/>
      <c r="C134" s="123"/>
      <c r="D134" s="124"/>
      <c r="E134" s="124"/>
      <c r="F134" s="124"/>
      <c r="G134" s="124"/>
      <c r="H134" s="117"/>
    </row>
    <row r="135" spans="1:12">
      <c r="A135" s="125" t="s">
        <v>1079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1"/>
  <sheetViews>
    <sheetView workbookViewId="0">
      <selection activeCell="A2" sqref="A2"/>
    </sheetView>
  </sheetViews>
  <sheetFormatPr defaultColWidth="11.42578125" defaultRowHeight="15"/>
  <cols>
    <col min="1" max="3" width="30.5703125" customWidth="1"/>
    <col min="4" max="4" width="58" customWidth="1"/>
    <col min="5" max="5" width="30.5703125" customWidth="1"/>
  </cols>
  <sheetData>
    <row r="1" spans="1:5" ht="15.75" customHeight="1">
      <c r="A1" s="111" t="s">
        <v>1080</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63" customHeight="1">
      <c r="A5" s="47" t="s">
        <v>56</v>
      </c>
      <c r="B5" s="47" t="s">
        <v>57</v>
      </c>
      <c r="C5" s="47" t="s">
        <v>58</v>
      </c>
      <c r="D5" s="47" t="s">
        <v>59</v>
      </c>
      <c r="E5" s="47" t="s">
        <v>60</v>
      </c>
    </row>
    <row r="6" spans="1:5" ht="195" customHeight="1">
      <c r="A6" s="65" t="s">
        <v>1081</v>
      </c>
      <c r="B6" s="49"/>
      <c r="C6" s="49"/>
      <c r="D6" s="50" t="s">
        <v>1082</v>
      </c>
      <c r="E6" s="51"/>
    </row>
    <row r="7" spans="1:5" ht="150" customHeight="1">
      <c r="A7" s="65" t="s">
        <v>1010</v>
      </c>
      <c r="B7" s="49"/>
      <c r="C7" s="49"/>
      <c r="D7" s="50" t="s">
        <v>1011</v>
      </c>
      <c r="E7" s="51"/>
    </row>
    <row r="8" spans="1:5" ht="60" customHeight="1">
      <c r="A8" s="65" t="s">
        <v>1012</v>
      </c>
      <c r="B8" s="49"/>
      <c r="C8" s="49"/>
      <c r="D8" s="50" t="s">
        <v>1013</v>
      </c>
      <c r="E8" s="51"/>
    </row>
    <row r="9" spans="1:5" ht="105" customHeight="1">
      <c r="A9" s="65" t="s">
        <v>1014</v>
      </c>
      <c r="B9" s="49"/>
      <c r="C9" s="49"/>
      <c r="D9" s="50" t="s">
        <v>1015</v>
      </c>
      <c r="E9" s="51"/>
    </row>
    <row r="10" spans="1:5" ht="45" customHeight="1">
      <c r="A10" s="65" t="s">
        <v>1016</v>
      </c>
      <c r="B10" s="49"/>
      <c r="C10" s="49"/>
      <c r="D10" s="50" t="s">
        <v>1017</v>
      </c>
      <c r="E10" s="51"/>
    </row>
    <row r="11" spans="1:5" ht="60" customHeight="1">
      <c r="A11" s="65" t="s">
        <v>1018</v>
      </c>
      <c r="B11" s="49"/>
      <c r="C11" s="49"/>
      <c r="D11" s="50" t="s">
        <v>1019</v>
      </c>
      <c r="E11"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workbookViewId="0">
      <selection activeCell="A2" sqref="A2"/>
    </sheetView>
  </sheetViews>
  <sheetFormatPr defaultColWidth="11.42578125" defaultRowHeight="15"/>
  <cols>
    <col min="1" max="1" width="45.28515625" customWidth="1"/>
    <col min="2" max="2" width="17.85546875" customWidth="1"/>
    <col min="10" max="10" width="18.28515625" bestFit="1" customWidth="1"/>
    <col min="11" max="11" width="16.85546875" bestFit="1" customWidth="1"/>
    <col min="12" max="12" width="17.42578125" bestFit="1" customWidth="1"/>
  </cols>
  <sheetData>
    <row r="1" spans="1:14" ht="15.75" customHeight="1">
      <c r="A1" s="111" t="s">
        <v>1083</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158</v>
      </c>
      <c r="B8" s="24" t="s">
        <v>1084</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row>
    <row r="10" spans="1:14">
      <c r="A10" s="24" t="s">
        <v>143</v>
      </c>
      <c r="B10" s="24" t="s">
        <v>144</v>
      </c>
      <c r="C10" s="180" t="e">
        <f t="shared" ref="C10:I10" si="2">C113/C38</f>
        <v>#DIV/0!</v>
      </c>
      <c r="D10" s="180" t="e">
        <f t="shared" si="2"/>
        <v>#DIV/0!</v>
      </c>
      <c r="E10" s="180" t="e">
        <f t="shared" si="2"/>
        <v>#DIV/0!</v>
      </c>
      <c r="F10" s="180" t="e">
        <f t="shared" si="2"/>
        <v>#DIV/0!</v>
      </c>
      <c r="G10" s="180" t="e">
        <f t="shared" si="2"/>
        <v>#DIV/0!</v>
      </c>
      <c r="H10" s="180" t="e">
        <f t="shared" si="2"/>
        <v>#DIV/0!</v>
      </c>
      <c r="I10" s="180" t="e">
        <f t="shared" si="2"/>
        <v>#DIV/0!</v>
      </c>
      <c r="J10" s="64"/>
    </row>
    <row r="11" spans="1:14">
      <c r="A11" s="24" t="s">
        <v>145</v>
      </c>
      <c r="B11" s="24" t="s">
        <v>146</v>
      </c>
      <c r="C11" s="180">
        <f t="shared" ref="C11:I11" si="3">C38*10^3</f>
        <v>0</v>
      </c>
      <c r="D11" s="180">
        <f t="shared" si="3"/>
        <v>0</v>
      </c>
      <c r="E11" s="180">
        <f t="shared" si="3"/>
        <v>0</v>
      </c>
      <c r="F11" s="180">
        <f t="shared" si="3"/>
        <v>0</v>
      </c>
      <c r="G11" s="180">
        <f t="shared" si="3"/>
        <v>0</v>
      </c>
      <c r="H11" s="180">
        <f t="shared" si="3"/>
        <v>0</v>
      </c>
      <c r="I11" s="180">
        <f t="shared" si="3"/>
        <v>0</v>
      </c>
    </row>
    <row r="12" spans="1:14">
      <c r="A12" s="24" t="s">
        <v>147</v>
      </c>
      <c r="B12" s="24" t="s">
        <v>104</v>
      </c>
      <c r="C12" s="180">
        <f t="shared" ref="C12:I12" si="4">C113</f>
        <v>0</v>
      </c>
      <c r="D12" s="180">
        <f t="shared" si="4"/>
        <v>0</v>
      </c>
      <c r="E12" s="180">
        <f t="shared" si="4"/>
        <v>0</v>
      </c>
      <c r="F12" s="180">
        <f t="shared" si="4"/>
        <v>0</v>
      </c>
      <c r="G12" s="180">
        <f t="shared" si="4"/>
        <v>0</v>
      </c>
      <c r="H12" s="180">
        <f t="shared" si="4"/>
        <v>0</v>
      </c>
      <c r="I12" s="180">
        <f t="shared" si="4"/>
        <v>0</v>
      </c>
    </row>
    <row r="13" spans="1:14">
      <c r="A13" s="24" t="s">
        <v>148</v>
      </c>
      <c r="B13" s="24" t="s">
        <v>113</v>
      </c>
      <c r="C13" s="166">
        <f t="shared" ref="C13:I13" si="5">C133</f>
        <v>0</v>
      </c>
      <c r="D13" s="166">
        <f t="shared" si="5"/>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1021</v>
      </c>
      <c r="B18" s="20"/>
      <c r="C18" s="20"/>
      <c r="D18" s="20"/>
      <c r="E18" s="20"/>
      <c r="F18" s="20"/>
      <c r="G18" s="20"/>
      <c r="H18" s="20"/>
      <c r="I18" s="20"/>
      <c r="J18" s="51"/>
      <c r="K18" s="51"/>
      <c r="L18" s="51"/>
    </row>
    <row r="19" spans="1:12">
      <c r="A19" s="22" t="s">
        <v>90</v>
      </c>
      <c r="B19" s="22" t="s">
        <v>1022</v>
      </c>
      <c r="C19" s="44"/>
      <c r="D19" s="44"/>
      <c r="E19" s="44"/>
      <c r="F19" s="44"/>
      <c r="G19" s="44"/>
      <c r="H19" s="44"/>
      <c r="I19" s="44"/>
      <c r="J19" s="196" t="s">
        <v>497</v>
      </c>
      <c r="K19" s="51"/>
      <c r="L19" s="51"/>
    </row>
    <row r="20" spans="1:12">
      <c r="A20" s="22" t="s">
        <v>1023</v>
      </c>
      <c r="B20" s="22" t="s">
        <v>280</v>
      </c>
      <c r="C20" s="44"/>
      <c r="D20" s="44"/>
      <c r="E20" s="44"/>
      <c r="F20" s="44"/>
      <c r="G20" s="44"/>
      <c r="H20" s="44"/>
      <c r="I20" s="44"/>
      <c r="J20" s="196" t="s">
        <v>497</v>
      </c>
      <c r="K20" s="51"/>
      <c r="L20" s="51"/>
    </row>
    <row r="21" spans="1:12">
      <c r="A21" s="22" t="s">
        <v>1024</v>
      </c>
      <c r="B21" s="22" t="s">
        <v>1025</v>
      </c>
      <c r="C21" s="44"/>
      <c r="D21" s="44"/>
      <c r="E21" s="44"/>
      <c r="F21" s="44"/>
      <c r="G21" s="44"/>
      <c r="H21" s="44"/>
      <c r="I21" s="44"/>
      <c r="J21" s="196" t="s">
        <v>497</v>
      </c>
      <c r="K21" s="51"/>
      <c r="L21" s="51"/>
    </row>
    <row r="22" spans="1:12">
      <c r="A22" s="22" t="s">
        <v>1026</v>
      </c>
      <c r="B22" s="22" t="s">
        <v>1025</v>
      </c>
      <c r="C22" s="44"/>
      <c r="D22" s="44"/>
      <c r="E22" s="44"/>
      <c r="F22" s="44"/>
      <c r="G22" s="44"/>
      <c r="H22" s="44"/>
      <c r="I22" s="44"/>
      <c r="J22" s="196" t="s">
        <v>497</v>
      </c>
      <c r="K22" s="51"/>
      <c r="L22" s="51"/>
    </row>
    <row r="23" spans="1:12">
      <c r="A23" s="22" t="s">
        <v>1027</v>
      </c>
      <c r="B23" s="22" t="s">
        <v>1028</v>
      </c>
      <c r="C23" s="121"/>
      <c r="D23" s="121"/>
      <c r="E23" s="121"/>
      <c r="F23" s="121"/>
      <c r="G23" s="121"/>
      <c r="H23" s="44"/>
      <c r="I23" s="44"/>
      <c r="J23" s="51"/>
      <c r="K23" s="51"/>
      <c r="L23" s="51"/>
    </row>
    <row r="24" spans="1:12">
      <c r="A24" s="22" t="s">
        <v>1029</v>
      </c>
      <c r="B24" s="22" t="s">
        <v>1028</v>
      </c>
      <c r="C24" s="122"/>
      <c r="D24" s="122"/>
      <c r="E24" s="122"/>
      <c r="F24" s="122"/>
      <c r="G24" s="122"/>
      <c r="H24" s="44"/>
      <c r="I24" s="44"/>
      <c r="J24" s="51"/>
      <c r="K24" s="51"/>
      <c r="L24" s="51"/>
    </row>
    <row r="25" spans="1:12">
      <c r="A25" s="20" t="s">
        <v>1085</v>
      </c>
      <c r="B25" s="20"/>
      <c r="C25" s="20"/>
      <c r="D25" s="20"/>
      <c r="E25" s="20"/>
      <c r="F25" s="20"/>
      <c r="G25" s="20"/>
      <c r="H25" s="20"/>
      <c r="I25" s="20"/>
      <c r="J25" s="51"/>
      <c r="K25" s="51"/>
      <c r="L25" s="51"/>
    </row>
    <row r="26" spans="1:12">
      <c r="A26" s="22" t="s">
        <v>1086</v>
      </c>
      <c r="B26" s="22" t="s">
        <v>1032</v>
      </c>
      <c r="C26" s="44"/>
      <c r="D26" s="44"/>
      <c r="E26" s="44"/>
      <c r="F26" s="44"/>
      <c r="G26" s="44"/>
      <c r="H26" s="44"/>
      <c r="I26" s="44"/>
      <c r="J26" s="51"/>
      <c r="K26" s="51"/>
      <c r="L26" s="51"/>
    </row>
    <row r="27" spans="1:12">
      <c r="A27" s="22" t="s">
        <v>1087</v>
      </c>
      <c r="B27" s="22" t="s">
        <v>1032</v>
      </c>
      <c r="C27" s="122"/>
      <c r="D27" s="122"/>
      <c r="E27" s="122"/>
      <c r="F27" s="122"/>
      <c r="G27" s="122"/>
      <c r="H27" s="44"/>
      <c r="I27" s="44"/>
      <c r="J27" s="51"/>
      <c r="K27" s="51"/>
      <c r="L27" s="51"/>
    </row>
    <row r="28" spans="1:12">
      <c r="A28" s="22" t="s">
        <v>1088</v>
      </c>
      <c r="B28" s="22" t="s">
        <v>1032</v>
      </c>
      <c r="C28" s="122"/>
      <c r="D28" s="122"/>
      <c r="E28" s="122"/>
      <c r="F28" s="122"/>
      <c r="G28" s="122"/>
      <c r="H28" s="44"/>
      <c r="I28" s="44"/>
      <c r="J28" s="51"/>
      <c r="K28" s="51"/>
      <c r="L28" s="51"/>
    </row>
    <row r="29" spans="1:12">
      <c r="A29" s="22" t="s">
        <v>1089</v>
      </c>
      <c r="B29" s="22" t="s">
        <v>1036</v>
      </c>
      <c r="C29" s="122"/>
      <c r="D29" s="122"/>
      <c r="E29" s="122"/>
      <c r="F29" s="122"/>
      <c r="G29" s="122"/>
      <c r="H29" s="44"/>
      <c r="I29" s="44"/>
      <c r="J29" s="51"/>
      <c r="K29" s="51"/>
      <c r="L29" s="51"/>
    </row>
    <row r="30" spans="1:12">
      <c r="A30" s="22" t="s">
        <v>1090</v>
      </c>
      <c r="B30" s="22" t="s">
        <v>1091</v>
      </c>
      <c r="C30" s="122"/>
      <c r="D30" s="122"/>
      <c r="E30" s="122"/>
      <c r="F30" s="122"/>
      <c r="G30" s="122"/>
      <c r="H30" s="44"/>
      <c r="I30" s="44"/>
      <c r="J30" s="51"/>
      <c r="K30" s="51"/>
      <c r="L30" s="51"/>
    </row>
    <row r="31" spans="1:12">
      <c r="A31" s="22" t="s">
        <v>1092</v>
      </c>
      <c r="B31" s="22" t="s">
        <v>1093</v>
      </c>
      <c r="C31" s="122"/>
      <c r="D31" s="122"/>
      <c r="E31" s="122"/>
      <c r="F31" s="122"/>
      <c r="G31" s="122"/>
      <c r="H31" s="44"/>
      <c r="I31" s="44"/>
      <c r="J31" s="51"/>
      <c r="K31" s="51"/>
      <c r="L31" s="51"/>
    </row>
    <row r="32" spans="1:12">
      <c r="A32" s="22" t="s">
        <v>1094</v>
      </c>
      <c r="B32" s="22" t="s">
        <v>1093</v>
      </c>
      <c r="C32" s="122"/>
      <c r="D32" s="122"/>
      <c r="E32" s="122"/>
      <c r="F32" s="122"/>
      <c r="G32" s="122"/>
      <c r="H32" s="44"/>
      <c r="I32" s="44"/>
      <c r="J32" s="51"/>
      <c r="K32" s="51"/>
      <c r="L32" s="51"/>
    </row>
    <row r="33" spans="1:12">
      <c r="A33" s="22" t="s">
        <v>1095</v>
      </c>
      <c r="B33" s="22" t="s">
        <v>1093</v>
      </c>
      <c r="C33" s="122"/>
      <c r="D33" s="122"/>
      <c r="E33" s="122"/>
      <c r="F33" s="122"/>
      <c r="G33" s="122"/>
      <c r="H33" s="44"/>
      <c r="I33" s="44"/>
      <c r="J33" s="51"/>
      <c r="K33" s="51"/>
      <c r="L33" s="51"/>
    </row>
    <row r="34" spans="1:12">
      <c r="A34" s="22" t="s">
        <v>1096</v>
      </c>
      <c r="B34" s="22" t="s">
        <v>1097</v>
      </c>
      <c r="C34" s="122"/>
      <c r="D34" s="122"/>
      <c r="E34" s="122"/>
      <c r="F34" s="122"/>
      <c r="G34" s="122"/>
      <c r="H34" s="44"/>
      <c r="I34" s="44"/>
      <c r="J34" s="51"/>
      <c r="K34" s="51"/>
      <c r="L34" s="51"/>
    </row>
    <row r="35" spans="1:12">
      <c r="A35" s="22" t="s">
        <v>1098</v>
      </c>
      <c r="B35" s="22" t="s">
        <v>1097</v>
      </c>
      <c r="C35" s="122"/>
      <c r="D35" s="122"/>
      <c r="E35" s="122"/>
      <c r="F35" s="122"/>
      <c r="G35" s="122"/>
      <c r="H35" s="44"/>
      <c r="I35" s="44"/>
      <c r="J35" s="51"/>
      <c r="K35" s="51"/>
      <c r="L35" s="51"/>
    </row>
    <row r="36" spans="1:12">
      <c r="A36" s="22" t="s">
        <v>1099</v>
      </c>
      <c r="B36" s="22" t="s">
        <v>1097</v>
      </c>
      <c r="C36" s="122"/>
      <c r="D36" s="122"/>
      <c r="E36" s="122"/>
      <c r="F36" s="122"/>
      <c r="G36" s="122"/>
      <c r="H36" s="44"/>
      <c r="I36" s="44"/>
      <c r="J36" s="51"/>
      <c r="K36" s="51"/>
      <c r="L36" s="51"/>
    </row>
    <row r="37" spans="1:12">
      <c r="A37" s="20" t="s">
        <v>1100</v>
      </c>
      <c r="B37" s="20"/>
      <c r="C37" s="20"/>
      <c r="D37" s="20"/>
      <c r="E37" s="20"/>
      <c r="F37" s="20"/>
      <c r="G37" s="20"/>
      <c r="H37" s="20"/>
      <c r="I37" s="20"/>
      <c r="J37" s="51"/>
      <c r="K37" s="51"/>
      <c r="L37" s="51"/>
    </row>
    <row r="38" spans="1:12">
      <c r="A38" s="85" t="s">
        <v>1048</v>
      </c>
      <c r="B38" s="77" t="s">
        <v>238</v>
      </c>
      <c r="C38" s="122"/>
      <c r="D38" s="122"/>
      <c r="E38" s="122"/>
      <c r="F38" s="122"/>
      <c r="G38" s="122"/>
      <c r="H38" s="44"/>
      <c r="I38" s="44"/>
      <c r="J38" s="51"/>
      <c r="K38" s="51"/>
      <c r="L38" s="51"/>
    </row>
    <row r="39" spans="1:12">
      <c r="A39" s="82" t="s">
        <v>1049</v>
      </c>
      <c r="B39" s="82"/>
      <c r="C39" s="83"/>
      <c r="D39" s="83"/>
      <c r="E39" s="83"/>
      <c r="F39" s="83"/>
      <c r="G39" s="83"/>
      <c r="H39" s="83"/>
      <c r="I39" s="83"/>
      <c r="J39" s="51"/>
      <c r="K39" s="51"/>
      <c r="L39" s="51"/>
    </row>
    <row r="40" spans="1:12">
      <c r="A40" s="86" t="s">
        <v>1050</v>
      </c>
      <c r="B40" s="77" t="s">
        <v>238</v>
      </c>
      <c r="C40" s="122"/>
      <c r="D40" s="122"/>
      <c r="E40" s="122"/>
      <c r="F40" s="122"/>
      <c r="G40" s="122"/>
      <c r="H40" s="44"/>
      <c r="I40" s="44"/>
      <c r="J40" s="51"/>
      <c r="K40" s="51"/>
      <c r="L40" s="51"/>
    </row>
    <row r="41" spans="1:12">
      <c r="A41" s="86" t="s">
        <v>1051</v>
      </c>
      <c r="B41" s="77" t="s">
        <v>238</v>
      </c>
      <c r="C41" s="122"/>
      <c r="D41" s="122"/>
      <c r="E41" s="122"/>
      <c r="F41" s="122"/>
      <c r="G41" s="122"/>
      <c r="H41" s="44"/>
      <c r="I41" s="44"/>
      <c r="J41" s="51"/>
      <c r="K41" s="51"/>
      <c r="L41" s="51"/>
    </row>
    <row r="42" spans="1:12">
      <c r="A42" s="86" t="s">
        <v>1052</v>
      </c>
      <c r="B42" s="77" t="s">
        <v>238</v>
      </c>
      <c r="C42" s="122"/>
      <c r="D42" s="122"/>
      <c r="E42" s="122"/>
      <c r="F42" s="122"/>
      <c r="G42" s="122"/>
      <c r="H42" s="44"/>
      <c r="I42" s="44"/>
      <c r="J42" s="51"/>
      <c r="K42" s="51"/>
      <c r="L42" s="51"/>
    </row>
    <row r="43" spans="1:12">
      <c r="A43" s="86" t="s">
        <v>1053</v>
      </c>
      <c r="B43" s="77" t="s">
        <v>238</v>
      </c>
      <c r="C43" s="122"/>
      <c r="D43" s="122"/>
      <c r="E43" s="122"/>
      <c r="F43" s="122"/>
      <c r="G43" s="122"/>
      <c r="H43" s="44"/>
      <c r="I43" s="44"/>
      <c r="J43" s="51"/>
      <c r="K43" s="51"/>
      <c r="L43" s="51"/>
    </row>
    <row r="44" spans="1:12">
      <c r="A44" s="86" t="s">
        <v>1054</v>
      </c>
      <c r="B44" s="77" t="s">
        <v>238</v>
      </c>
      <c r="C44" s="122"/>
      <c r="D44" s="122"/>
      <c r="E44" s="122"/>
      <c r="F44" s="122"/>
      <c r="G44" s="122"/>
      <c r="H44" s="44"/>
      <c r="I44" s="44"/>
      <c r="J44" s="51"/>
      <c r="K44" s="51"/>
      <c r="L44" s="51"/>
    </row>
    <row r="45" spans="1:12">
      <c r="A45" s="86" t="s">
        <v>1055</v>
      </c>
      <c r="B45" s="77" t="s">
        <v>238</v>
      </c>
      <c r="C45" s="122"/>
      <c r="D45" s="122"/>
      <c r="E45" s="122"/>
      <c r="F45" s="122"/>
      <c r="G45" s="122"/>
      <c r="H45" s="44"/>
      <c r="I45" s="44"/>
      <c r="J45" s="51"/>
      <c r="K45" s="51"/>
      <c r="L45" s="51"/>
    </row>
    <row r="46" spans="1:12">
      <c r="A46" s="82" t="s">
        <v>1056</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1057</v>
      </c>
      <c r="B48" s="77" t="s">
        <v>238</v>
      </c>
      <c r="C48" s="122"/>
      <c r="D48" s="122"/>
      <c r="E48" s="122"/>
      <c r="F48" s="122"/>
      <c r="G48" s="122"/>
      <c r="H48" s="44"/>
      <c r="I48" s="44"/>
      <c r="J48" s="51"/>
      <c r="K48" s="51"/>
      <c r="L48" s="51"/>
    </row>
    <row r="49" spans="1:12">
      <c r="A49" s="86" t="s">
        <v>1058</v>
      </c>
      <c r="B49" s="77" t="s">
        <v>238</v>
      </c>
      <c r="C49" s="122"/>
      <c r="D49" s="122"/>
      <c r="E49" s="122"/>
      <c r="F49" s="122"/>
      <c r="G49" s="122"/>
      <c r="H49" s="44"/>
      <c r="I49" s="44"/>
      <c r="J49" s="51"/>
      <c r="K49" s="51"/>
      <c r="L49" s="51"/>
    </row>
    <row r="50" spans="1:12">
      <c r="A50" s="86" t="s">
        <v>1059</v>
      </c>
      <c r="B50" s="77" t="s">
        <v>238</v>
      </c>
      <c r="C50" s="122"/>
      <c r="D50" s="122"/>
      <c r="E50" s="122"/>
      <c r="F50" s="122"/>
      <c r="G50" s="122"/>
      <c r="H50" s="44"/>
      <c r="I50" s="44"/>
      <c r="J50" s="51"/>
      <c r="K50" s="51"/>
      <c r="L50" s="51"/>
    </row>
    <row r="51" spans="1:12">
      <c r="A51" s="86" t="s">
        <v>577</v>
      </c>
      <c r="B51" s="77" t="s">
        <v>238</v>
      </c>
      <c r="C51" s="122"/>
      <c r="D51" s="122"/>
      <c r="E51" s="122"/>
      <c r="F51" s="122"/>
      <c r="G51" s="122"/>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1060</v>
      </c>
      <c r="B54" s="77" t="s">
        <v>238</v>
      </c>
      <c r="C54" s="122"/>
      <c r="D54" s="122"/>
      <c r="E54" s="122"/>
      <c r="F54" s="122"/>
      <c r="G54" s="122"/>
      <c r="H54" s="44"/>
      <c r="I54" s="44"/>
      <c r="J54" s="51"/>
      <c r="K54" s="51"/>
      <c r="L54" s="51"/>
    </row>
    <row r="55" spans="1:12">
      <c r="A55" s="86" t="s">
        <v>1061</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1062</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1057</v>
      </c>
      <c r="B59" s="77" t="s">
        <v>238</v>
      </c>
      <c r="C59" s="122"/>
      <c r="D59" s="122"/>
      <c r="E59" s="122"/>
      <c r="F59" s="122"/>
      <c r="G59" s="122"/>
      <c r="H59" s="44"/>
      <c r="I59" s="44"/>
      <c r="J59" s="51"/>
      <c r="K59" s="51"/>
      <c r="L59" s="51"/>
    </row>
    <row r="60" spans="1:12">
      <c r="A60" s="86" t="s">
        <v>1058</v>
      </c>
      <c r="B60" s="77" t="s">
        <v>238</v>
      </c>
      <c r="C60" s="122"/>
      <c r="D60" s="122"/>
      <c r="E60" s="122"/>
      <c r="F60" s="122"/>
      <c r="G60" s="122"/>
      <c r="H60" s="44"/>
      <c r="I60" s="44"/>
      <c r="J60" s="51"/>
      <c r="K60" s="51"/>
      <c r="L60" s="51"/>
    </row>
    <row r="61" spans="1:12">
      <c r="A61" s="86" t="s">
        <v>1059</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1060</v>
      </c>
      <c r="B65" s="77" t="s">
        <v>238</v>
      </c>
      <c r="C65" s="122"/>
      <c r="D65" s="122"/>
      <c r="E65" s="122"/>
      <c r="F65" s="122"/>
      <c r="G65" s="122"/>
      <c r="H65" s="44"/>
      <c r="I65" s="44"/>
      <c r="J65" s="51"/>
      <c r="K65" s="51"/>
      <c r="L65" s="51"/>
    </row>
    <row r="66" spans="1:12">
      <c r="A66" s="86" t="s">
        <v>1061</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1063</v>
      </c>
      <c r="B68" s="82"/>
      <c r="C68" s="83"/>
      <c r="D68" s="83"/>
      <c r="E68" s="83"/>
      <c r="F68" s="83"/>
      <c r="G68" s="83"/>
      <c r="H68" s="83"/>
      <c r="I68" s="83"/>
      <c r="J68" s="51"/>
      <c r="K68" s="51"/>
      <c r="L68" s="51"/>
    </row>
    <row r="69" spans="1:12">
      <c r="A69" s="86" t="s">
        <v>574</v>
      </c>
      <c r="B69" s="77" t="s">
        <v>238</v>
      </c>
      <c r="C69" s="122"/>
      <c r="D69" s="122"/>
      <c r="E69" s="122"/>
      <c r="F69" s="122"/>
      <c r="G69" s="122"/>
      <c r="H69" s="44"/>
      <c r="I69" s="44"/>
      <c r="J69" s="51"/>
      <c r="K69" s="51"/>
      <c r="L69" s="51"/>
    </row>
    <row r="70" spans="1:12">
      <c r="A70" s="86" t="s">
        <v>1057</v>
      </c>
      <c r="B70" s="77" t="s">
        <v>238</v>
      </c>
      <c r="C70" s="122"/>
      <c r="D70" s="122"/>
      <c r="E70" s="122"/>
      <c r="F70" s="122"/>
      <c r="G70" s="122"/>
      <c r="H70" s="44"/>
      <c r="I70" s="44"/>
      <c r="J70" s="51"/>
      <c r="K70" s="51"/>
      <c r="L70" s="51"/>
    </row>
    <row r="71" spans="1:12">
      <c r="A71" s="86" t="s">
        <v>1058</v>
      </c>
      <c r="B71" s="77" t="s">
        <v>238</v>
      </c>
      <c r="C71" s="122"/>
      <c r="D71" s="122"/>
      <c r="E71" s="122"/>
      <c r="F71" s="122"/>
      <c r="G71" s="122"/>
      <c r="H71" s="44"/>
      <c r="I71" s="44"/>
      <c r="J71" s="51"/>
      <c r="K71" s="51"/>
      <c r="L71" s="51"/>
    </row>
    <row r="72" spans="1:12">
      <c r="A72" s="86" t="s">
        <v>1059</v>
      </c>
      <c r="B72" s="77" t="s">
        <v>238</v>
      </c>
      <c r="C72" s="122"/>
      <c r="D72" s="122"/>
      <c r="E72" s="122"/>
      <c r="F72" s="122"/>
      <c r="G72" s="122"/>
      <c r="H72" s="44"/>
      <c r="I72" s="44"/>
      <c r="J72" s="51"/>
      <c r="K72" s="51"/>
      <c r="L72" s="51"/>
    </row>
    <row r="73" spans="1:12">
      <c r="A73" s="86" t="s">
        <v>577</v>
      </c>
      <c r="B73" s="77" t="s">
        <v>238</v>
      </c>
      <c r="C73" s="122"/>
      <c r="D73" s="122"/>
      <c r="E73" s="122"/>
      <c r="F73" s="122"/>
      <c r="G73" s="122"/>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1060</v>
      </c>
      <c r="B76" s="77" t="s">
        <v>238</v>
      </c>
      <c r="C76" s="122"/>
      <c r="D76" s="122"/>
      <c r="E76" s="122"/>
      <c r="F76" s="122"/>
      <c r="G76" s="122"/>
      <c r="H76" s="44"/>
      <c r="I76" s="44"/>
      <c r="J76" s="51"/>
      <c r="K76" s="51"/>
      <c r="L76" s="51"/>
    </row>
    <row r="77" spans="1:12">
      <c r="A77" s="86" t="s">
        <v>1061</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1064</v>
      </c>
      <c r="B79" s="82"/>
      <c r="C79" s="83"/>
      <c r="D79" s="83"/>
      <c r="E79" s="83"/>
      <c r="F79" s="83"/>
      <c r="G79" s="83"/>
      <c r="H79" s="83"/>
      <c r="I79" s="83"/>
      <c r="J79" s="51"/>
      <c r="K79" s="51"/>
      <c r="L79" s="51"/>
    </row>
    <row r="80" spans="1:12">
      <c r="A80" s="86" t="s">
        <v>574</v>
      </c>
      <c r="B80" s="77" t="s">
        <v>238</v>
      </c>
      <c r="C80" s="122"/>
      <c r="D80" s="122"/>
      <c r="E80" s="122"/>
      <c r="F80" s="122"/>
      <c r="G80" s="122"/>
      <c r="H80" s="44"/>
      <c r="I80" s="44"/>
      <c r="J80" s="51"/>
      <c r="K80" s="51"/>
      <c r="L80" s="51"/>
    </row>
    <row r="81" spans="1:12">
      <c r="A81" s="86" t="s">
        <v>1057</v>
      </c>
      <c r="B81" s="77" t="s">
        <v>238</v>
      </c>
      <c r="C81" s="122"/>
      <c r="D81" s="122"/>
      <c r="E81" s="122"/>
      <c r="F81" s="122"/>
      <c r="G81" s="122"/>
      <c r="H81" s="44"/>
      <c r="I81" s="44"/>
      <c r="J81" s="51"/>
      <c r="K81" s="51"/>
      <c r="L81" s="51"/>
    </row>
    <row r="82" spans="1:12">
      <c r="A82" s="86" t="s">
        <v>1058</v>
      </c>
      <c r="B82" s="77" t="s">
        <v>238</v>
      </c>
      <c r="C82" s="122"/>
      <c r="D82" s="122"/>
      <c r="E82" s="122"/>
      <c r="F82" s="122"/>
      <c r="G82" s="122"/>
      <c r="H82" s="44"/>
      <c r="I82" s="44"/>
      <c r="J82" s="51"/>
      <c r="K82" s="51"/>
      <c r="L82" s="51"/>
    </row>
    <row r="83" spans="1:12">
      <c r="A83" s="86" t="s">
        <v>1059</v>
      </c>
      <c r="B83" s="77" t="s">
        <v>238</v>
      </c>
      <c r="C83" s="122"/>
      <c r="D83" s="122"/>
      <c r="E83" s="122"/>
      <c r="F83" s="122"/>
      <c r="G83" s="122"/>
      <c r="H83" s="44"/>
      <c r="I83" s="44"/>
      <c r="J83" s="51"/>
      <c r="K83" s="51"/>
      <c r="L83" s="51"/>
    </row>
    <row r="84" spans="1:12">
      <c r="A84" s="86" t="s">
        <v>577</v>
      </c>
      <c r="B84" s="77" t="s">
        <v>238</v>
      </c>
      <c r="C84" s="122"/>
      <c r="D84" s="122"/>
      <c r="E84" s="122"/>
      <c r="F84" s="122"/>
      <c r="G84" s="122"/>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1060</v>
      </c>
      <c r="B87" s="77" t="s">
        <v>238</v>
      </c>
      <c r="C87" s="122"/>
      <c r="D87" s="122"/>
      <c r="E87" s="122"/>
      <c r="F87" s="122"/>
      <c r="G87" s="122"/>
      <c r="H87" s="44"/>
      <c r="I87" s="44"/>
      <c r="J87" s="51"/>
      <c r="K87" s="51"/>
      <c r="L87" s="51"/>
    </row>
    <row r="88" spans="1:12">
      <c r="A88" s="86" t="s">
        <v>1061</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1065</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1057</v>
      </c>
      <c r="B92" s="77" t="s">
        <v>238</v>
      </c>
      <c r="C92" s="122"/>
      <c r="D92" s="122"/>
      <c r="E92" s="122"/>
      <c r="F92" s="122"/>
      <c r="G92" s="122"/>
      <c r="H92" s="44"/>
      <c r="I92" s="44"/>
      <c r="J92" s="51"/>
      <c r="K92" s="51"/>
      <c r="L92" s="51"/>
    </row>
    <row r="93" spans="1:12">
      <c r="A93" s="86" t="s">
        <v>1058</v>
      </c>
      <c r="B93" s="77" t="s">
        <v>238</v>
      </c>
      <c r="C93" s="122"/>
      <c r="D93" s="122"/>
      <c r="E93" s="122"/>
      <c r="F93" s="122"/>
      <c r="G93" s="122"/>
      <c r="H93" s="44"/>
      <c r="I93" s="44"/>
      <c r="J93" s="51"/>
      <c r="K93" s="51"/>
      <c r="L93" s="51"/>
    </row>
    <row r="94" spans="1:12">
      <c r="A94" s="86" t="s">
        <v>1059</v>
      </c>
      <c r="B94" s="77" t="s">
        <v>238</v>
      </c>
      <c r="C94" s="122"/>
      <c r="D94" s="122"/>
      <c r="E94" s="122"/>
      <c r="F94" s="122"/>
      <c r="G94" s="122"/>
      <c r="H94" s="44"/>
      <c r="I94" s="44"/>
      <c r="J94" s="51"/>
      <c r="K94" s="51"/>
      <c r="L94" s="51"/>
    </row>
    <row r="95" spans="1:12">
      <c r="A95" s="86" t="s">
        <v>577</v>
      </c>
      <c r="B95" s="77" t="s">
        <v>238</v>
      </c>
      <c r="C95" s="122"/>
      <c r="D95" s="122"/>
      <c r="E95" s="122"/>
      <c r="F95" s="122"/>
      <c r="G95" s="122"/>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1060</v>
      </c>
      <c r="B98" s="77" t="s">
        <v>238</v>
      </c>
      <c r="C98" s="122"/>
      <c r="D98" s="122"/>
      <c r="E98" s="122"/>
      <c r="F98" s="122"/>
      <c r="G98" s="122"/>
      <c r="H98" s="44"/>
      <c r="I98" s="44"/>
      <c r="J98" s="51"/>
      <c r="K98" s="51"/>
      <c r="L98" s="51"/>
    </row>
    <row r="99" spans="1:12">
      <c r="A99" s="86" t="s">
        <v>1061</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1066</v>
      </c>
      <c r="B101" s="82"/>
      <c r="C101" s="83"/>
      <c r="D101" s="83"/>
      <c r="E101" s="83"/>
      <c r="F101" s="83"/>
      <c r="G101" s="83"/>
      <c r="H101" s="83"/>
      <c r="I101" s="83"/>
      <c r="J101" s="51"/>
      <c r="K101" s="51"/>
      <c r="L101" s="51"/>
    </row>
    <row r="102" spans="1:12">
      <c r="A102" s="86" t="s">
        <v>574</v>
      </c>
      <c r="B102" s="77" t="s">
        <v>238</v>
      </c>
      <c r="C102" s="122"/>
      <c r="D102" s="122"/>
      <c r="E102" s="122"/>
      <c r="F102" s="122"/>
      <c r="G102" s="122"/>
      <c r="H102" s="44"/>
      <c r="I102" s="44"/>
      <c r="J102" s="51"/>
      <c r="K102" s="51"/>
      <c r="L102" s="51"/>
    </row>
    <row r="103" spans="1:12">
      <c r="A103" s="86" t="s">
        <v>1057</v>
      </c>
      <c r="B103" s="77" t="s">
        <v>238</v>
      </c>
      <c r="C103" s="122"/>
      <c r="D103" s="122"/>
      <c r="E103" s="122"/>
      <c r="F103" s="122"/>
      <c r="G103" s="122"/>
      <c r="H103" s="44"/>
      <c r="I103" s="44"/>
      <c r="J103" s="51"/>
      <c r="K103" s="51"/>
      <c r="L103" s="51"/>
    </row>
    <row r="104" spans="1:12">
      <c r="A104" s="86" t="s">
        <v>1058</v>
      </c>
      <c r="B104" s="77" t="s">
        <v>238</v>
      </c>
      <c r="C104" s="122"/>
      <c r="D104" s="122"/>
      <c r="E104" s="122"/>
      <c r="F104" s="122"/>
      <c r="G104" s="122"/>
      <c r="H104" s="44"/>
      <c r="I104" s="44"/>
      <c r="J104" s="51"/>
      <c r="K104" s="51"/>
      <c r="L104" s="51"/>
    </row>
    <row r="105" spans="1:12">
      <c r="A105" s="86" t="s">
        <v>1059</v>
      </c>
      <c r="B105" s="77" t="s">
        <v>238</v>
      </c>
      <c r="C105" s="122"/>
      <c r="D105" s="122"/>
      <c r="E105" s="122"/>
      <c r="F105" s="122"/>
      <c r="G105" s="122"/>
      <c r="H105" s="44"/>
      <c r="I105" s="44"/>
      <c r="J105" s="51"/>
      <c r="K105" s="51"/>
      <c r="L105" s="51"/>
    </row>
    <row r="106" spans="1:12">
      <c r="A106" s="86" t="s">
        <v>577</v>
      </c>
      <c r="B106" s="77" t="s">
        <v>238</v>
      </c>
      <c r="C106" s="122"/>
      <c r="D106" s="122"/>
      <c r="E106" s="122"/>
      <c r="F106" s="122"/>
      <c r="G106" s="122"/>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1060</v>
      </c>
      <c r="B109" s="77" t="s">
        <v>238</v>
      </c>
      <c r="C109" s="122"/>
      <c r="D109" s="122"/>
      <c r="E109" s="122"/>
      <c r="F109" s="122"/>
      <c r="G109" s="122"/>
      <c r="H109" s="44"/>
      <c r="I109" s="44"/>
      <c r="J109" s="51"/>
      <c r="K109" s="51"/>
      <c r="L109" s="51"/>
    </row>
    <row r="110" spans="1:12">
      <c r="A110" s="86" t="s">
        <v>1061</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1101</v>
      </c>
      <c r="B112" s="20"/>
      <c r="C112" s="20"/>
      <c r="D112" s="20"/>
      <c r="E112" s="20"/>
      <c r="F112" s="20"/>
      <c r="G112" s="20"/>
      <c r="H112" s="20"/>
      <c r="I112" s="20"/>
      <c r="J112" s="51"/>
      <c r="K112" s="51"/>
      <c r="L112" s="51"/>
    </row>
    <row r="113" spans="1:12">
      <c r="A113" s="85" t="s">
        <v>1068</v>
      </c>
      <c r="B113" s="77" t="s">
        <v>104</v>
      </c>
      <c r="C113" s="122"/>
      <c r="D113" s="122"/>
      <c r="E113" s="122"/>
      <c r="F113" s="122"/>
      <c r="G113" s="122"/>
      <c r="H113" s="44"/>
      <c r="I113" s="44"/>
      <c r="J113" s="51"/>
      <c r="K113" s="51"/>
      <c r="L113" s="51"/>
    </row>
    <row r="114" spans="1:12">
      <c r="A114" s="82" t="s">
        <v>1069</v>
      </c>
      <c r="B114" s="82"/>
      <c r="C114" s="83"/>
      <c r="D114" s="83"/>
      <c r="E114" s="83"/>
      <c r="F114" s="83"/>
      <c r="G114" s="83"/>
      <c r="H114" s="83"/>
      <c r="I114" s="83"/>
      <c r="J114" s="51"/>
      <c r="K114" s="51"/>
      <c r="L114" s="51"/>
    </row>
    <row r="115" spans="1:12">
      <c r="A115" s="86" t="s">
        <v>1070</v>
      </c>
      <c r="B115" s="77" t="s">
        <v>104</v>
      </c>
      <c r="C115" s="122"/>
      <c r="D115" s="122"/>
      <c r="E115" s="122"/>
      <c r="F115" s="122"/>
      <c r="G115" s="122"/>
      <c r="H115" s="44"/>
      <c r="I115" s="44"/>
      <c r="J115" s="51"/>
      <c r="K115" s="51"/>
      <c r="L115" s="51"/>
    </row>
    <row r="116" spans="1:12">
      <c r="A116" s="86" t="s">
        <v>1071</v>
      </c>
      <c r="B116" s="77" t="s">
        <v>104</v>
      </c>
      <c r="C116" s="122"/>
      <c r="D116" s="122"/>
      <c r="E116" s="122"/>
      <c r="F116" s="122"/>
      <c r="G116" s="122"/>
      <c r="H116" s="44"/>
      <c r="I116" s="44"/>
      <c r="J116" s="51"/>
      <c r="K116" s="51"/>
      <c r="L116" s="51"/>
    </row>
    <row r="117" spans="1:12">
      <c r="A117" s="86" t="s">
        <v>1072</v>
      </c>
      <c r="B117" s="77" t="s">
        <v>104</v>
      </c>
      <c r="C117" s="122"/>
      <c r="D117" s="122"/>
      <c r="E117" s="122"/>
      <c r="F117" s="122"/>
      <c r="G117" s="122"/>
      <c r="H117" s="44"/>
      <c r="I117" s="44"/>
      <c r="J117" s="51"/>
      <c r="K117" s="51"/>
      <c r="L117" s="51"/>
    </row>
    <row r="118" spans="1:12">
      <c r="A118" s="86" t="s">
        <v>1073</v>
      </c>
      <c r="B118" s="77" t="s">
        <v>104</v>
      </c>
      <c r="C118" s="122"/>
      <c r="D118" s="122"/>
      <c r="E118" s="122"/>
      <c r="F118" s="122"/>
      <c r="G118" s="122"/>
      <c r="H118" s="44"/>
      <c r="I118" s="44"/>
      <c r="J118" s="51"/>
      <c r="K118" s="51"/>
      <c r="L118" s="51"/>
    </row>
    <row r="119" spans="1:12">
      <c r="A119" s="86" t="s">
        <v>1074</v>
      </c>
      <c r="B119" s="77" t="s">
        <v>104</v>
      </c>
      <c r="C119" s="122"/>
      <c r="D119" s="122"/>
      <c r="E119" s="122"/>
      <c r="F119" s="122"/>
      <c r="G119" s="122"/>
      <c r="H119" s="44"/>
      <c r="I119" s="44"/>
      <c r="J119" s="51"/>
      <c r="K119" s="51"/>
      <c r="L119" s="51"/>
    </row>
    <row r="120" spans="1:12">
      <c r="A120" s="86" t="s">
        <v>1075</v>
      </c>
      <c r="B120" s="77" t="s">
        <v>104</v>
      </c>
      <c r="C120" s="122"/>
      <c r="D120" s="122"/>
      <c r="E120" s="122"/>
      <c r="F120" s="122"/>
      <c r="G120" s="122"/>
      <c r="H120" s="44"/>
      <c r="I120" s="44"/>
      <c r="J120" s="51"/>
      <c r="K120" s="51"/>
      <c r="L120" s="51"/>
    </row>
    <row r="121" spans="1:12">
      <c r="A121" s="82" t="s">
        <v>1076</v>
      </c>
      <c r="B121" s="82"/>
      <c r="C121" s="83"/>
      <c r="D121" s="83"/>
      <c r="E121" s="83"/>
      <c r="F121" s="83"/>
      <c r="G121" s="83"/>
      <c r="H121" s="83"/>
      <c r="I121" s="83"/>
      <c r="J121" s="51"/>
      <c r="K121" s="51"/>
      <c r="L121" s="51"/>
    </row>
    <row r="122" spans="1:12">
      <c r="A122" s="86" t="s">
        <v>574</v>
      </c>
      <c r="B122" s="77" t="s">
        <v>104</v>
      </c>
      <c r="C122" s="122"/>
      <c r="D122" s="122"/>
      <c r="E122" s="122"/>
      <c r="F122" s="122"/>
      <c r="G122" s="122"/>
      <c r="H122" s="44"/>
      <c r="I122" s="44"/>
      <c r="J122" s="51"/>
      <c r="K122" s="51"/>
      <c r="L122" s="51"/>
    </row>
    <row r="123" spans="1:12">
      <c r="A123" s="86" t="s">
        <v>1057</v>
      </c>
      <c r="B123" s="77" t="s">
        <v>104</v>
      </c>
      <c r="C123" s="122"/>
      <c r="D123" s="122"/>
      <c r="E123" s="122"/>
      <c r="F123" s="122"/>
      <c r="G123" s="122"/>
      <c r="H123" s="44"/>
      <c r="I123" s="44"/>
      <c r="J123" s="51"/>
      <c r="K123" s="51"/>
      <c r="L123" s="51"/>
    </row>
    <row r="124" spans="1:12">
      <c r="A124" s="86" t="s">
        <v>1058</v>
      </c>
      <c r="B124" s="77" t="s">
        <v>104</v>
      </c>
      <c r="C124" s="122"/>
      <c r="D124" s="122"/>
      <c r="E124" s="122"/>
      <c r="F124" s="122"/>
      <c r="G124" s="122"/>
      <c r="H124" s="44"/>
      <c r="I124" s="44"/>
      <c r="J124" s="51"/>
      <c r="K124" s="51"/>
      <c r="L124" s="51"/>
    </row>
    <row r="125" spans="1:12">
      <c r="A125" s="86" t="s">
        <v>1059</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1060</v>
      </c>
      <c r="B129" s="77" t="s">
        <v>104</v>
      </c>
      <c r="C129" s="122"/>
      <c r="D129" s="122"/>
      <c r="E129" s="122"/>
      <c r="F129" s="122"/>
      <c r="G129" s="122"/>
      <c r="H129" s="44"/>
      <c r="I129" s="44"/>
      <c r="J129" s="51"/>
      <c r="K129" s="51"/>
      <c r="L129" s="51"/>
    </row>
    <row r="130" spans="1:12">
      <c r="A130" s="86" t="s">
        <v>1061</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1102</v>
      </c>
      <c r="B132" s="20"/>
      <c r="C132" s="20"/>
      <c r="D132" s="20"/>
      <c r="E132" s="20"/>
      <c r="F132" s="20"/>
      <c r="G132" s="20"/>
      <c r="H132" s="20"/>
      <c r="I132" s="20"/>
      <c r="J132" s="51"/>
      <c r="K132" s="51"/>
      <c r="L132" s="51"/>
    </row>
    <row r="133" spans="1:12">
      <c r="A133" s="85" t="s">
        <v>1103</v>
      </c>
      <c r="B133" s="77" t="s">
        <v>113</v>
      </c>
      <c r="C133" s="122"/>
      <c r="D133" s="122"/>
      <c r="E133" s="122"/>
      <c r="F133" s="122"/>
      <c r="G133" s="122"/>
      <c r="H133" s="44"/>
      <c r="I133" s="44"/>
      <c r="J133" s="51"/>
      <c r="K133" s="51"/>
      <c r="L133"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1"/>
  <sheetViews>
    <sheetView zoomScale="85" zoomScaleNormal="85" workbookViewId="0">
      <selection activeCell="B3" sqref="B3"/>
    </sheetView>
  </sheetViews>
  <sheetFormatPr defaultColWidth="11.42578125" defaultRowHeight="15"/>
  <cols>
    <col min="1" max="1" width="29.5703125" customWidth="1"/>
    <col min="2" max="3" width="53.42578125" customWidth="1"/>
    <col min="4" max="4" width="95.140625" customWidth="1"/>
    <col min="5" max="5" width="55.85546875" customWidth="1"/>
  </cols>
  <sheetData>
    <row r="1" spans="1:5" ht="15.75" customHeight="1">
      <c r="A1" s="111" t="s">
        <v>1104</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31.5" customHeight="1">
      <c r="A5" s="47" t="s">
        <v>56</v>
      </c>
      <c r="B5" s="47" t="s">
        <v>57</v>
      </c>
      <c r="C5" s="47" t="s">
        <v>58</v>
      </c>
      <c r="D5" s="47" t="s">
        <v>59</v>
      </c>
      <c r="E5" s="47" t="s">
        <v>60</v>
      </c>
    </row>
    <row r="6" spans="1:5" ht="207.75" customHeight="1">
      <c r="A6" s="65" t="s">
        <v>1105</v>
      </c>
      <c r="B6" s="49"/>
      <c r="C6" s="49"/>
      <c r="D6" s="50" t="s">
        <v>1106</v>
      </c>
      <c r="E6" s="51"/>
    </row>
    <row r="7" spans="1:5" ht="243" customHeight="1">
      <c r="A7" s="65" t="s">
        <v>1107</v>
      </c>
      <c r="B7" s="49"/>
      <c r="C7" s="49"/>
      <c r="D7" s="50" t="s">
        <v>1108</v>
      </c>
      <c r="E7" s="51"/>
    </row>
    <row r="8" spans="1:5" ht="210" customHeight="1">
      <c r="A8" s="65" t="s">
        <v>1109</v>
      </c>
      <c r="B8" s="49"/>
      <c r="C8" s="49"/>
      <c r="D8" s="50" t="s">
        <v>1110</v>
      </c>
      <c r="E8" s="51"/>
    </row>
    <row r="9" spans="1:5" ht="222" customHeight="1">
      <c r="A9" s="65" t="s">
        <v>1111</v>
      </c>
      <c r="B9" s="49"/>
      <c r="C9" s="49"/>
      <c r="D9" s="50" t="s">
        <v>1112</v>
      </c>
      <c r="E9" s="51"/>
    </row>
    <row r="10" spans="1:5" ht="161.25" customHeight="1">
      <c r="A10" s="65" t="s">
        <v>1113</v>
      </c>
      <c r="B10" s="49"/>
      <c r="C10" s="49"/>
      <c r="D10" s="50" t="s">
        <v>1114</v>
      </c>
      <c r="E10" s="51"/>
    </row>
    <row r="11" spans="1:5">
      <c r="A1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42578125" defaultRowHeight="15"/>
  <cols>
    <col min="1" max="1" width="31.28515625" customWidth="1"/>
    <col min="2" max="2" width="51.42578125" customWidth="1"/>
    <col min="3" max="3" width="50" customWidth="1"/>
    <col min="4" max="4" width="77.85546875" customWidth="1"/>
    <col min="5" max="5" width="34.7109375" customWidth="1"/>
    <col min="6" max="6" width="21.28515625" customWidth="1"/>
    <col min="8" max="12" width="29.42578125" customWidth="1"/>
  </cols>
  <sheetData>
    <row r="1" spans="1:6" ht="15.75" customHeight="1">
      <c r="A1" s="1" t="s">
        <v>54</v>
      </c>
      <c r="B1" s="1"/>
      <c r="C1" s="1"/>
      <c r="D1" s="1"/>
      <c r="E1" s="1"/>
      <c r="F1" s="1"/>
    </row>
    <row r="2" spans="1:6" ht="15.75" customHeight="1">
      <c r="A2" s="2" t="s">
        <v>1</v>
      </c>
      <c r="B2" s="1"/>
      <c r="C2" s="1"/>
      <c r="D2" s="1"/>
      <c r="E2" s="1"/>
      <c r="F2" s="1"/>
    </row>
    <row r="3" spans="1:6" ht="15.75" customHeight="1">
      <c r="A3" s="16" t="s">
        <v>55</v>
      </c>
      <c r="B3" s="186" t="str">
        <f>'User guide'!B12</f>
        <v>to define in the "User guide"</v>
      </c>
      <c r="C3" s="16"/>
      <c r="D3" s="16"/>
      <c r="E3" s="16"/>
      <c r="F3" s="16"/>
    </row>
    <row r="4" spans="1:6" ht="30.75" customHeight="1">
      <c r="F4" s="15"/>
    </row>
    <row r="5" spans="1:6" ht="93.75" customHeight="1">
      <c r="A5" s="47" t="s">
        <v>56</v>
      </c>
      <c r="B5" s="47" t="s">
        <v>57</v>
      </c>
      <c r="C5" s="47" t="s">
        <v>58</v>
      </c>
      <c r="D5" s="47" t="s">
        <v>59</v>
      </c>
      <c r="E5" s="47" t="s">
        <v>60</v>
      </c>
      <c r="F5" s="15"/>
    </row>
    <row r="6" spans="1:6" ht="105" customHeight="1">
      <c r="A6" s="48" t="s">
        <v>61</v>
      </c>
      <c r="B6" s="182"/>
      <c r="C6" s="182"/>
      <c r="D6" s="66" t="s">
        <v>62</v>
      </c>
      <c r="E6" s="51"/>
      <c r="F6" s="15"/>
    </row>
    <row r="7" spans="1:6" ht="135" customHeight="1">
      <c r="A7" s="48" t="s">
        <v>63</v>
      </c>
      <c r="B7" s="182"/>
      <c r="C7" s="182"/>
      <c r="D7" s="66" t="s">
        <v>64</v>
      </c>
      <c r="E7" s="74"/>
      <c r="F7" s="15"/>
    </row>
    <row r="8" spans="1:6" ht="153" customHeight="1">
      <c r="A8" s="48" t="s">
        <v>65</v>
      </c>
      <c r="B8" s="182"/>
      <c r="C8" s="182"/>
      <c r="D8" s="66" t="s">
        <v>66</v>
      </c>
      <c r="E8" s="74"/>
      <c r="F8" s="15"/>
    </row>
    <row r="9" spans="1:6" ht="162" customHeight="1">
      <c r="A9" s="48" t="s">
        <v>67</v>
      </c>
      <c r="B9" s="182"/>
      <c r="C9" s="182"/>
      <c r="D9" s="66" t="s">
        <v>68</v>
      </c>
      <c r="E9" s="74"/>
      <c r="F9" s="15"/>
    </row>
    <row r="10" spans="1:6" ht="166.5" customHeight="1">
      <c r="A10" s="48" t="s">
        <v>69</v>
      </c>
      <c r="B10" s="182"/>
      <c r="C10" s="182"/>
      <c r="D10" s="66" t="s">
        <v>70</v>
      </c>
      <c r="E10" s="74"/>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66"/>
  <sheetViews>
    <sheetView zoomScaleNormal="100" workbookViewId="0">
      <selection activeCell="J12" sqref="J12"/>
    </sheetView>
  </sheetViews>
  <sheetFormatPr defaultColWidth="11.42578125" defaultRowHeight="15"/>
  <cols>
    <col min="1" max="1" width="69.140625" customWidth="1"/>
    <col min="2" max="2" width="24" customWidth="1"/>
    <col min="10" max="10" width="22.28515625" customWidth="1"/>
    <col min="11" max="11" width="16.85546875" bestFit="1" customWidth="1"/>
    <col min="12" max="12" width="17.42578125" bestFit="1" customWidth="1"/>
  </cols>
  <sheetData>
    <row r="1" spans="1:10" ht="15.75" customHeight="1">
      <c r="A1" s="1" t="s">
        <v>1115</v>
      </c>
      <c r="B1" s="1"/>
      <c r="C1" s="1"/>
      <c r="D1" s="1"/>
      <c r="E1" s="1"/>
      <c r="F1" s="1"/>
      <c r="G1" s="1"/>
      <c r="H1" s="1"/>
      <c r="I1" s="1"/>
      <c r="J1" s="126"/>
    </row>
    <row r="2" spans="1:10" ht="15.75" customHeight="1">
      <c r="A2" s="2" t="s">
        <v>1</v>
      </c>
      <c r="B2" s="1"/>
      <c r="C2" s="1"/>
      <c r="D2" s="1"/>
      <c r="E2" s="1"/>
      <c r="F2" s="1"/>
      <c r="G2" s="1"/>
      <c r="H2" s="1"/>
      <c r="I2" s="1"/>
      <c r="J2" s="126"/>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32" t="s">
        <v>182</v>
      </c>
      <c r="B7" s="33"/>
      <c r="C7" s="32"/>
      <c r="D7" s="32"/>
      <c r="E7" s="32"/>
      <c r="F7" s="32"/>
      <c r="G7" s="32"/>
      <c r="H7" s="32"/>
      <c r="I7" s="32"/>
    </row>
    <row r="8" spans="1:10">
      <c r="A8" s="24" t="s">
        <v>183</v>
      </c>
      <c r="B8" s="24" t="s">
        <v>1116</v>
      </c>
      <c r="C8" s="150" t="e">
        <f t="shared" ref="C8:I8" si="0">(C107+C131)*10^12/(C22*10^9)</f>
        <v>#DIV/0!</v>
      </c>
      <c r="D8" s="150" t="e">
        <f t="shared" si="0"/>
        <v>#DIV/0!</v>
      </c>
      <c r="E8" s="150" t="e">
        <f t="shared" si="0"/>
        <v>#DIV/0!</v>
      </c>
      <c r="F8" s="150" t="e">
        <f t="shared" si="0"/>
        <v>#DIV/0!</v>
      </c>
      <c r="G8" s="150" t="e">
        <f t="shared" si="0"/>
        <v>#DIV/0!</v>
      </c>
      <c r="H8" s="150" t="e">
        <f t="shared" si="0"/>
        <v>#DIV/0!</v>
      </c>
      <c r="I8" s="150" t="e">
        <f t="shared" si="0"/>
        <v>#DIV/0!</v>
      </c>
    </row>
    <row r="9" spans="1:10">
      <c r="A9" s="22" t="s">
        <v>186</v>
      </c>
      <c r="B9" s="24" t="s">
        <v>144</v>
      </c>
      <c r="C9" s="150" t="e">
        <f t="shared" ref="C9:I9" si="1">C53/(C107+C131)</f>
        <v>#DIV/0!</v>
      </c>
      <c r="D9" s="150">
        <f t="shared" si="1"/>
        <v>41.420025867643886</v>
      </c>
      <c r="E9" s="150">
        <f t="shared" si="1"/>
        <v>20.771401221624579</v>
      </c>
      <c r="F9" s="150">
        <f t="shared" si="1"/>
        <v>20.290746992123257</v>
      </c>
      <c r="G9" s="150">
        <f t="shared" si="1"/>
        <v>5.6196172567846912</v>
      </c>
      <c r="H9" s="150" t="e">
        <f t="shared" si="1"/>
        <v>#DIV/0!</v>
      </c>
      <c r="I9" s="150" t="e">
        <f t="shared" si="1"/>
        <v>#DIV/0!</v>
      </c>
    </row>
    <row r="10" spans="1:10">
      <c r="A10" s="24" t="s">
        <v>145</v>
      </c>
      <c r="B10" s="24" t="s">
        <v>146</v>
      </c>
      <c r="C10" s="150">
        <f t="shared" ref="C10:I10" si="2">(C107+C131)*10^3</f>
        <v>0</v>
      </c>
      <c r="D10" s="150">
        <f t="shared" si="2"/>
        <v>46.39</v>
      </c>
      <c r="E10" s="150">
        <f t="shared" si="2"/>
        <v>65.813999999999993</v>
      </c>
      <c r="F10" s="150">
        <f t="shared" si="2"/>
        <v>92.424000000000007</v>
      </c>
      <c r="G10" s="150">
        <f t="shared" si="2"/>
        <v>149.97</v>
      </c>
      <c r="H10" s="150">
        <f t="shared" si="2"/>
        <v>0</v>
      </c>
      <c r="I10" s="150">
        <f t="shared" si="2"/>
        <v>0</v>
      </c>
    </row>
    <row r="11" spans="1:10">
      <c r="A11" s="22" t="s">
        <v>187</v>
      </c>
      <c r="B11" s="24" t="s">
        <v>104</v>
      </c>
      <c r="C11" s="150">
        <f t="shared" ref="C11:I11" si="3">C53</f>
        <v>0</v>
      </c>
      <c r="D11" s="150">
        <f t="shared" si="3"/>
        <v>1.921475</v>
      </c>
      <c r="E11" s="150">
        <f t="shared" si="3"/>
        <v>1.367049</v>
      </c>
      <c r="F11" s="150">
        <f t="shared" si="3"/>
        <v>1.8753519999999999</v>
      </c>
      <c r="G11" s="150">
        <f t="shared" si="3"/>
        <v>0.84277400000000002</v>
      </c>
      <c r="H11" s="150">
        <f t="shared" si="3"/>
        <v>0</v>
      </c>
      <c r="I11" s="150">
        <f t="shared" si="3"/>
        <v>0</v>
      </c>
    </row>
    <row r="12" spans="1:10">
      <c r="A12" s="22" t="s">
        <v>188</v>
      </c>
      <c r="B12" s="24" t="s">
        <v>104</v>
      </c>
      <c r="C12" s="150">
        <f>C43</f>
        <v>0</v>
      </c>
      <c r="D12" s="150">
        <f t="shared" ref="D12:I12" si="4">D42-D44-D45</f>
        <v>0</v>
      </c>
      <c r="E12" s="150">
        <f t="shared" si="4"/>
        <v>0</v>
      </c>
      <c r="F12" s="150">
        <f t="shared" si="4"/>
        <v>0</v>
      </c>
      <c r="G12" s="150">
        <f t="shared" si="4"/>
        <v>0</v>
      </c>
      <c r="H12" s="150">
        <f t="shared" si="4"/>
        <v>0</v>
      </c>
      <c r="I12" s="150">
        <f t="shared" si="4"/>
        <v>0</v>
      </c>
    </row>
    <row r="13" spans="1:10">
      <c r="A13" s="22" t="s">
        <v>189</v>
      </c>
      <c r="B13" s="22" t="s">
        <v>113</v>
      </c>
      <c r="C13" s="150">
        <f>C44</f>
        <v>0</v>
      </c>
      <c r="D13" s="150">
        <f t="shared" ref="D13:I14" si="5">D44</f>
        <v>0</v>
      </c>
      <c r="E13" s="150">
        <f t="shared" si="5"/>
        <v>0</v>
      </c>
      <c r="F13" s="150">
        <f t="shared" si="5"/>
        <v>0</v>
      </c>
      <c r="G13" s="150">
        <f t="shared" si="5"/>
        <v>0</v>
      </c>
      <c r="H13" s="150">
        <f t="shared" si="5"/>
        <v>0</v>
      </c>
      <c r="I13" s="150">
        <f t="shared" si="5"/>
        <v>0</v>
      </c>
    </row>
    <row r="14" spans="1:10">
      <c r="A14" s="22" t="s">
        <v>190</v>
      </c>
      <c r="B14" s="22" t="s">
        <v>113</v>
      </c>
      <c r="C14" s="150">
        <f>C45</f>
        <v>0</v>
      </c>
      <c r="D14" s="150">
        <f t="shared" si="5"/>
        <v>0</v>
      </c>
      <c r="E14" s="150">
        <f t="shared" si="5"/>
        <v>0</v>
      </c>
      <c r="F14" s="150">
        <f t="shared" si="5"/>
        <v>0</v>
      </c>
      <c r="G14" s="150">
        <f t="shared" si="5"/>
        <v>0</v>
      </c>
      <c r="H14" s="150">
        <f t="shared" si="5"/>
        <v>0</v>
      </c>
      <c r="I14" s="150">
        <f t="shared" si="5"/>
        <v>0</v>
      </c>
    </row>
    <row r="15" spans="1:10">
      <c r="A15" s="32" t="s">
        <v>191</v>
      </c>
      <c r="B15" s="33"/>
      <c r="C15" s="32"/>
      <c r="D15" s="32"/>
      <c r="E15" s="32"/>
      <c r="F15" s="32"/>
      <c r="G15" s="32"/>
      <c r="H15" s="32"/>
      <c r="I15" s="32"/>
    </row>
    <row r="16" spans="1:10">
      <c r="A16" s="28" t="s">
        <v>192</v>
      </c>
      <c r="B16" s="22" t="s">
        <v>104</v>
      </c>
      <c r="C16" s="166">
        <f t="shared" ref="C16:I17" si="6">C33</f>
        <v>0</v>
      </c>
      <c r="D16" s="166">
        <f t="shared" si="6"/>
        <v>-10.612128999999999</v>
      </c>
      <c r="E16" s="166">
        <f t="shared" si="6"/>
        <v>-11.823613</v>
      </c>
      <c r="F16" s="166">
        <f t="shared" si="6"/>
        <v>-10.369379</v>
      </c>
      <c r="G16" s="166">
        <f t="shared" si="6"/>
        <v>-10.967093</v>
      </c>
      <c r="H16" s="166">
        <f t="shared" si="6"/>
        <v>0</v>
      </c>
      <c r="I16" s="166">
        <f t="shared" si="6"/>
        <v>0</v>
      </c>
    </row>
    <row r="17" spans="1:14">
      <c r="A17" s="22" t="s">
        <v>193</v>
      </c>
      <c r="B17" s="22" t="s">
        <v>104</v>
      </c>
      <c r="C17" s="166">
        <f t="shared" si="6"/>
        <v>0</v>
      </c>
      <c r="D17" s="166">
        <f t="shared" si="6"/>
        <v>-13.361692000000001</v>
      </c>
      <c r="E17" s="166">
        <f t="shared" si="6"/>
        <v>-13.73035</v>
      </c>
      <c r="F17" s="166">
        <f t="shared" si="6"/>
        <v>-14.062321999999998</v>
      </c>
      <c r="G17" s="166">
        <f t="shared" si="6"/>
        <v>-14.247544</v>
      </c>
      <c r="H17" s="166">
        <f t="shared" si="6"/>
        <v>0</v>
      </c>
      <c r="I17" s="166">
        <f t="shared" si="6"/>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22" t="s">
        <v>903</v>
      </c>
      <c r="B22" s="35" t="s">
        <v>1117</v>
      </c>
      <c r="C22" s="44"/>
      <c r="D22" s="44"/>
      <c r="E22" s="44"/>
      <c r="F22" s="44"/>
      <c r="G22" s="44"/>
      <c r="H22" s="44"/>
      <c r="I22" s="44"/>
      <c r="J22" s="51"/>
      <c r="K22" s="51"/>
      <c r="L22" s="51"/>
    </row>
    <row r="23" spans="1:14">
      <c r="A23" s="20" t="s">
        <v>1118</v>
      </c>
      <c r="B23" s="20"/>
      <c r="C23" s="20"/>
      <c r="D23" s="20"/>
      <c r="E23" s="20"/>
      <c r="F23" s="20"/>
      <c r="G23" s="20"/>
      <c r="H23" s="20"/>
      <c r="I23" s="20"/>
      <c r="J23" s="200"/>
      <c r="K23" s="51"/>
      <c r="L23" s="51"/>
    </row>
    <row r="24" spans="1:14">
      <c r="A24" s="43" t="s">
        <v>1119</v>
      </c>
      <c r="B24" s="22" t="s">
        <v>1120</v>
      </c>
      <c r="C24" s="44"/>
      <c r="D24" s="44">
        <v>1643.275212</v>
      </c>
      <c r="E24" s="44">
        <v>1524.2577450000001</v>
      </c>
      <c r="F24" s="44">
        <v>1405.240278</v>
      </c>
      <c r="G24" s="44">
        <v>1286.2228110000001</v>
      </c>
      <c r="H24" s="44"/>
      <c r="I24" s="44"/>
      <c r="J24" s="200"/>
      <c r="K24" s="51"/>
      <c r="L24" s="51"/>
    </row>
    <row r="25" spans="1:14">
      <c r="A25" s="43" t="s">
        <v>1121</v>
      </c>
      <c r="B25" s="22" t="s">
        <v>1122</v>
      </c>
      <c r="C25" s="44"/>
      <c r="D25" s="44"/>
      <c r="E25" s="44"/>
      <c r="F25" s="44"/>
      <c r="G25" s="44"/>
      <c r="H25" s="44"/>
      <c r="I25" s="44"/>
      <c r="J25" s="200"/>
      <c r="K25" s="51"/>
      <c r="L25" s="51"/>
    </row>
    <row r="26" spans="1:14">
      <c r="A26" s="43" t="s">
        <v>1123</v>
      </c>
      <c r="B26" s="22" t="s">
        <v>1124</v>
      </c>
      <c r="C26" s="44"/>
      <c r="D26" s="44"/>
      <c r="E26" s="44"/>
      <c r="F26" s="44"/>
      <c r="G26" s="44"/>
      <c r="H26" s="44"/>
      <c r="I26" s="44"/>
      <c r="J26" s="200"/>
      <c r="K26" s="51"/>
      <c r="L26" s="51"/>
    </row>
    <row r="27" spans="1:14">
      <c r="A27" s="43" t="s">
        <v>1125</v>
      </c>
      <c r="B27" s="22" t="s">
        <v>1126</v>
      </c>
      <c r="C27" s="44"/>
      <c r="D27" s="44"/>
      <c r="E27" s="44"/>
      <c r="F27" s="44"/>
      <c r="G27" s="44"/>
      <c r="H27" s="44"/>
      <c r="I27" s="44"/>
      <c r="J27" s="200"/>
      <c r="K27" s="51"/>
      <c r="L27" s="51"/>
    </row>
    <row r="28" spans="1:14">
      <c r="A28" s="43" t="s">
        <v>1127</v>
      </c>
      <c r="B28" s="22" t="s">
        <v>1128</v>
      </c>
      <c r="C28" s="44"/>
      <c r="D28" s="44">
        <v>1643.275212</v>
      </c>
      <c r="E28" s="44">
        <v>1524.2577450000001</v>
      </c>
      <c r="F28" s="44">
        <v>1405.240278</v>
      </c>
      <c r="G28" s="44">
        <v>1286.2228110000001</v>
      </c>
      <c r="H28" s="44"/>
      <c r="I28" s="44"/>
      <c r="J28" s="200"/>
      <c r="K28" s="51"/>
      <c r="L28" s="51"/>
    </row>
    <row r="29" spans="1:14">
      <c r="A29" s="43" t="s">
        <v>1129</v>
      </c>
      <c r="B29" s="22" t="s">
        <v>1128</v>
      </c>
      <c r="C29" s="44"/>
      <c r="D29" s="44"/>
      <c r="E29" s="44"/>
      <c r="F29" s="44"/>
      <c r="G29" s="44"/>
      <c r="H29" s="44"/>
      <c r="I29" s="44"/>
      <c r="J29" s="200"/>
      <c r="K29" s="51"/>
      <c r="L29" s="51"/>
    </row>
    <row r="30" spans="1:14">
      <c r="A30" s="20" t="s">
        <v>1130</v>
      </c>
      <c r="B30" s="20"/>
      <c r="C30" s="20"/>
      <c r="D30" s="20"/>
      <c r="E30" s="20"/>
      <c r="F30" s="20"/>
      <c r="G30" s="20"/>
      <c r="H30" s="20"/>
      <c r="I30" s="20"/>
      <c r="J30" s="200"/>
      <c r="K30" s="51"/>
      <c r="L30" s="51"/>
    </row>
    <row r="31" spans="1:14">
      <c r="A31" s="21" t="s">
        <v>1131</v>
      </c>
      <c r="B31" s="21"/>
      <c r="C31" s="21"/>
      <c r="D31" s="21"/>
      <c r="E31" s="21"/>
      <c r="F31" s="21"/>
      <c r="G31" s="21"/>
      <c r="H31" s="21"/>
      <c r="I31" s="21"/>
      <c r="J31" s="200"/>
      <c r="K31" s="51"/>
      <c r="L31" s="51"/>
    </row>
    <row r="32" spans="1:14">
      <c r="A32" s="36" t="s">
        <v>573</v>
      </c>
      <c r="B32" s="127" t="s">
        <v>104</v>
      </c>
      <c r="C32" s="13">
        <f t="shared" ref="C32:I32" si="7">C33+C34</f>
        <v>0</v>
      </c>
      <c r="D32" s="13">
        <f t="shared" si="7"/>
        <v>-23.973821000000001</v>
      </c>
      <c r="E32" s="13">
        <f t="shared" si="7"/>
        <v>-25.553963</v>
      </c>
      <c r="F32" s="13">
        <f t="shared" si="7"/>
        <v>-24.431700999999997</v>
      </c>
      <c r="G32" s="13">
        <f t="shared" si="7"/>
        <v>-25.214637</v>
      </c>
      <c r="H32" s="13">
        <f t="shared" si="7"/>
        <v>0</v>
      </c>
      <c r="I32" s="13">
        <f t="shared" si="7"/>
        <v>0</v>
      </c>
      <c r="J32" s="51"/>
      <c r="K32" s="51"/>
      <c r="L32" s="51"/>
    </row>
    <row r="33" spans="1:12">
      <c r="A33" s="36" t="s">
        <v>1132</v>
      </c>
      <c r="B33" s="127" t="s">
        <v>104</v>
      </c>
      <c r="C33" s="13">
        <f t="shared" ref="C33:I33" si="8">C35+C36+C37</f>
        <v>0</v>
      </c>
      <c r="D33" s="13">
        <f t="shared" si="8"/>
        <v>-10.612128999999999</v>
      </c>
      <c r="E33" s="13">
        <f t="shared" si="8"/>
        <v>-11.823613</v>
      </c>
      <c r="F33" s="13">
        <f t="shared" si="8"/>
        <v>-10.369379</v>
      </c>
      <c r="G33" s="13">
        <f t="shared" si="8"/>
        <v>-10.967093</v>
      </c>
      <c r="H33" s="13">
        <f t="shared" si="8"/>
        <v>0</v>
      </c>
      <c r="I33" s="13">
        <f t="shared" si="8"/>
        <v>0</v>
      </c>
      <c r="J33" s="51"/>
      <c r="K33" s="51"/>
      <c r="L33" s="51"/>
    </row>
    <row r="34" spans="1:12">
      <c r="A34" s="36" t="s">
        <v>1133</v>
      </c>
      <c r="B34" s="127" t="s">
        <v>104</v>
      </c>
      <c r="C34" s="13">
        <f t="shared" ref="C34:I34" si="9">C38+C39+C40</f>
        <v>0</v>
      </c>
      <c r="D34" s="13">
        <f t="shared" si="9"/>
        <v>-13.361692000000001</v>
      </c>
      <c r="E34" s="13">
        <f t="shared" si="9"/>
        <v>-13.73035</v>
      </c>
      <c r="F34" s="13">
        <f t="shared" si="9"/>
        <v>-14.062321999999998</v>
      </c>
      <c r="G34" s="13">
        <f t="shared" si="9"/>
        <v>-14.247544</v>
      </c>
      <c r="H34" s="13">
        <f t="shared" si="9"/>
        <v>0</v>
      </c>
      <c r="I34" s="13">
        <f t="shared" si="9"/>
        <v>0</v>
      </c>
      <c r="J34" s="51"/>
      <c r="K34" s="51"/>
      <c r="L34" s="51"/>
    </row>
    <row r="35" spans="1:12">
      <c r="A35" s="22" t="s">
        <v>1134</v>
      </c>
      <c r="B35" s="127" t="s">
        <v>104</v>
      </c>
      <c r="C35" s="44"/>
      <c r="D35" s="44"/>
      <c r="E35" s="44"/>
      <c r="F35" s="44"/>
      <c r="G35" s="44"/>
      <c r="H35" s="44"/>
      <c r="I35" s="44"/>
      <c r="J35" s="200"/>
      <c r="K35" s="51"/>
      <c r="L35" s="51"/>
    </row>
    <row r="36" spans="1:12">
      <c r="A36" s="22" t="s">
        <v>1135</v>
      </c>
      <c r="B36" s="127" t="s">
        <v>104</v>
      </c>
      <c r="C36" s="44"/>
      <c r="D36" s="44">
        <v>-6.9745660000000003</v>
      </c>
      <c r="E36" s="44">
        <v>-7.7613630000000002</v>
      </c>
      <c r="F36" s="44">
        <v>-7.6761499999999998</v>
      </c>
      <c r="G36" s="44">
        <v>-6.8893529999999998</v>
      </c>
      <c r="H36" s="44"/>
      <c r="I36" s="44"/>
      <c r="J36" s="200"/>
      <c r="K36" s="51"/>
      <c r="L36" s="51"/>
    </row>
    <row r="37" spans="1:12">
      <c r="A37" s="127" t="s">
        <v>1136</v>
      </c>
      <c r="B37" s="127" t="s">
        <v>104</v>
      </c>
      <c r="C37" s="44"/>
      <c r="D37" s="44">
        <v>-3.6375630000000001</v>
      </c>
      <c r="E37" s="44">
        <v>-4.0622499999999997</v>
      </c>
      <c r="F37" s="44">
        <v>-2.6932290000000001</v>
      </c>
      <c r="G37" s="44">
        <v>-4.0777400000000004</v>
      </c>
      <c r="H37" s="44"/>
      <c r="I37" s="44"/>
      <c r="J37" s="200"/>
      <c r="K37" s="51"/>
      <c r="L37" s="51"/>
    </row>
    <row r="38" spans="1:12">
      <c r="A38" s="22" t="s">
        <v>1137</v>
      </c>
      <c r="B38" s="127" t="s">
        <v>104</v>
      </c>
      <c r="C38" s="44"/>
      <c r="D38" s="44">
        <v>-15.004967000000001</v>
      </c>
      <c r="E38" s="44">
        <v>-15.254607999999999</v>
      </c>
      <c r="F38" s="44">
        <v>-15.467561999999999</v>
      </c>
      <c r="G38" s="44">
        <v>-15.533766999999999</v>
      </c>
      <c r="H38" s="44"/>
      <c r="I38" s="44"/>
      <c r="J38" s="200"/>
      <c r="K38" s="51"/>
      <c r="L38" s="51"/>
    </row>
    <row r="39" spans="1:12">
      <c r="A39" s="22" t="s">
        <v>1138</v>
      </c>
      <c r="B39" s="127" t="s">
        <v>104</v>
      </c>
      <c r="C39" s="44"/>
      <c r="D39" s="44">
        <v>1.643275</v>
      </c>
      <c r="E39" s="44">
        <v>1.5242579999999999</v>
      </c>
      <c r="F39" s="44">
        <v>1.40524</v>
      </c>
      <c r="G39" s="44">
        <v>1.2862229999999999</v>
      </c>
      <c r="H39" s="44"/>
      <c r="I39" s="44"/>
      <c r="J39" s="200"/>
      <c r="K39" s="51"/>
      <c r="L39" s="51"/>
    </row>
    <row r="40" spans="1:12">
      <c r="A40" s="22" t="s">
        <v>1139</v>
      </c>
      <c r="B40" s="127" t="s">
        <v>104</v>
      </c>
      <c r="C40" s="44"/>
      <c r="D40" s="44"/>
      <c r="E40" s="44"/>
      <c r="F40" s="44"/>
      <c r="G40" s="44"/>
      <c r="H40" s="44"/>
      <c r="I40" s="44"/>
      <c r="J40" s="200"/>
      <c r="K40" s="51"/>
      <c r="L40" s="51"/>
    </row>
    <row r="41" spans="1:12">
      <c r="A41" s="21" t="s">
        <v>1140</v>
      </c>
      <c r="B41" s="21"/>
      <c r="C41" s="21"/>
      <c r="D41" s="21"/>
      <c r="E41" s="21"/>
      <c r="F41" s="21"/>
      <c r="G41" s="21"/>
      <c r="H41" s="21"/>
      <c r="I41" s="21"/>
      <c r="J41" s="51"/>
      <c r="K41" s="51"/>
      <c r="L41" s="51"/>
    </row>
    <row r="42" spans="1:12">
      <c r="A42" s="36" t="s">
        <v>573</v>
      </c>
      <c r="B42" s="22" t="s">
        <v>208</v>
      </c>
      <c r="C42" s="13">
        <f>C44+C45+C43</f>
        <v>0</v>
      </c>
      <c r="D42" s="13"/>
      <c r="E42" s="13"/>
      <c r="F42" s="13"/>
      <c r="G42" s="13"/>
      <c r="H42" s="13"/>
      <c r="I42" s="13"/>
      <c r="J42" s="51"/>
      <c r="K42" s="51"/>
      <c r="L42" s="51"/>
    </row>
    <row r="43" spans="1:12">
      <c r="A43" s="36" t="s">
        <v>1141</v>
      </c>
      <c r="B43" s="22" t="s">
        <v>104</v>
      </c>
      <c r="C43" s="13">
        <f>C52+C53</f>
        <v>0</v>
      </c>
      <c r="D43" s="13"/>
      <c r="E43" s="13"/>
      <c r="F43" s="13"/>
      <c r="G43" s="13"/>
      <c r="H43" s="13"/>
      <c r="I43" s="13"/>
      <c r="J43" s="51"/>
      <c r="K43" s="51"/>
      <c r="L43" s="51"/>
    </row>
    <row r="44" spans="1:12">
      <c r="A44" s="36" t="s">
        <v>1142</v>
      </c>
      <c r="B44" s="22" t="s">
        <v>208</v>
      </c>
      <c r="C44" s="13">
        <f>C46+C48+C51</f>
        <v>0</v>
      </c>
      <c r="D44" s="13"/>
      <c r="E44" s="13"/>
      <c r="F44" s="13"/>
      <c r="G44" s="13"/>
      <c r="H44" s="13"/>
      <c r="I44" s="13"/>
      <c r="J44" s="51"/>
      <c r="K44" s="51"/>
      <c r="L44" s="51"/>
    </row>
    <row r="45" spans="1:12">
      <c r="A45" s="36" t="s">
        <v>1143</v>
      </c>
      <c r="B45" s="22" t="s">
        <v>208</v>
      </c>
      <c r="C45" s="13">
        <f>C47+C49+C50</f>
        <v>0</v>
      </c>
      <c r="D45" s="13"/>
      <c r="E45" s="13"/>
      <c r="F45" s="13"/>
      <c r="G45" s="13"/>
      <c r="H45" s="13"/>
      <c r="I45" s="13"/>
      <c r="J45" s="200"/>
      <c r="K45" s="51"/>
      <c r="L45" s="51"/>
    </row>
    <row r="46" spans="1:12">
      <c r="A46" s="22" t="s">
        <v>1144</v>
      </c>
      <c r="B46" s="22" t="s">
        <v>208</v>
      </c>
      <c r="C46" s="44"/>
      <c r="D46" s="44">
        <v>28.367934999999999</v>
      </c>
      <c r="E46" s="44">
        <v>29.326425</v>
      </c>
      <c r="F46" s="44">
        <v>33.142788000000003</v>
      </c>
      <c r="G46" s="44">
        <v>38.411513999999997</v>
      </c>
      <c r="H46" s="44"/>
      <c r="I46" s="44"/>
      <c r="J46" s="200"/>
      <c r="K46" s="51"/>
      <c r="L46" s="51"/>
    </row>
    <row r="47" spans="1:12">
      <c r="A47" s="22" t="s">
        <v>1145</v>
      </c>
      <c r="B47" s="22" t="s">
        <v>208</v>
      </c>
      <c r="C47" s="44"/>
      <c r="D47" s="44">
        <v>1.271415</v>
      </c>
      <c r="E47" s="44">
        <v>1.456949</v>
      </c>
      <c r="F47" s="44">
        <v>2.0376910000000001</v>
      </c>
      <c r="G47" s="44">
        <v>2.8744900000000002</v>
      </c>
      <c r="H47" s="44"/>
      <c r="I47" s="44"/>
      <c r="J47" s="200"/>
      <c r="K47" s="51"/>
      <c r="L47" s="51"/>
    </row>
    <row r="48" spans="1:12">
      <c r="A48" s="22" t="s">
        <v>1146</v>
      </c>
      <c r="B48" s="22" t="s">
        <v>208</v>
      </c>
      <c r="C48" s="44"/>
      <c r="D48" s="44">
        <v>0.90896999999999994</v>
      </c>
      <c r="E48" s="44">
        <v>0.93893700000000002</v>
      </c>
      <c r="F48" s="44">
        <v>1.163934</v>
      </c>
      <c r="G48" s="44">
        <v>1.4639420000000001</v>
      </c>
      <c r="H48" s="44"/>
      <c r="I48" s="44"/>
      <c r="J48" s="200"/>
      <c r="K48" s="51"/>
      <c r="L48" s="51"/>
    </row>
    <row r="49" spans="1:12">
      <c r="A49" s="22" t="s">
        <v>1147</v>
      </c>
      <c r="B49" s="22" t="s">
        <v>208</v>
      </c>
      <c r="C49" s="44"/>
      <c r="D49" s="44"/>
      <c r="E49" s="44"/>
      <c r="F49" s="44"/>
      <c r="G49" s="44"/>
      <c r="H49" s="44"/>
      <c r="I49" s="44"/>
      <c r="J49" s="200"/>
      <c r="K49" s="51"/>
      <c r="L49" s="51"/>
    </row>
    <row r="50" spans="1:12">
      <c r="A50" s="22" t="s">
        <v>1148</v>
      </c>
      <c r="B50" s="22" t="s">
        <v>208</v>
      </c>
      <c r="C50" s="44"/>
      <c r="D50" s="44">
        <v>0.377025</v>
      </c>
      <c r="E50" s="44">
        <v>0.42320799999999997</v>
      </c>
      <c r="F50" s="44">
        <v>0.57040400000000002</v>
      </c>
      <c r="G50" s="44">
        <v>0.78058300000000003</v>
      </c>
      <c r="H50" s="44"/>
      <c r="I50" s="44"/>
      <c r="J50" s="200"/>
      <c r="K50" s="51"/>
      <c r="L50" s="51"/>
    </row>
    <row r="51" spans="1:12">
      <c r="A51" s="22" t="s">
        <v>1149</v>
      </c>
      <c r="B51" s="22" t="s">
        <v>208</v>
      </c>
      <c r="C51" s="44"/>
      <c r="D51" s="44"/>
      <c r="E51" s="44"/>
      <c r="F51" s="44"/>
      <c r="G51" s="44"/>
      <c r="H51" s="44"/>
      <c r="I51" s="44"/>
      <c r="J51" s="200"/>
      <c r="K51" s="51"/>
      <c r="L51" s="51"/>
    </row>
    <row r="52" spans="1:12">
      <c r="A52" s="22" t="s">
        <v>1150</v>
      </c>
      <c r="B52" s="22" t="s">
        <v>104</v>
      </c>
      <c r="C52" s="44"/>
      <c r="D52" s="44">
        <v>0.90289900000000001</v>
      </c>
      <c r="E52" s="44">
        <v>0.91564999999999996</v>
      </c>
      <c r="F52" s="44">
        <v>0.96700200000000003</v>
      </c>
      <c r="G52" s="44">
        <v>1.0242899999999999</v>
      </c>
      <c r="H52" s="44"/>
      <c r="I52" s="44"/>
      <c r="J52" s="200"/>
      <c r="K52" s="51"/>
      <c r="L52" s="51"/>
    </row>
    <row r="53" spans="1:12">
      <c r="A53" s="22" t="s">
        <v>1151</v>
      </c>
      <c r="B53" s="22" t="s">
        <v>104</v>
      </c>
      <c r="C53" s="44"/>
      <c r="D53" s="44">
        <v>1.921475</v>
      </c>
      <c r="E53" s="44">
        <v>1.367049</v>
      </c>
      <c r="F53" s="44">
        <v>1.8753519999999999</v>
      </c>
      <c r="G53" s="44">
        <v>0.84277400000000002</v>
      </c>
      <c r="H53" s="44"/>
      <c r="I53" s="44"/>
      <c r="J53" s="200"/>
      <c r="K53" s="51"/>
      <c r="L53" s="51"/>
    </row>
    <row r="54" spans="1:12">
      <c r="A54" s="20" t="s">
        <v>1152</v>
      </c>
      <c r="B54" s="20"/>
      <c r="C54" s="20"/>
      <c r="D54" s="20"/>
      <c r="E54" s="20"/>
      <c r="F54" s="20"/>
      <c r="G54" s="20"/>
      <c r="H54" s="20"/>
      <c r="I54" s="20"/>
      <c r="J54" s="200"/>
      <c r="K54" s="51"/>
      <c r="L54" s="51"/>
    </row>
    <row r="55" spans="1:12">
      <c r="A55" s="129" t="s">
        <v>1153</v>
      </c>
      <c r="B55" s="21"/>
      <c r="C55" s="21"/>
      <c r="D55" s="21"/>
      <c r="E55" s="21"/>
      <c r="F55" s="21"/>
      <c r="G55" s="21"/>
      <c r="H55" s="21"/>
      <c r="I55" s="21"/>
      <c r="J55" s="194"/>
      <c r="K55" s="51"/>
      <c r="L55" s="51"/>
    </row>
    <row r="56" spans="1:12">
      <c r="A56" s="22" t="s">
        <v>1154</v>
      </c>
      <c r="B56" s="22" t="s">
        <v>1155</v>
      </c>
      <c r="C56" s="44"/>
      <c r="D56" s="44"/>
      <c r="E56" s="44"/>
      <c r="F56" s="44"/>
      <c r="G56" s="44"/>
      <c r="H56" s="44"/>
      <c r="I56" s="44"/>
      <c r="J56" s="200"/>
      <c r="K56" s="51"/>
      <c r="L56" s="51"/>
    </row>
    <row r="57" spans="1:12">
      <c r="A57" s="22" t="s">
        <v>1156</v>
      </c>
      <c r="B57" s="22" t="s">
        <v>1155</v>
      </c>
      <c r="C57" s="44"/>
      <c r="D57" s="44"/>
      <c r="E57" s="44"/>
      <c r="F57" s="44"/>
      <c r="G57" s="44"/>
      <c r="H57" s="44"/>
      <c r="I57" s="44"/>
      <c r="J57" s="200"/>
      <c r="K57" s="51"/>
      <c r="L57" s="51"/>
    </row>
    <row r="58" spans="1:12">
      <c r="A58" s="22" t="s">
        <v>1157</v>
      </c>
      <c r="B58" s="22" t="s">
        <v>1155</v>
      </c>
      <c r="C58" s="44"/>
      <c r="D58" s="44"/>
      <c r="E58" s="44"/>
      <c r="F58" s="44"/>
      <c r="G58" s="44"/>
      <c r="H58" s="44"/>
      <c r="I58" s="44"/>
      <c r="J58" s="200"/>
      <c r="K58" s="51"/>
      <c r="L58" s="51"/>
    </row>
    <row r="59" spans="1:12">
      <c r="A59" s="22" t="s">
        <v>1158</v>
      </c>
      <c r="B59" s="22" t="s">
        <v>1155</v>
      </c>
      <c r="C59" s="44"/>
      <c r="D59" s="44"/>
      <c r="E59" s="44"/>
      <c r="F59" s="44"/>
      <c r="G59" s="44"/>
      <c r="H59" s="44"/>
      <c r="I59" s="44"/>
      <c r="J59" s="201"/>
      <c r="K59" s="51"/>
      <c r="L59" s="51"/>
    </row>
    <row r="60" spans="1:12">
      <c r="A60" s="24" t="s">
        <v>1159</v>
      </c>
      <c r="B60" s="24" t="s">
        <v>1155</v>
      </c>
      <c r="C60" s="44"/>
      <c r="D60" s="44"/>
      <c r="E60" s="44"/>
      <c r="F60" s="44"/>
      <c r="G60" s="44"/>
      <c r="H60" s="44"/>
      <c r="I60" s="44"/>
      <c r="J60" s="201"/>
      <c r="K60" s="51"/>
      <c r="L60" s="51"/>
    </row>
    <row r="61" spans="1:12">
      <c r="A61" s="22" t="s">
        <v>1160</v>
      </c>
      <c r="B61" s="22" t="s">
        <v>1155</v>
      </c>
      <c r="C61" s="44"/>
      <c r="D61" s="44"/>
      <c r="E61" s="44"/>
      <c r="F61" s="44"/>
      <c r="G61" s="44"/>
      <c r="H61" s="44"/>
      <c r="I61" s="44"/>
      <c r="J61" s="201"/>
      <c r="K61" s="51"/>
      <c r="L61" s="51"/>
    </row>
    <row r="62" spans="1:12">
      <c r="A62" s="22" t="s">
        <v>1161</v>
      </c>
      <c r="B62" s="22" t="s">
        <v>1155</v>
      </c>
      <c r="C62" s="44"/>
      <c r="D62" s="44"/>
      <c r="E62" s="44"/>
      <c r="F62" s="44"/>
      <c r="G62" s="44"/>
      <c r="H62" s="44"/>
      <c r="I62" s="44"/>
      <c r="J62" s="201"/>
      <c r="K62" s="51"/>
      <c r="L62" s="51"/>
    </row>
    <row r="63" spans="1:12">
      <c r="A63" s="22" t="s">
        <v>1162</v>
      </c>
      <c r="B63" s="22" t="s">
        <v>1155</v>
      </c>
      <c r="C63" s="44"/>
      <c r="D63" s="44"/>
      <c r="E63" s="44"/>
      <c r="F63" s="44"/>
      <c r="G63" s="44"/>
      <c r="H63" s="44"/>
      <c r="I63" s="44"/>
      <c r="J63" s="200"/>
      <c r="K63" s="51"/>
      <c r="L63" s="51"/>
    </row>
    <row r="64" spans="1:12">
      <c r="A64" s="22" t="s">
        <v>1163</v>
      </c>
      <c r="B64" s="22" t="s">
        <v>1155</v>
      </c>
      <c r="C64" s="44"/>
      <c r="D64" s="44"/>
      <c r="E64" s="44"/>
      <c r="F64" s="44"/>
      <c r="G64" s="44"/>
      <c r="H64" s="44"/>
      <c r="I64" s="44"/>
      <c r="J64" s="200"/>
      <c r="K64" s="51"/>
      <c r="L64" s="51"/>
    </row>
    <row r="65" spans="1:12">
      <c r="A65" s="22" t="s">
        <v>1164</v>
      </c>
      <c r="B65" s="22" t="s">
        <v>1155</v>
      </c>
      <c r="C65" s="44"/>
      <c r="D65" s="44"/>
      <c r="E65" s="44"/>
      <c r="F65" s="44"/>
      <c r="G65" s="44"/>
      <c r="H65" s="44"/>
      <c r="I65" s="44"/>
      <c r="J65" s="200"/>
      <c r="K65" s="51"/>
      <c r="L65" s="51"/>
    </row>
    <row r="66" spans="1:12">
      <c r="A66" s="22" t="s">
        <v>1165</v>
      </c>
      <c r="B66" s="22" t="s">
        <v>1155</v>
      </c>
      <c r="C66" s="44"/>
      <c r="D66" s="44"/>
      <c r="E66" s="44"/>
      <c r="F66" s="44"/>
      <c r="G66" s="44"/>
      <c r="H66" s="44"/>
      <c r="I66" s="44"/>
      <c r="J66" s="200"/>
      <c r="K66" s="51"/>
      <c r="L66" s="51"/>
    </row>
    <row r="67" spans="1:12">
      <c r="A67" s="129" t="s">
        <v>1166</v>
      </c>
      <c r="B67" s="129"/>
      <c r="C67" s="21"/>
      <c r="D67" s="21"/>
      <c r="E67" s="21"/>
      <c r="F67" s="21"/>
      <c r="G67" s="21"/>
      <c r="H67" s="21"/>
      <c r="I67" s="21"/>
      <c r="J67" s="194"/>
      <c r="K67" s="51"/>
      <c r="L67" s="51"/>
    </row>
    <row r="68" spans="1:12">
      <c r="A68" s="42" t="s">
        <v>1167</v>
      </c>
      <c r="B68" s="42" t="s">
        <v>1168</v>
      </c>
      <c r="C68" s="44"/>
      <c r="D68" s="44"/>
      <c r="E68" s="44"/>
      <c r="F68" s="44"/>
      <c r="G68" s="44"/>
      <c r="H68" s="44"/>
      <c r="I68" s="44"/>
      <c r="J68" s="200"/>
      <c r="K68" s="51"/>
      <c r="L68" s="51"/>
    </row>
    <row r="69" spans="1:12">
      <c r="A69" s="42" t="s">
        <v>1169</v>
      </c>
      <c r="B69" s="42" t="s">
        <v>1168</v>
      </c>
      <c r="C69" s="44"/>
      <c r="D69" s="44"/>
      <c r="E69" s="44"/>
      <c r="F69" s="44"/>
      <c r="G69" s="44"/>
      <c r="H69" s="44"/>
      <c r="I69" s="44"/>
      <c r="J69" s="200"/>
      <c r="K69" s="51"/>
      <c r="L69" s="51"/>
    </row>
    <row r="70" spans="1:12">
      <c r="A70" s="129" t="s">
        <v>1170</v>
      </c>
      <c r="B70" s="129"/>
      <c r="C70" s="21"/>
      <c r="D70" s="21"/>
      <c r="E70" s="21"/>
      <c r="F70" s="21"/>
      <c r="G70" s="21"/>
      <c r="H70" s="21"/>
      <c r="I70" s="21"/>
      <c r="J70" s="194"/>
      <c r="K70" s="51"/>
      <c r="L70" s="51"/>
    </row>
    <row r="71" spans="1:12">
      <c r="A71" s="24" t="s">
        <v>1156</v>
      </c>
      <c r="B71" s="24" t="s">
        <v>1171</v>
      </c>
      <c r="C71" s="44"/>
      <c r="D71" s="44"/>
      <c r="E71" s="44"/>
      <c r="F71" s="44"/>
      <c r="G71" s="44"/>
      <c r="H71" s="44"/>
      <c r="I71" s="44"/>
      <c r="J71" s="194"/>
      <c r="K71" s="51"/>
      <c r="L71" s="51"/>
    </row>
    <row r="72" spans="1:12">
      <c r="A72" s="24" t="s">
        <v>1157</v>
      </c>
      <c r="B72" s="24" t="s">
        <v>1171</v>
      </c>
      <c r="C72" s="44"/>
      <c r="D72" s="44"/>
      <c r="E72" s="44"/>
      <c r="F72" s="44"/>
      <c r="G72" s="44"/>
      <c r="H72" s="44"/>
      <c r="I72" s="44"/>
      <c r="J72" s="194"/>
      <c r="K72" s="51"/>
      <c r="L72" s="51"/>
    </row>
    <row r="73" spans="1:12">
      <c r="A73" s="24" t="s">
        <v>1158</v>
      </c>
      <c r="B73" s="24" t="s">
        <v>1171</v>
      </c>
      <c r="C73" s="44"/>
      <c r="D73" s="44"/>
      <c r="E73" s="44"/>
      <c r="F73" s="44"/>
      <c r="G73" s="44"/>
      <c r="H73" s="44"/>
      <c r="I73" s="44"/>
      <c r="J73" s="194"/>
      <c r="K73" s="51"/>
      <c r="L73" s="51"/>
    </row>
    <row r="74" spans="1:12">
      <c r="A74" s="24" t="s">
        <v>1159</v>
      </c>
      <c r="B74" s="24" t="s">
        <v>1171</v>
      </c>
      <c r="C74" s="44"/>
      <c r="D74" s="44"/>
      <c r="E74" s="44"/>
      <c r="F74" s="44"/>
      <c r="G74" s="44"/>
      <c r="H74" s="44"/>
      <c r="I74" s="44"/>
      <c r="J74" s="194"/>
      <c r="K74" s="51"/>
      <c r="L74" s="51"/>
    </row>
    <row r="75" spans="1:12">
      <c r="A75" s="24" t="s">
        <v>1160</v>
      </c>
      <c r="B75" s="24" t="s">
        <v>1171</v>
      </c>
      <c r="C75" s="44"/>
      <c r="D75" s="44"/>
      <c r="E75" s="44"/>
      <c r="F75" s="44"/>
      <c r="G75" s="44"/>
      <c r="H75" s="44"/>
      <c r="I75" s="44"/>
      <c r="J75" s="194"/>
      <c r="K75" s="51"/>
      <c r="L75" s="51"/>
    </row>
    <row r="76" spans="1:12">
      <c r="A76" s="24" t="s">
        <v>1161</v>
      </c>
      <c r="B76" s="24" t="s">
        <v>1171</v>
      </c>
      <c r="C76" s="44"/>
      <c r="D76" s="44"/>
      <c r="E76" s="44"/>
      <c r="F76" s="44"/>
      <c r="G76" s="44"/>
      <c r="H76" s="44"/>
      <c r="I76" s="44"/>
      <c r="J76" s="194"/>
      <c r="K76" s="51"/>
      <c r="L76" s="51"/>
    </row>
    <row r="77" spans="1:12">
      <c r="A77" s="24" t="s">
        <v>1162</v>
      </c>
      <c r="B77" s="24" t="s">
        <v>1171</v>
      </c>
      <c r="C77" s="44"/>
      <c r="D77" s="44"/>
      <c r="E77" s="44"/>
      <c r="F77" s="44"/>
      <c r="G77" s="44"/>
      <c r="H77" s="44"/>
      <c r="I77" s="44"/>
      <c r="J77" s="194"/>
      <c r="K77" s="51"/>
      <c r="L77" s="51"/>
    </row>
    <row r="78" spans="1:12">
      <c r="A78" s="24" t="s">
        <v>1163</v>
      </c>
      <c r="B78" s="24" t="s">
        <v>1171</v>
      </c>
      <c r="C78" s="44"/>
      <c r="D78" s="44"/>
      <c r="E78" s="44"/>
      <c r="F78" s="44"/>
      <c r="G78" s="44"/>
      <c r="H78" s="44"/>
      <c r="I78" s="44"/>
      <c r="J78" s="194"/>
      <c r="K78" s="51"/>
      <c r="L78" s="51"/>
    </row>
    <row r="79" spans="1:12">
      <c r="A79" s="24" t="s">
        <v>1164</v>
      </c>
      <c r="B79" s="24" t="s">
        <v>1171</v>
      </c>
      <c r="C79" s="44"/>
      <c r="D79" s="44"/>
      <c r="E79" s="44"/>
      <c r="F79" s="44"/>
      <c r="G79" s="44"/>
      <c r="H79" s="44"/>
      <c r="I79" s="44"/>
      <c r="J79" s="194"/>
      <c r="K79" s="51"/>
      <c r="L79" s="51"/>
    </row>
    <row r="80" spans="1:12">
      <c r="A80" s="24" t="s">
        <v>1165</v>
      </c>
      <c r="B80" s="24" t="s">
        <v>1171</v>
      </c>
      <c r="C80" s="44"/>
      <c r="D80" s="44"/>
      <c r="E80" s="44"/>
      <c r="F80" s="44"/>
      <c r="G80" s="44"/>
      <c r="H80" s="44"/>
      <c r="I80" s="44"/>
      <c r="J80" s="194"/>
      <c r="K80" s="51"/>
      <c r="L80" s="51"/>
    </row>
    <row r="81" spans="1:12">
      <c r="A81" s="24" t="s">
        <v>1172</v>
      </c>
      <c r="B81" s="24" t="s">
        <v>1173</v>
      </c>
      <c r="C81" s="44"/>
      <c r="D81" s="44"/>
      <c r="E81" s="44"/>
      <c r="F81" s="44"/>
      <c r="G81" s="44"/>
      <c r="H81" s="44"/>
      <c r="I81" s="44"/>
      <c r="J81" s="194"/>
      <c r="K81" s="51"/>
      <c r="L81" s="51"/>
    </row>
    <row r="82" spans="1:12">
      <c r="A82" s="20" t="s">
        <v>1174</v>
      </c>
      <c r="B82" s="20"/>
      <c r="C82" s="20"/>
      <c r="D82" s="20"/>
      <c r="E82" s="20"/>
      <c r="F82" s="20"/>
      <c r="G82" s="20"/>
      <c r="H82" s="20"/>
      <c r="I82" s="20"/>
      <c r="J82" s="200"/>
      <c r="K82" s="51"/>
      <c r="L82" s="51"/>
    </row>
    <row r="83" spans="1:12">
      <c r="A83" s="129" t="s">
        <v>1175</v>
      </c>
      <c r="B83" s="129"/>
      <c r="C83" s="21"/>
      <c r="D83" s="21"/>
      <c r="E83" s="21"/>
      <c r="F83" s="21"/>
      <c r="G83" s="21"/>
      <c r="H83" s="21"/>
      <c r="I83" s="21"/>
      <c r="J83" s="200"/>
      <c r="K83" s="51"/>
      <c r="L83" s="51"/>
    </row>
    <row r="84" spans="1:12">
      <c r="A84" s="32" t="s">
        <v>1176</v>
      </c>
      <c r="B84" s="130"/>
      <c r="C84" s="32"/>
      <c r="D84" s="32"/>
      <c r="E84" s="32"/>
      <c r="F84" s="32"/>
      <c r="G84" s="32"/>
      <c r="H84" s="32"/>
      <c r="I84" s="32"/>
      <c r="J84" s="200"/>
      <c r="K84" s="51"/>
      <c r="L84" s="51"/>
    </row>
    <row r="85" spans="1:12">
      <c r="A85" s="22" t="s">
        <v>1177</v>
      </c>
      <c r="B85" s="22" t="s">
        <v>1120</v>
      </c>
      <c r="C85" s="44"/>
      <c r="D85" s="44"/>
      <c r="E85" s="44"/>
      <c r="F85" s="44"/>
      <c r="G85" s="44"/>
      <c r="H85" s="44"/>
      <c r="I85" s="44"/>
      <c r="J85" s="200"/>
      <c r="K85" s="51"/>
      <c r="L85" s="51"/>
    </row>
    <row r="86" spans="1:12">
      <c r="A86" s="22" t="s">
        <v>1178</v>
      </c>
      <c r="B86" s="22" t="s">
        <v>1179</v>
      </c>
      <c r="C86" s="44"/>
      <c r="D86" s="44"/>
      <c r="E86" s="44"/>
      <c r="F86" s="44"/>
      <c r="G86" s="44"/>
      <c r="H86" s="44"/>
      <c r="I86" s="44"/>
      <c r="J86" s="200"/>
      <c r="K86" s="51"/>
      <c r="L86" s="51"/>
    </row>
    <row r="87" spans="1:12">
      <c r="A87" s="32" t="s">
        <v>1180</v>
      </c>
      <c r="B87" s="32"/>
      <c r="C87" s="32"/>
      <c r="D87" s="32"/>
      <c r="E87" s="32"/>
      <c r="F87" s="32"/>
      <c r="G87" s="32"/>
      <c r="H87" s="32"/>
      <c r="I87" s="32"/>
      <c r="J87" s="200"/>
      <c r="K87" s="51"/>
      <c r="L87" s="51"/>
    </row>
    <row r="88" spans="1:12">
      <c r="A88" s="22" t="s">
        <v>1181</v>
      </c>
      <c r="B88" s="22" t="s">
        <v>1182</v>
      </c>
      <c r="C88" s="44"/>
      <c r="D88" s="44"/>
      <c r="E88" s="44"/>
      <c r="F88" s="44"/>
      <c r="G88" s="44"/>
      <c r="H88" s="44"/>
      <c r="I88" s="44"/>
      <c r="J88" s="200"/>
      <c r="K88" s="51"/>
      <c r="L88" s="51"/>
    </row>
    <row r="89" spans="1:12">
      <c r="A89" s="22" t="s">
        <v>1183</v>
      </c>
      <c r="B89" s="22" t="s">
        <v>1182</v>
      </c>
      <c r="C89" s="44"/>
      <c r="D89" s="44"/>
      <c r="E89" s="44"/>
      <c r="F89" s="44"/>
      <c r="G89" s="44"/>
      <c r="H89" s="44"/>
      <c r="I89" s="44"/>
      <c r="J89" s="200"/>
      <c r="K89" s="51"/>
      <c r="L89" s="51"/>
    </row>
    <row r="90" spans="1:12">
      <c r="A90" s="22" t="s">
        <v>1184</v>
      </c>
      <c r="B90" s="22" t="s">
        <v>1182</v>
      </c>
      <c r="C90" s="44"/>
      <c r="D90" s="44"/>
      <c r="E90" s="44"/>
      <c r="F90" s="44"/>
      <c r="G90" s="44"/>
      <c r="H90" s="44"/>
      <c r="I90" s="44"/>
      <c r="J90" s="200"/>
      <c r="K90" s="51"/>
      <c r="L90" s="51"/>
    </row>
    <row r="91" spans="1:12">
      <c r="A91" s="22" t="s">
        <v>1185</v>
      </c>
      <c r="B91" s="22" t="s">
        <v>1182</v>
      </c>
      <c r="C91" s="44"/>
      <c r="D91" s="44"/>
      <c r="E91" s="44"/>
      <c r="F91" s="44"/>
      <c r="G91" s="44"/>
      <c r="H91" s="44"/>
      <c r="I91" s="44"/>
      <c r="J91" s="200"/>
      <c r="K91" s="51"/>
      <c r="L91" s="51"/>
    </row>
    <row r="92" spans="1:12">
      <c r="A92" s="32" t="s">
        <v>1186</v>
      </c>
      <c r="B92" s="131"/>
      <c r="C92" s="132"/>
      <c r="D92" s="132"/>
      <c r="E92" s="132"/>
      <c r="F92" s="132"/>
      <c r="G92" s="132"/>
      <c r="H92" s="132"/>
      <c r="I92" s="132"/>
      <c r="J92" s="200"/>
      <c r="K92" s="51"/>
      <c r="L92" s="51"/>
    </row>
    <row r="93" spans="1:12">
      <c r="A93" s="22" t="s">
        <v>1187</v>
      </c>
      <c r="B93" s="22" t="s">
        <v>1188</v>
      </c>
      <c r="C93" s="44"/>
      <c r="D93" s="44"/>
      <c r="E93" s="44"/>
      <c r="F93" s="44"/>
      <c r="G93" s="44"/>
      <c r="H93" s="44"/>
      <c r="I93" s="44"/>
      <c r="J93" s="200"/>
      <c r="K93" s="51"/>
      <c r="L93" s="51"/>
    </row>
    <row r="94" spans="1:12">
      <c r="A94" s="22" t="s">
        <v>1189</v>
      </c>
      <c r="B94" s="22" t="s">
        <v>1190</v>
      </c>
      <c r="C94" s="44"/>
      <c r="D94" s="44"/>
      <c r="E94" s="44"/>
      <c r="F94" s="44"/>
      <c r="G94" s="44"/>
      <c r="H94" s="44"/>
      <c r="I94" s="44"/>
      <c r="J94" s="200"/>
      <c r="K94" s="51"/>
      <c r="L94" s="51"/>
    </row>
    <row r="95" spans="1:12">
      <c r="A95" s="22" t="s">
        <v>1191</v>
      </c>
      <c r="B95" s="22" t="s">
        <v>1192</v>
      </c>
      <c r="C95" s="44"/>
      <c r="D95" s="44"/>
      <c r="E95" s="44"/>
      <c r="F95" s="44"/>
      <c r="G95" s="44"/>
      <c r="H95" s="44"/>
      <c r="I95" s="44"/>
      <c r="J95" s="200"/>
      <c r="K95" s="51"/>
      <c r="L95" s="51"/>
    </row>
    <row r="96" spans="1:12">
      <c r="A96" s="22" t="s">
        <v>1193</v>
      </c>
      <c r="B96" s="22" t="s">
        <v>1192</v>
      </c>
      <c r="C96" s="44"/>
      <c r="D96" s="44"/>
      <c r="E96" s="44"/>
      <c r="F96" s="44"/>
      <c r="G96" s="44"/>
      <c r="H96" s="44"/>
      <c r="I96" s="44"/>
      <c r="J96" s="200"/>
      <c r="K96" s="51"/>
      <c r="L96" s="51"/>
    </row>
    <row r="97" spans="1:12">
      <c r="A97" s="22" t="s">
        <v>1194</v>
      </c>
      <c r="B97" s="22" t="s">
        <v>1192</v>
      </c>
      <c r="C97" s="44"/>
      <c r="D97" s="44"/>
      <c r="E97" s="44"/>
      <c r="F97" s="44"/>
      <c r="G97" s="44"/>
      <c r="H97" s="44"/>
      <c r="I97" s="44"/>
      <c r="J97" s="200"/>
      <c r="K97" s="51"/>
      <c r="L97" s="51"/>
    </row>
    <row r="98" spans="1:12">
      <c r="A98" s="22" t="s">
        <v>1195</v>
      </c>
      <c r="B98" s="22" t="s">
        <v>1192</v>
      </c>
      <c r="C98" s="44"/>
      <c r="D98" s="44"/>
      <c r="E98" s="44"/>
      <c r="F98" s="44"/>
      <c r="G98" s="44"/>
      <c r="H98" s="44"/>
      <c r="I98" s="44"/>
      <c r="J98" s="200"/>
      <c r="K98" s="51"/>
      <c r="L98" s="51"/>
    </row>
    <row r="99" spans="1:12">
      <c r="A99" s="32" t="s">
        <v>1196</v>
      </c>
      <c r="B99" s="131"/>
      <c r="C99" s="132"/>
      <c r="D99" s="132"/>
      <c r="E99" s="132"/>
      <c r="F99" s="132"/>
      <c r="G99" s="132"/>
      <c r="H99" s="132"/>
      <c r="I99" s="132"/>
      <c r="J99" s="200"/>
      <c r="K99" s="51"/>
      <c r="L99" s="51"/>
    </row>
    <row r="100" spans="1:12">
      <c r="A100" s="22" t="s">
        <v>1197</v>
      </c>
      <c r="B100" s="22" t="s">
        <v>1198</v>
      </c>
      <c r="C100" s="44"/>
      <c r="D100" s="44"/>
      <c r="E100" s="44"/>
      <c r="F100" s="44"/>
      <c r="G100" s="44"/>
      <c r="H100" s="44"/>
      <c r="I100" s="44"/>
      <c r="J100" s="200"/>
      <c r="K100" s="51"/>
      <c r="L100" s="51"/>
    </row>
    <row r="101" spans="1:12">
      <c r="A101" s="22" t="s">
        <v>1199</v>
      </c>
      <c r="B101" s="22" t="s">
        <v>1200</v>
      </c>
      <c r="C101" s="44"/>
      <c r="D101" s="44"/>
      <c r="E101" s="44"/>
      <c r="F101" s="44"/>
      <c r="G101" s="44"/>
      <c r="H101" s="44"/>
      <c r="I101" s="44"/>
      <c r="J101" s="200"/>
      <c r="K101" s="51"/>
      <c r="L101" s="51"/>
    </row>
    <row r="102" spans="1:12">
      <c r="A102" s="22" t="s">
        <v>1201</v>
      </c>
      <c r="B102" s="22" t="s">
        <v>1202</v>
      </c>
      <c r="C102" s="44"/>
      <c r="D102" s="44"/>
      <c r="E102" s="44"/>
      <c r="F102" s="44"/>
      <c r="G102" s="44"/>
      <c r="H102" s="44"/>
      <c r="I102" s="44"/>
      <c r="J102" s="200"/>
      <c r="K102" s="51"/>
      <c r="L102" s="51"/>
    </row>
    <row r="103" spans="1:12">
      <c r="A103" s="32" t="s">
        <v>1203</v>
      </c>
      <c r="B103" s="131"/>
      <c r="C103" s="132"/>
      <c r="D103" s="132"/>
      <c r="E103" s="132"/>
      <c r="F103" s="132"/>
      <c r="G103" s="132"/>
      <c r="H103" s="132"/>
      <c r="I103" s="132"/>
      <c r="J103" s="200"/>
      <c r="K103" s="51"/>
      <c r="L103" s="51"/>
    </row>
    <row r="104" spans="1:12">
      <c r="A104" s="24" t="s">
        <v>1204</v>
      </c>
      <c r="B104" s="24" t="s">
        <v>1205</v>
      </c>
      <c r="C104" s="44"/>
      <c r="D104" s="44"/>
      <c r="E104" s="44"/>
      <c r="F104" s="44"/>
      <c r="G104" s="44"/>
      <c r="H104" s="44"/>
      <c r="I104" s="44"/>
      <c r="J104" s="200"/>
      <c r="K104" s="51"/>
      <c r="L104" s="51"/>
    </row>
    <row r="105" spans="1:12">
      <c r="A105" s="24" t="s">
        <v>1206</v>
      </c>
      <c r="B105" s="24" t="s">
        <v>1205</v>
      </c>
      <c r="C105" s="44"/>
      <c r="D105" s="44"/>
      <c r="E105" s="44"/>
      <c r="F105" s="44"/>
      <c r="G105" s="44"/>
      <c r="H105" s="44"/>
      <c r="I105" s="44"/>
      <c r="J105" s="200"/>
      <c r="K105" s="51"/>
      <c r="L105" s="51"/>
    </row>
    <row r="106" spans="1:12">
      <c r="A106" s="32" t="s">
        <v>1207</v>
      </c>
      <c r="B106" s="131"/>
      <c r="C106" s="132"/>
      <c r="D106" s="132"/>
      <c r="E106" s="132"/>
      <c r="F106" s="132"/>
      <c r="G106" s="132"/>
      <c r="H106" s="132"/>
      <c r="I106" s="132"/>
      <c r="J106" s="200"/>
      <c r="K106" s="51"/>
      <c r="L106" s="51"/>
    </row>
    <row r="107" spans="1:12">
      <c r="A107" s="24" t="s">
        <v>1208</v>
      </c>
      <c r="B107" s="24" t="s">
        <v>238</v>
      </c>
      <c r="C107" s="44"/>
      <c r="D107" s="44">
        <v>2.3195E-2</v>
      </c>
      <c r="E107" s="44">
        <v>3.2906999999999999E-2</v>
      </c>
      <c r="F107" s="44">
        <v>4.6212000000000003E-2</v>
      </c>
      <c r="G107" s="44">
        <v>7.4984999999999996E-2</v>
      </c>
      <c r="H107" s="44"/>
      <c r="I107" s="44"/>
      <c r="J107" s="200"/>
      <c r="K107" s="51"/>
      <c r="L107" s="51"/>
    </row>
    <row r="108" spans="1:12">
      <c r="A108" s="24" t="s">
        <v>1209</v>
      </c>
      <c r="B108" s="24" t="s">
        <v>238</v>
      </c>
      <c r="C108" s="44"/>
      <c r="D108" s="44">
        <v>1.9712E-2</v>
      </c>
      <c r="E108" s="44">
        <v>2.8598999999999999E-2</v>
      </c>
      <c r="F108" s="44">
        <v>4.0134999999999997E-2</v>
      </c>
      <c r="G108" s="44">
        <v>6.6228999999999996E-2</v>
      </c>
      <c r="H108" s="44"/>
      <c r="I108" s="44"/>
      <c r="J108" s="200"/>
      <c r="K108" s="51"/>
      <c r="L108" s="51"/>
    </row>
    <row r="109" spans="1:12">
      <c r="A109" s="129" t="s">
        <v>1210</v>
      </c>
      <c r="B109" s="21"/>
      <c r="C109" s="133"/>
      <c r="D109" s="133"/>
      <c r="E109" s="133"/>
      <c r="F109" s="133"/>
      <c r="G109" s="133"/>
      <c r="H109" s="133"/>
      <c r="I109" s="133"/>
      <c r="J109" s="200"/>
      <c r="K109" s="51"/>
      <c r="L109" s="51"/>
    </row>
    <row r="110" spans="1:12">
      <c r="A110" s="32" t="s">
        <v>1211</v>
      </c>
      <c r="B110" s="130"/>
      <c r="C110" s="32"/>
      <c r="D110" s="32"/>
      <c r="E110" s="32"/>
      <c r="F110" s="32"/>
      <c r="G110" s="32"/>
      <c r="H110" s="32"/>
      <c r="I110" s="32"/>
      <c r="J110" s="200"/>
      <c r="K110" s="51"/>
      <c r="L110" s="51"/>
    </row>
    <row r="111" spans="1:12">
      <c r="A111" s="22" t="s">
        <v>1212</v>
      </c>
      <c r="B111" s="22" t="s">
        <v>1120</v>
      </c>
      <c r="C111" s="44"/>
      <c r="D111" s="44"/>
      <c r="E111" s="44"/>
      <c r="F111" s="44"/>
      <c r="G111" s="44"/>
      <c r="H111" s="44"/>
      <c r="I111" s="44"/>
      <c r="J111" s="200"/>
      <c r="K111" s="51"/>
      <c r="L111" s="51"/>
    </row>
    <row r="112" spans="1:12">
      <c r="A112" s="22" t="s">
        <v>1213</v>
      </c>
      <c r="B112" s="22" t="s">
        <v>1179</v>
      </c>
      <c r="C112" s="44"/>
      <c r="D112" s="44"/>
      <c r="E112" s="44"/>
      <c r="F112" s="44"/>
      <c r="G112" s="44"/>
      <c r="H112" s="44"/>
      <c r="I112" s="44"/>
      <c r="J112" s="200"/>
      <c r="K112" s="51"/>
      <c r="L112" s="51"/>
    </row>
    <row r="113" spans="1:12">
      <c r="A113" s="32" t="s">
        <v>1214</v>
      </c>
      <c r="B113" s="32"/>
      <c r="C113" s="132"/>
      <c r="D113" s="132"/>
      <c r="E113" s="132"/>
      <c r="F113" s="132"/>
      <c r="G113" s="132"/>
      <c r="H113" s="132"/>
      <c r="I113" s="132"/>
      <c r="J113" s="200"/>
      <c r="K113" s="51"/>
      <c r="L113" s="51"/>
    </row>
    <row r="114" spans="1:12">
      <c r="A114" s="22" t="s">
        <v>1215</v>
      </c>
      <c r="B114" s="22" t="s">
        <v>1216</v>
      </c>
      <c r="C114" s="44"/>
      <c r="D114" s="44"/>
      <c r="E114" s="44"/>
      <c r="F114" s="44"/>
      <c r="G114" s="44"/>
      <c r="H114" s="44"/>
      <c r="I114" s="44"/>
      <c r="J114" s="200"/>
      <c r="K114" s="51"/>
      <c r="L114" s="51"/>
    </row>
    <row r="115" spans="1:12">
      <c r="A115" s="22" t="s">
        <v>1217</v>
      </c>
      <c r="B115" s="22" t="s">
        <v>1216</v>
      </c>
      <c r="C115" s="44"/>
      <c r="D115" s="44"/>
      <c r="E115" s="44"/>
      <c r="F115" s="44"/>
      <c r="G115" s="44"/>
      <c r="H115" s="44"/>
      <c r="I115" s="44"/>
      <c r="J115" s="200"/>
      <c r="K115" s="51"/>
      <c r="L115" s="51"/>
    </row>
    <row r="116" spans="1:12">
      <c r="A116" s="22" t="s">
        <v>1218</v>
      </c>
      <c r="B116" s="22" t="s">
        <v>1216</v>
      </c>
      <c r="C116" s="44"/>
      <c r="D116" s="44"/>
      <c r="E116" s="44"/>
      <c r="F116" s="44"/>
      <c r="G116" s="44"/>
      <c r="H116" s="44"/>
      <c r="I116" s="44"/>
      <c r="J116" s="200"/>
      <c r="K116" s="51"/>
      <c r="L116" s="51"/>
    </row>
    <row r="117" spans="1:12">
      <c r="A117" s="22" t="s">
        <v>1159</v>
      </c>
      <c r="B117" s="22" t="s">
        <v>1216</v>
      </c>
      <c r="C117" s="44"/>
      <c r="D117" s="44"/>
      <c r="E117" s="44"/>
      <c r="F117" s="44"/>
      <c r="G117" s="44"/>
      <c r="H117" s="44"/>
      <c r="I117" s="44"/>
      <c r="J117" s="200"/>
      <c r="K117" s="51"/>
      <c r="L117" s="51"/>
    </row>
    <row r="118" spans="1:12">
      <c r="A118" s="22" t="s">
        <v>1219</v>
      </c>
      <c r="B118" s="22" t="s">
        <v>1216</v>
      </c>
      <c r="C118" s="44"/>
      <c r="D118" s="44"/>
      <c r="E118" s="44"/>
      <c r="F118" s="44"/>
      <c r="G118" s="44"/>
      <c r="H118" s="44"/>
      <c r="I118" s="44"/>
      <c r="J118" s="200"/>
      <c r="K118" s="51"/>
      <c r="L118" s="51"/>
    </row>
    <row r="119" spans="1:12">
      <c r="A119" s="22" t="s">
        <v>1220</v>
      </c>
      <c r="B119" s="22" t="s">
        <v>1216</v>
      </c>
      <c r="C119" s="44"/>
      <c r="D119" s="44"/>
      <c r="E119" s="44"/>
      <c r="F119" s="44"/>
      <c r="G119" s="44"/>
      <c r="H119" s="44"/>
      <c r="I119" s="44"/>
      <c r="J119" s="200"/>
      <c r="K119" s="51"/>
      <c r="L119" s="51"/>
    </row>
    <row r="120" spans="1:12">
      <c r="A120" s="22" t="s">
        <v>1221</v>
      </c>
      <c r="B120" s="22" t="s">
        <v>1216</v>
      </c>
      <c r="C120" s="44"/>
      <c r="D120" s="44"/>
      <c r="E120" s="44"/>
      <c r="F120" s="44"/>
      <c r="G120" s="44"/>
      <c r="H120" s="44"/>
      <c r="I120" s="44"/>
      <c r="J120" s="200"/>
      <c r="K120" s="51"/>
      <c r="L120" s="51"/>
    </row>
    <row r="121" spans="1:12">
      <c r="A121" s="22" t="s">
        <v>1222</v>
      </c>
      <c r="B121" s="22" t="s">
        <v>1216</v>
      </c>
      <c r="C121" s="44"/>
      <c r="D121" s="44"/>
      <c r="E121" s="44"/>
      <c r="F121" s="44"/>
      <c r="G121" s="44"/>
      <c r="H121" s="44"/>
      <c r="I121" s="44"/>
      <c r="J121" s="200"/>
      <c r="K121" s="51"/>
      <c r="L121" s="51"/>
    </row>
    <row r="122" spans="1:12">
      <c r="A122" s="22" t="s">
        <v>1223</v>
      </c>
      <c r="B122" s="22" t="s">
        <v>1216</v>
      </c>
      <c r="C122" s="44"/>
      <c r="D122" s="44"/>
      <c r="E122" s="44"/>
      <c r="F122" s="44"/>
      <c r="G122" s="44"/>
      <c r="H122" s="44"/>
      <c r="I122" s="44"/>
      <c r="J122" s="200"/>
      <c r="K122" s="51"/>
      <c r="L122" s="51"/>
    </row>
    <row r="123" spans="1:12">
      <c r="A123" s="32" t="s">
        <v>1224</v>
      </c>
      <c r="B123" s="131"/>
      <c r="C123" s="32"/>
      <c r="D123" s="32"/>
      <c r="E123" s="32"/>
      <c r="F123" s="32"/>
      <c r="G123" s="32"/>
      <c r="H123" s="32"/>
      <c r="I123" s="32"/>
      <c r="J123" s="200"/>
      <c r="K123" s="51"/>
      <c r="L123" s="51"/>
    </row>
    <row r="124" spans="1:12">
      <c r="A124" s="22" t="s">
        <v>1225</v>
      </c>
      <c r="B124" s="22" t="s">
        <v>1226</v>
      </c>
      <c r="C124" s="44"/>
      <c r="D124" s="44"/>
      <c r="E124" s="44"/>
      <c r="F124" s="44"/>
      <c r="G124" s="44"/>
      <c r="H124" s="44"/>
      <c r="I124" s="44"/>
      <c r="J124" s="200"/>
      <c r="K124" s="51"/>
      <c r="L124" s="51"/>
    </row>
    <row r="125" spans="1:12">
      <c r="A125" s="22" t="s">
        <v>1227</v>
      </c>
      <c r="B125" s="22" t="s">
        <v>1226</v>
      </c>
      <c r="C125" s="44"/>
      <c r="D125" s="44"/>
      <c r="E125" s="44"/>
      <c r="F125" s="44"/>
      <c r="G125" s="44"/>
      <c r="H125" s="44"/>
      <c r="I125" s="44"/>
      <c r="J125" s="200"/>
      <c r="K125" s="51"/>
      <c r="L125" s="51"/>
    </row>
    <row r="126" spans="1:12">
      <c r="A126" s="32" t="s">
        <v>1228</v>
      </c>
      <c r="B126" s="131"/>
      <c r="C126" s="32"/>
      <c r="D126" s="32"/>
      <c r="E126" s="32"/>
      <c r="F126" s="32"/>
      <c r="G126" s="32"/>
      <c r="H126" s="32"/>
      <c r="I126" s="32"/>
      <c r="J126" s="200"/>
      <c r="K126" s="51"/>
      <c r="L126" s="51"/>
    </row>
    <row r="127" spans="1:12">
      <c r="A127" s="22" t="s">
        <v>1229</v>
      </c>
      <c r="B127" s="22" t="s">
        <v>1216</v>
      </c>
      <c r="C127" s="134"/>
      <c r="D127" s="134"/>
      <c r="E127" s="134"/>
      <c r="F127" s="134"/>
      <c r="G127" s="134"/>
      <c r="H127" s="134"/>
      <c r="I127" s="134"/>
      <c r="J127" s="200"/>
      <c r="K127" s="51"/>
      <c r="L127" s="51"/>
    </row>
    <row r="128" spans="1:12">
      <c r="A128" s="22" t="s">
        <v>1230</v>
      </c>
      <c r="B128" s="22" t="s">
        <v>1216</v>
      </c>
      <c r="C128" s="44"/>
      <c r="D128" s="44"/>
      <c r="E128" s="44"/>
      <c r="F128" s="44"/>
      <c r="G128" s="44"/>
      <c r="H128" s="44"/>
      <c r="I128" s="44"/>
      <c r="J128" s="200"/>
      <c r="K128" s="51"/>
      <c r="L128" s="51"/>
    </row>
    <row r="129" spans="1:12">
      <c r="A129" s="22" t="s">
        <v>1231</v>
      </c>
      <c r="B129" s="22" t="s">
        <v>1216</v>
      </c>
      <c r="C129" s="44"/>
      <c r="D129" s="44"/>
      <c r="E129" s="44"/>
      <c r="F129" s="44"/>
      <c r="G129" s="44"/>
      <c r="H129" s="44"/>
      <c r="I129" s="44"/>
      <c r="J129" s="200"/>
      <c r="K129" s="51"/>
      <c r="L129" s="51"/>
    </row>
    <row r="130" spans="1:12">
      <c r="A130" s="32" t="s">
        <v>1207</v>
      </c>
      <c r="B130" s="131"/>
      <c r="C130" s="132"/>
      <c r="D130" s="132"/>
      <c r="E130" s="132"/>
      <c r="F130" s="132"/>
      <c r="G130" s="132"/>
      <c r="H130" s="132"/>
      <c r="I130" s="132"/>
      <c r="J130" s="200"/>
      <c r="K130" s="51"/>
      <c r="L130" s="51"/>
    </row>
    <row r="131" spans="1:12">
      <c r="A131" s="24" t="s">
        <v>1208</v>
      </c>
      <c r="B131" s="24" t="s">
        <v>238</v>
      </c>
      <c r="C131" s="44"/>
      <c r="D131" s="44">
        <v>2.3195E-2</v>
      </c>
      <c r="E131" s="44">
        <v>3.2906999999999999E-2</v>
      </c>
      <c r="F131" s="44">
        <v>4.6212000000000003E-2</v>
      </c>
      <c r="G131" s="44">
        <v>7.4984999999999996E-2</v>
      </c>
      <c r="H131" s="44"/>
      <c r="I131" s="44"/>
      <c r="J131" s="200"/>
      <c r="K131" s="51"/>
      <c r="L131" s="51"/>
    </row>
    <row r="132" spans="1:12">
      <c r="A132" s="20" t="s">
        <v>1232</v>
      </c>
      <c r="B132" s="20"/>
      <c r="C132" s="135"/>
      <c r="D132" s="135"/>
      <c r="E132" s="135"/>
      <c r="F132" s="135"/>
      <c r="G132" s="135"/>
      <c r="H132" s="135"/>
      <c r="I132" s="135"/>
      <c r="J132" s="200"/>
      <c r="K132" s="51"/>
      <c r="L132" s="51"/>
    </row>
    <row r="133" spans="1:12">
      <c r="A133" s="22" t="s">
        <v>1233</v>
      </c>
      <c r="B133" s="22" t="s">
        <v>1128</v>
      </c>
      <c r="C133" s="44"/>
      <c r="D133" s="44"/>
      <c r="E133" s="44"/>
      <c r="F133" s="44"/>
      <c r="G133" s="44"/>
      <c r="H133" s="44"/>
      <c r="I133" s="44"/>
      <c r="J133" s="200"/>
      <c r="K133" s="51"/>
      <c r="L133" s="51"/>
    </row>
    <row r="134" spans="1:12">
      <c r="A134" s="24" t="s">
        <v>1234</v>
      </c>
      <c r="B134" s="24" t="s">
        <v>1128</v>
      </c>
      <c r="C134" s="44"/>
      <c r="D134" s="44"/>
      <c r="E134" s="44"/>
      <c r="F134" s="44"/>
      <c r="G134" s="44"/>
      <c r="H134" s="44"/>
      <c r="I134" s="44"/>
      <c r="J134" s="200"/>
      <c r="K134" s="51"/>
      <c r="L134" s="51"/>
    </row>
    <row r="135" spans="1:12">
      <c r="A135" s="26" t="s">
        <v>1235</v>
      </c>
      <c r="B135" s="24" t="s">
        <v>1128</v>
      </c>
      <c r="C135" s="44"/>
      <c r="D135" s="44"/>
      <c r="E135" s="44"/>
      <c r="F135" s="44"/>
      <c r="G135" s="44"/>
      <c r="H135" s="44"/>
      <c r="I135" s="44"/>
      <c r="J135" s="200"/>
      <c r="K135" s="51"/>
      <c r="L135" s="51"/>
    </row>
    <row r="136" spans="1:12">
      <c r="A136" s="26" t="s">
        <v>1236</v>
      </c>
      <c r="B136" s="24" t="s">
        <v>1128</v>
      </c>
      <c r="C136" s="44"/>
      <c r="D136" s="44"/>
      <c r="E136" s="44"/>
      <c r="F136" s="44"/>
      <c r="G136" s="44"/>
      <c r="H136" s="44"/>
      <c r="I136" s="44"/>
      <c r="J136" s="200"/>
      <c r="K136" s="51"/>
      <c r="L136" s="51"/>
    </row>
    <row r="137" spans="1:12">
      <c r="A137" s="24" t="s">
        <v>1237</v>
      </c>
      <c r="B137" s="24" t="s">
        <v>1128</v>
      </c>
      <c r="C137" s="44"/>
      <c r="D137" s="44"/>
      <c r="E137" s="44"/>
      <c r="F137" s="44"/>
      <c r="G137" s="44"/>
      <c r="H137" s="44"/>
      <c r="I137" s="44"/>
      <c r="J137" s="200"/>
      <c r="K137" s="51"/>
      <c r="L137" s="51"/>
    </row>
    <row r="138" spans="1:12">
      <c r="A138" s="26" t="s">
        <v>1238</v>
      </c>
      <c r="B138" s="24" t="s">
        <v>1128</v>
      </c>
      <c r="C138" s="44"/>
      <c r="D138" s="44"/>
      <c r="E138" s="44"/>
      <c r="F138" s="44"/>
      <c r="G138" s="44"/>
      <c r="H138" s="44"/>
      <c r="I138" s="44"/>
      <c r="J138" s="200"/>
      <c r="K138" s="51"/>
      <c r="L138" s="51"/>
    </row>
    <row r="139" spans="1:12">
      <c r="A139" s="26" t="s">
        <v>1239</v>
      </c>
      <c r="B139" s="24" t="s">
        <v>1128</v>
      </c>
      <c r="C139" s="44"/>
      <c r="D139" s="44"/>
      <c r="E139" s="44"/>
      <c r="F139" s="44"/>
      <c r="G139" s="44"/>
      <c r="H139" s="44"/>
      <c r="I139" s="44"/>
      <c r="J139" s="200"/>
      <c r="K139" s="51"/>
      <c r="L139" s="51"/>
    </row>
    <row r="140" spans="1:12">
      <c r="A140" s="24" t="s">
        <v>1240</v>
      </c>
      <c r="B140" s="24" t="s">
        <v>1128</v>
      </c>
      <c r="C140" s="44"/>
      <c r="D140" s="44"/>
      <c r="E140" s="44"/>
      <c r="F140" s="44"/>
      <c r="G140" s="44"/>
      <c r="H140" s="44"/>
      <c r="I140" s="44"/>
      <c r="J140" s="200"/>
      <c r="K140" s="51"/>
      <c r="L140" s="51"/>
    </row>
    <row r="141" spans="1:12">
      <c r="A141" s="24" t="s">
        <v>1241</v>
      </c>
      <c r="B141" s="24" t="s">
        <v>1128</v>
      </c>
      <c r="C141" s="44"/>
      <c r="D141" s="44">
        <v>16.244928999999999</v>
      </c>
      <c r="E141" s="44">
        <v>7.8591139999999999</v>
      </c>
      <c r="F141" s="44">
        <v>-0.52670099999999997</v>
      </c>
      <c r="G141" s="44">
        <v>-8.9125160000000001</v>
      </c>
      <c r="H141" s="44"/>
      <c r="I141" s="44"/>
      <c r="J141" s="200"/>
      <c r="K141" s="51"/>
      <c r="L141" s="51"/>
    </row>
    <row r="142" spans="1:12">
      <c r="A142" s="24" t="s">
        <v>1242</v>
      </c>
      <c r="B142" s="24" t="s">
        <v>1128</v>
      </c>
      <c r="C142" s="44"/>
      <c r="D142" s="44"/>
      <c r="E142" s="44"/>
      <c r="F142" s="44"/>
      <c r="G142" s="44"/>
      <c r="H142" s="44"/>
      <c r="I142" s="44"/>
      <c r="J142" s="200"/>
      <c r="K142" s="51"/>
      <c r="L142" s="51"/>
    </row>
    <row r="143" spans="1:12">
      <c r="A143" s="20" t="s">
        <v>1243</v>
      </c>
      <c r="B143" s="20"/>
      <c r="C143" s="135"/>
      <c r="D143" s="135"/>
      <c r="E143" s="135"/>
      <c r="F143" s="135"/>
      <c r="G143" s="135"/>
      <c r="H143" s="135"/>
      <c r="I143" s="135"/>
      <c r="J143" s="200" t="s">
        <v>1244</v>
      </c>
      <c r="K143" s="51"/>
      <c r="L143" s="51"/>
    </row>
    <row r="144" spans="1:12">
      <c r="A144" s="136" t="s">
        <v>1245</v>
      </c>
      <c r="B144" s="137"/>
      <c r="C144" s="138"/>
      <c r="D144" s="138"/>
      <c r="E144" s="138"/>
      <c r="F144" s="138"/>
      <c r="G144" s="138"/>
      <c r="H144" s="138"/>
      <c r="I144" s="138"/>
      <c r="J144" s="200"/>
      <c r="K144" s="51"/>
      <c r="L144" s="51"/>
    </row>
    <row r="145" spans="1:12">
      <c r="A145" s="43" t="s">
        <v>1246</v>
      </c>
      <c r="B145" s="22" t="s">
        <v>1247</v>
      </c>
      <c r="C145" s="44"/>
      <c r="D145" s="44"/>
      <c r="E145" s="44"/>
      <c r="F145" s="44"/>
      <c r="G145" s="44"/>
      <c r="H145" s="44"/>
      <c r="I145" s="44"/>
      <c r="J145" s="202"/>
      <c r="K145" s="51"/>
      <c r="L145" s="51"/>
    </row>
    <row r="146" spans="1:12">
      <c r="A146" s="98" t="s">
        <v>1248</v>
      </c>
      <c r="B146" s="137"/>
      <c r="C146" s="138"/>
      <c r="D146" s="138"/>
      <c r="E146" s="138"/>
      <c r="F146" s="138"/>
      <c r="G146" s="138"/>
      <c r="H146" s="138"/>
      <c r="I146" s="138"/>
      <c r="J146" s="200"/>
      <c r="K146" s="51"/>
      <c r="L146" s="51"/>
    </row>
    <row r="147" spans="1:12">
      <c r="A147" s="22" t="s">
        <v>1249</v>
      </c>
      <c r="B147" s="22" t="s">
        <v>1250</v>
      </c>
      <c r="C147" s="44"/>
      <c r="D147" s="44"/>
      <c r="E147" s="44"/>
      <c r="F147" s="44"/>
      <c r="G147" s="44"/>
      <c r="H147" s="44"/>
      <c r="I147" s="44"/>
      <c r="J147" s="200"/>
      <c r="K147" s="51"/>
      <c r="L147" s="51"/>
    </row>
    <row r="148" spans="1:12">
      <c r="A148" s="22" t="s">
        <v>1251</v>
      </c>
      <c r="B148" s="22" t="s">
        <v>1250</v>
      </c>
      <c r="C148" s="44"/>
      <c r="D148" s="44"/>
      <c r="E148" s="44"/>
      <c r="F148" s="44"/>
      <c r="G148" s="44"/>
      <c r="H148" s="44"/>
      <c r="I148" s="44"/>
      <c r="J148" s="200"/>
      <c r="K148" s="51"/>
      <c r="L148" s="51"/>
    </row>
    <row r="149" spans="1:12">
      <c r="A149" s="98" t="s">
        <v>1252</v>
      </c>
      <c r="B149" s="137"/>
      <c r="C149" s="138"/>
      <c r="D149" s="138"/>
      <c r="E149" s="138"/>
      <c r="F149" s="138"/>
      <c r="G149" s="138"/>
      <c r="H149" s="138"/>
      <c r="I149" s="138"/>
      <c r="J149" s="200"/>
      <c r="K149" s="51"/>
      <c r="L149" s="51"/>
    </row>
    <row r="150" spans="1:12">
      <c r="A150" s="22" t="s">
        <v>1253</v>
      </c>
      <c r="B150" s="22" t="s">
        <v>1254</v>
      </c>
      <c r="C150" s="44"/>
      <c r="D150" s="44"/>
      <c r="E150" s="44"/>
      <c r="F150" s="44"/>
      <c r="G150" s="44"/>
      <c r="H150" s="44"/>
      <c r="I150" s="44"/>
      <c r="J150" s="200"/>
      <c r="K150" s="51"/>
      <c r="L150" s="51"/>
    </row>
    <row r="151" spans="1:12">
      <c r="A151" s="22" t="s">
        <v>1255</v>
      </c>
      <c r="B151" s="22" t="s">
        <v>1254</v>
      </c>
      <c r="C151" s="44"/>
      <c r="D151" s="44"/>
      <c r="E151" s="44"/>
      <c r="F151" s="44"/>
      <c r="G151" s="44"/>
      <c r="H151" s="44"/>
      <c r="I151" s="44"/>
      <c r="J151" s="200"/>
      <c r="K151" s="51"/>
      <c r="L151" s="51"/>
    </row>
    <row r="152" spans="1:12">
      <c r="A152" s="98" t="s">
        <v>1256</v>
      </c>
      <c r="B152" s="137"/>
      <c r="C152" s="138"/>
      <c r="D152" s="138"/>
      <c r="E152" s="138"/>
      <c r="F152" s="138"/>
      <c r="G152" s="138"/>
      <c r="H152" s="138"/>
      <c r="I152" s="138"/>
      <c r="J152" s="200"/>
      <c r="K152" s="51"/>
      <c r="L152" s="51"/>
    </row>
    <row r="153" spans="1:12">
      <c r="A153" s="22" t="s">
        <v>1257</v>
      </c>
      <c r="B153" s="22" t="s">
        <v>1173</v>
      </c>
      <c r="C153" s="44"/>
      <c r="D153" s="44"/>
      <c r="E153" s="44"/>
      <c r="F153" s="44"/>
      <c r="G153" s="44"/>
      <c r="H153" s="44"/>
      <c r="I153" s="44"/>
      <c r="J153" s="200"/>
      <c r="K153" s="51"/>
      <c r="L153" s="51"/>
    </row>
    <row r="154" spans="1:12">
      <c r="A154" s="22" t="s">
        <v>1258</v>
      </c>
      <c r="B154" s="22" t="s">
        <v>1173</v>
      </c>
      <c r="C154" s="44"/>
      <c r="D154" s="44"/>
      <c r="E154" s="44"/>
      <c r="F154" s="44"/>
      <c r="G154" s="44"/>
      <c r="H154" s="44"/>
      <c r="I154" s="44"/>
      <c r="J154" s="200"/>
      <c r="K154" s="51"/>
      <c r="L154" s="51"/>
    </row>
    <row r="155" spans="1:12">
      <c r="A155" s="20" t="s">
        <v>1259</v>
      </c>
      <c r="B155" s="20"/>
      <c r="C155" s="20"/>
      <c r="D155" s="20"/>
      <c r="E155" s="20"/>
      <c r="F155" s="20"/>
      <c r="G155" s="20"/>
      <c r="H155" s="20"/>
      <c r="I155" s="20"/>
      <c r="J155" s="200"/>
      <c r="K155" s="51"/>
      <c r="L155" s="51"/>
    </row>
    <row r="156" spans="1:12">
      <c r="A156" s="22" t="s">
        <v>1260</v>
      </c>
      <c r="B156" s="22" t="s">
        <v>1247</v>
      </c>
      <c r="C156" s="44"/>
      <c r="D156" s="44"/>
      <c r="E156" s="44"/>
      <c r="F156" s="44"/>
      <c r="G156" s="44"/>
      <c r="H156" s="44"/>
      <c r="I156" s="44"/>
      <c r="J156" s="200"/>
      <c r="K156" s="51"/>
      <c r="L156" s="51"/>
    </row>
    <row r="157" spans="1:12">
      <c r="A157" s="22" t="s">
        <v>1261</v>
      </c>
      <c r="B157" s="22" t="s">
        <v>1262</v>
      </c>
      <c r="C157" s="44"/>
      <c r="D157" s="44"/>
      <c r="E157" s="44"/>
      <c r="F157" s="44"/>
      <c r="G157" s="44"/>
      <c r="H157" s="44"/>
      <c r="I157" s="44"/>
      <c r="J157" s="200"/>
      <c r="K157" s="51"/>
      <c r="L157" s="51"/>
    </row>
    <row r="158" spans="1:12">
      <c r="A158" s="22" t="s">
        <v>1263</v>
      </c>
      <c r="B158" s="22" t="s">
        <v>1262</v>
      </c>
      <c r="C158" s="44"/>
      <c r="D158" s="44"/>
      <c r="E158" s="44"/>
      <c r="F158" s="44"/>
      <c r="G158" s="44"/>
      <c r="H158" s="44"/>
      <c r="I158" s="44"/>
      <c r="J158" s="200"/>
      <c r="K158" s="51"/>
      <c r="L158" s="51"/>
    </row>
    <row r="159" spans="1:12">
      <c r="A159" s="20" t="s">
        <v>1264</v>
      </c>
      <c r="B159" s="20"/>
      <c r="C159" s="20"/>
      <c r="D159" s="20"/>
      <c r="E159" s="20"/>
      <c r="F159" s="20"/>
      <c r="G159" s="20"/>
      <c r="H159" s="20"/>
      <c r="I159" s="20"/>
      <c r="J159" s="200"/>
      <c r="K159" s="51"/>
      <c r="L159" s="51"/>
    </row>
    <row r="160" spans="1:12">
      <c r="A160" s="129" t="s">
        <v>1265</v>
      </c>
      <c r="B160" s="21"/>
      <c r="C160" s="133"/>
      <c r="D160" s="133"/>
      <c r="E160" s="133"/>
      <c r="F160" s="133"/>
      <c r="G160" s="133"/>
      <c r="H160" s="133"/>
      <c r="I160" s="133"/>
      <c r="J160" s="200"/>
      <c r="K160" s="51"/>
      <c r="L160" s="51"/>
    </row>
    <row r="161" spans="1:12">
      <c r="A161" s="22" t="s">
        <v>1266</v>
      </c>
      <c r="B161" s="22" t="s">
        <v>1267</v>
      </c>
      <c r="C161" s="44"/>
      <c r="D161" s="44"/>
      <c r="E161" s="44"/>
      <c r="F161" s="44"/>
      <c r="G161" s="44"/>
      <c r="H161" s="44"/>
      <c r="I161" s="44"/>
      <c r="J161" s="200"/>
      <c r="K161" s="51"/>
      <c r="L161" s="51"/>
    </row>
    <row r="162" spans="1:12">
      <c r="A162" s="22" t="s">
        <v>1268</v>
      </c>
      <c r="B162" s="22" t="s">
        <v>1128</v>
      </c>
      <c r="C162" s="44"/>
      <c r="D162" s="44"/>
      <c r="E162" s="44"/>
      <c r="F162" s="44"/>
      <c r="G162" s="44"/>
      <c r="H162" s="44"/>
      <c r="I162" s="44"/>
      <c r="J162" s="200"/>
      <c r="K162" s="51"/>
      <c r="L162" s="51"/>
    </row>
    <row r="163" spans="1:12">
      <c r="A163" s="24" t="s">
        <v>1269</v>
      </c>
      <c r="B163" s="24" t="s">
        <v>1128</v>
      </c>
      <c r="C163" s="44"/>
      <c r="D163" s="44"/>
      <c r="E163" s="44"/>
      <c r="F163" s="44"/>
      <c r="G163" s="44"/>
      <c r="H163" s="44"/>
      <c r="I163" s="44"/>
      <c r="J163" s="200"/>
      <c r="K163" s="51"/>
      <c r="L163" s="51"/>
    </row>
    <row r="164" spans="1:12">
      <c r="A164" s="129" t="s">
        <v>1270</v>
      </c>
      <c r="B164" s="139"/>
      <c r="C164" s="133"/>
      <c r="D164" s="133"/>
      <c r="E164" s="133"/>
      <c r="F164" s="133"/>
      <c r="G164" s="133"/>
      <c r="H164" s="133"/>
      <c r="I164" s="133"/>
      <c r="J164" s="200"/>
      <c r="K164" s="51"/>
      <c r="L164" s="51"/>
    </row>
    <row r="165" spans="1:12">
      <c r="A165" s="22" t="s">
        <v>1271</v>
      </c>
      <c r="B165" s="22" t="s">
        <v>303</v>
      </c>
      <c r="C165" s="44"/>
      <c r="D165" s="44"/>
      <c r="E165" s="44"/>
      <c r="F165" s="44"/>
      <c r="G165" s="44"/>
      <c r="H165" s="44"/>
      <c r="I165" s="44"/>
      <c r="J165" s="200"/>
      <c r="K165" s="51"/>
      <c r="L165" s="51"/>
    </row>
    <row r="166" spans="1:12">
      <c r="A166" s="140"/>
      <c r="B166" s="30"/>
      <c r="J166" s="128"/>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0"/>
  <sheetViews>
    <sheetView workbookViewId="0">
      <selection activeCell="A2" sqref="A2"/>
    </sheetView>
  </sheetViews>
  <sheetFormatPr defaultColWidth="11.42578125" defaultRowHeight="15"/>
  <cols>
    <col min="1" max="1" width="29.85546875" customWidth="1"/>
    <col min="2" max="3" width="45.140625" customWidth="1"/>
    <col min="4" max="4" width="57.140625" customWidth="1"/>
    <col min="5" max="5" width="41.7109375" customWidth="1"/>
  </cols>
  <sheetData>
    <row r="1" spans="1:5" ht="15.75" customHeight="1">
      <c r="A1" s="111" t="s">
        <v>1272</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5" spans="1:5" ht="47.25" customHeight="1">
      <c r="A5" s="47" t="s">
        <v>56</v>
      </c>
      <c r="B5" s="47" t="s">
        <v>57</v>
      </c>
      <c r="C5" s="47" t="s">
        <v>58</v>
      </c>
      <c r="D5" s="47" t="s">
        <v>59</v>
      </c>
      <c r="E5" s="47" t="s">
        <v>60</v>
      </c>
    </row>
    <row r="6" spans="1:5" ht="75" customHeight="1">
      <c r="A6" s="65" t="s">
        <v>1273</v>
      </c>
      <c r="B6" s="49"/>
      <c r="C6" s="49"/>
      <c r="D6" s="50" t="s">
        <v>1274</v>
      </c>
      <c r="E6" s="51"/>
    </row>
    <row r="7" spans="1:5" ht="75" customHeight="1">
      <c r="A7" s="65" t="s">
        <v>1275</v>
      </c>
      <c r="B7" s="49"/>
      <c r="C7" s="49"/>
      <c r="D7" s="50" t="s">
        <v>1274</v>
      </c>
      <c r="E7" s="51"/>
    </row>
    <row r="8" spans="1:5" ht="75" customHeight="1">
      <c r="A8" s="65" t="s">
        <v>1276</v>
      </c>
      <c r="B8" s="49"/>
      <c r="C8" s="49"/>
      <c r="D8" s="50" t="s">
        <v>1274</v>
      </c>
      <c r="E8" s="51"/>
    </row>
    <row r="9" spans="1:5" ht="75" customHeight="1">
      <c r="A9" s="65" t="s">
        <v>1277</v>
      </c>
      <c r="B9" s="49"/>
      <c r="C9" s="49"/>
      <c r="D9" s="50" t="s">
        <v>1274</v>
      </c>
      <c r="E9" s="51"/>
    </row>
    <row r="10" spans="1:5" ht="75" customHeight="1">
      <c r="A10" s="65" t="s">
        <v>1278</v>
      </c>
      <c r="B10" s="49"/>
      <c r="C10" s="49"/>
      <c r="D10" s="50" t="s">
        <v>1274</v>
      </c>
      <c r="E10" s="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topLeftCell="A3" workbookViewId="0">
      <selection activeCell="G21" sqref="G21"/>
    </sheetView>
  </sheetViews>
  <sheetFormatPr defaultColWidth="11.42578125" defaultRowHeight="15"/>
  <cols>
    <col min="1" max="1" width="37.28515625" customWidth="1"/>
    <col min="2" max="2" width="16.85546875" customWidth="1"/>
    <col min="10" max="10" width="18.140625" bestFit="1" customWidth="1"/>
    <col min="11" max="11" width="16.85546875" bestFit="1" customWidth="1"/>
    <col min="12" max="12" width="17.42578125" bestFit="1" customWidth="1"/>
  </cols>
  <sheetData>
    <row r="1" spans="1:14" ht="15.75" customHeight="1">
      <c r="A1" s="1" t="s">
        <v>1279</v>
      </c>
      <c r="B1" s="1"/>
      <c r="C1" s="1"/>
      <c r="D1" s="1"/>
      <c r="E1" s="1"/>
      <c r="F1" s="1"/>
      <c r="G1" s="1"/>
      <c r="H1" s="1"/>
      <c r="I1" s="1"/>
      <c r="J1" s="1"/>
    </row>
    <row r="2" spans="1:14" ht="15.75" customHeight="1">
      <c r="A2" s="2" t="s">
        <v>1</v>
      </c>
      <c r="B2" s="1"/>
      <c r="C2" s="1"/>
      <c r="D2" s="1"/>
      <c r="E2" s="1"/>
      <c r="F2" s="1"/>
      <c r="G2" s="1"/>
      <c r="H2" s="1"/>
      <c r="I2" s="1"/>
      <c r="J2" s="1"/>
    </row>
    <row r="3" spans="1:14" ht="15.75" customHeight="1">
      <c r="A3" s="16" t="s">
        <v>55</v>
      </c>
      <c r="B3" s="186" t="str">
        <f>'User guide'!B12</f>
        <v>to define in the "User guide"</v>
      </c>
      <c r="C3" s="16"/>
      <c r="D3" s="16"/>
      <c r="E3" s="16"/>
      <c r="F3" s="16"/>
      <c r="G3" s="16"/>
      <c r="H3" s="16"/>
      <c r="I3" s="16"/>
      <c r="J3" s="16"/>
    </row>
    <row r="4" spans="1:14">
      <c r="A4" s="187"/>
    </row>
    <row r="5" spans="1:14" ht="15.75" customHeight="1" thickBot="1">
      <c r="A5" s="188"/>
      <c r="B5" s="188"/>
      <c r="C5" s="188"/>
      <c r="D5" s="188"/>
      <c r="E5" s="188"/>
      <c r="F5" s="188"/>
      <c r="G5" s="188"/>
      <c r="H5" s="188"/>
      <c r="I5" s="188"/>
      <c r="J5" s="188"/>
    </row>
    <row r="6" spans="1:14">
      <c r="A6" s="14"/>
      <c r="B6" s="14"/>
      <c r="C6" s="14"/>
      <c r="D6" s="14"/>
      <c r="E6" s="14"/>
      <c r="F6" s="14"/>
      <c r="G6" s="14"/>
      <c r="H6" s="14"/>
      <c r="I6" s="14"/>
      <c r="J6" s="14"/>
    </row>
    <row r="7" spans="1:14">
      <c r="A7" s="71" t="s">
        <v>494</v>
      </c>
      <c r="B7" s="72"/>
      <c r="C7" s="72"/>
      <c r="D7" s="72"/>
      <c r="E7" s="72"/>
      <c r="F7" s="72"/>
      <c r="G7" s="72"/>
      <c r="H7" s="72"/>
      <c r="I7" s="72"/>
      <c r="J7" s="72"/>
    </row>
    <row r="8" spans="1:14">
      <c r="A8" s="22" t="s">
        <v>221</v>
      </c>
      <c r="B8" s="22" t="s">
        <v>113</v>
      </c>
      <c r="C8" s="150">
        <f t="shared" ref="C8:I8" si="0">SUM(C9:C11)</f>
        <v>0</v>
      </c>
      <c r="D8" s="150">
        <f t="shared" si="0"/>
        <v>68.174855000000008</v>
      </c>
      <c r="E8" s="150">
        <f t="shared" si="0"/>
        <v>50.841208999999999</v>
      </c>
      <c r="F8" s="150">
        <f t="shared" si="0"/>
        <v>37.180788999999997</v>
      </c>
      <c r="G8" s="150">
        <f t="shared" si="0"/>
        <v>28.129446999999995</v>
      </c>
      <c r="H8" s="150">
        <f t="shared" si="0"/>
        <v>0</v>
      </c>
      <c r="I8" s="150">
        <f t="shared" si="0"/>
        <v>0</v>
      </c>
    </row>
    <row r="9" spans="1:14">
      <c r="A9" s="27" t="s">
        <v>223</v>
      </c>
      <c r="B9" s="22" t="s">
        <v>104</v>
      </c>
      <c r="C9" s="150">
        <f t="shared" ref="C9:I9" si="1">C18+C38+C61</f>
        <v>0</v>
      </c>
      <c r="D9" s="150">
        <f t="shared" si="1"/>
        <v>3.1223000000000001E-2</v>
      </c>
      <c r="E9" s="150">
        <f t="shared" si="1"/>
        <v>2.2152000000000002E-2</v>
      </c>
      <c r="F9" s="150">
        <f t="shared" si="1"/>
        <v>1.3214E-2</v>
      </c>
      <c r="G9" s="150">
        <f t="shared" si="1"/>
        <v>8.5389999999999997E-3</v>
      </c>
      <c r="H9" s="150">
        <f t="shared" si="1"/>
        <v>0</v>
      </c>
      <c r="I9" s="150">
        <f t="shared" si="1"/>
        <v>0</v>
      </c>
    </row>
    <row r="10" spans="1:14">
      <c r="A10" s="27" t="s">
        <v>224</v>
      </c>
      <c r="B10" s="22" t="s">
        <v>113</v>
      </c>
      <c r="C10" s="150">
        <f t="shared" ref="C10:I10" si="2">C23+C29+C42+C51+C62</f>
        <v>0</v>
      </c>
      <c r="D10" s="150">
        <f t="shared" si="2"/>
        <v>66.529041000000007</v>
      </c>
      <c r="E10" s="150">
        <f t="shared" si="2"/>
        <v>48.792968999999999</v>
      </c>
      <c r="F10" s="150">
        <f t="shared" si="2"/>
        <v>34.960352</v>
      </c>
      <c r="G10" s="150">
        <f t="shared" si="2"/>
        <v>25.689271999999995</v>
      </c>
      <c r="H10" s="150">
        <f t="shared" si="2"/>
        <v>0</v>
      </c>
      <c r="I10" s="150">
        <f t="shared" si="2"/>
        <v>0</v>
      </c>
    </row>
    <row r="11" spans="1:14">
      <c r="A11" s="27" t="s">
        <v>225</v>
      </c>
      <c r="B11" s="24" t="s">
        <v>113</v>
      </c>
      <c r="C11" s="172">
        <f t="shared" ref="C11:I11" si="3">C33+C46+C56+C63</f>
        <v>0</v>
      </c>
      <c r="D11" s="172">
        <f t="shared" si="3"/>
        <v>1.6145909999999999</v>
      </c>
      <c r="E11" s="172">
        <f t="shared" si="3"/>
        <v>2.0260879999999997</v>
      </c>
      <c r="F11" s="172">
        <f t="shared" si="3"/>
        <v>2.2072229999999999</v>
      </c>
      <c r="G11" s="172">
        <f t="shared" si="3"/>
        <v>2.4316360000000001</v>
      </c>
      <c r="H11" s="172">
        <f t="shared" si="3"/>
        <v>0</v>
      </c>
      <c r="I11" s="172">
        <f t="shared" si="3"/>
        <v>0</v>
      </c>
    </row>
    <row r="12" spans="1:14">
      <c r="A12" s="72"/>
      <c r="B12" s="72"/>
      <c r="C12" s="72"/>
      <c r="D12" s="72"/>
      <c r="E12" s="72"/>
      <c r="F12" s="72"/>
      <c r="G12" s="72"/>
      <c r="H12" s="72"/>
      <c r="I12" s="72"/>
      <c r="J12" s="72"/>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5" customHeight="1">
      <c r="A15" s="75" t="s">
        <v>83</v>
      </c>
      <c r="B15" s="75" t="s">
        <v>84</v>
      </c>
      <c r="C15" s="75">
        <v>2010</v>
      </c>
      <c r="D15" s="191" t="str">
        <f>'User guide'!B16</f>
        <v>to define in the "User guide"</v>
      </c>
      <c r="E15" s="75">
        <v>2030</v>
      </c>
      <c r="F15" s="75">
        <v>2040</v>
      </c>
      <c r="G15" s="75">
        <v>2050</v>
      </c>
      <c r="H15" s="75">
        <v>2060</v>
      </c>
      <c r="I15" s="192">
        <v>2070</v>
      </c>
      <c r="J15" s="74" t="s">
        <v>85</v>
      </c>
      <c r="K15" s="74" t="s">
        <v>86</v>
      </c>
      <c r="L15" s="74" t="s">
        <v>87</v>
      </c>
    </row>
    <row r="16" spans="1:14">
      <c r="A16" s="20" t="s">
        <v>1280</v>
      </c>
      <c r="B16" s="20"/>
      <c r="C16" s="20"/>
      <c r="D16" s="20"/>
      <c r="E16" s="20"/>
      <c r="F16" s="20"/>
      <c r="G16" s="20"/>
      <c r="H16" s="20"/>
      <c r="I16" s="20"/>
      <c r="J16" s="51"/>
      <c r="K16" s="51"/>
      <c r="L16" s="51"/>
    </row>
    <row r="17" spans="1:12">
      <c r="A17" s="21" t="s">
        <v>789</v>
      </c>
      <c r="B17" s="21"/>
      <c r="C17" s="21"/>
      <c r="D17" s="21"/>
      <c r="E17" s="21"/>
      <c r="F17" s="21"/>
      <c r="G17" s="21"/>
      <c r="H17" s="21"/>
      <c r="I17" s="21"/>
      <c r="J17" s="51"/>
      <c r="K17" s="51"/>
      <c r="L17" s="51"/>
    </row>
    <row r="18" spans="1:12">
      <c r="A18" s="22" t="s">
        <v>147</v>
      </c>
      <c r="B18" s="22" t="s">
        <v>104</v>
      </c>
      <c r="C18" s="150">
        <f t="shared" ref="C18:I18" si="4">SUM(C19:C21)</f>
        <v>0</v>
      </c>
      <c r="D18" s="150">
        <f t="shared" si="4"/>
        <v>0</v>
      </c>
      <c r="E18" s="150">
        <f t="shared" si="4"/>
        <v>0</v>
      </c>
      <c r="F18" s="150">
        <f t="shared" si="4"/>
        <v>0</v>
      </c>
      <c r="G18" s="150">
        <f t="shared" si="4"/>
        <v>0</v>
      </c>
      <c r="H18" s="150">
        <f t="shared" si="4"/>
        <v>0</v>
      </c>
      <c r="I18" s="150">
        <f t="shared" si="4"/>
        <v>0</v>
      </c>
      <c r="J18" s="51"/>
      <c r="K18" s="51"/>
      <c r="L18" s="51"/>
    </row>
    <row r="19" spans="1:12">
      <c r="A19" s="22" t="s">
        <v>1281</v>
      </c>
      <c r="B19" s="22" t="s">
        <v>104</v>
      </c>
      <c r="C19" s="44"/>
      <c r="D19" s="44"/>
      <c r="E19" s="44"/>
      <c r="F19" s="44"/>
      <c r="G19" s="44"/>
      <c r="H19" s="44"/>
      <c r="I19" s="44"/>
      <c r="J19" s="51"/>
      <c r="K19" s="51"/>
      <c r="L19" s="51"/>
    </row>
    <row r="20" spans="1:12">
      <c r="A20" s="22" t="s">
        <v>1282</v>
      </c>
      <c r="B20" s="22" t="s">
        <v>104</v>
      </c>
      <c r="C20" s="44"/>
      <c r="D20" s="44"/>
      <c r="E20" s="44"/>
      <c r="F20" s="44"/>
      <c r="G20" s="44"/>
      <c r="H20" s="44"/>
      <c r="I20" s="44"/>
      <c r="J20" s="51"/>
      <c r="K20" s="51"/>
      <c r="L20" s="51"/>
    </row>
    <row r="21" spans="1:12">
      <c r="A21" s="22" t="s">
        <v>1283</v>
      </c>
      <c r="B21" s="22" t="s">
        <v>104</v>
      </c>
      <c r="C21" s="44"/>
      <c r="D21" s="44"/>
      <c r="E21" s="44"/>
      <c r="F21" s="44"/>
      <c r="G21" s="44"/>
      <c r="H21" s="44"/>
      <c r="I21" s="44"/>
      <c r="J21" s="51"/>
      <c r="K21" s="51"/>
      <c r="L21" s="51"/>
    </row>
    <row r="22" spans="1:12">
      <c r="A22" s="21" t="s">
        <v>1284</v>
      </c>
      <c r="B22" s="21"/>
      <c r="C22" s="21"/>
      <c r="D22" s="21"/>
      <c r="E22" s="21"/>
      <c r="F22" s="21"/>
      <c r="G22" s="21"/>
      <c r="H22" s="21"/>
      <c r="I22" s="21"/>
      <c r="J22" s="51"/>
      <c r="K22" s="51"/>
      <c r="L22" s="51"/>
    </row>
    <row r="23" spans="1:12">
      <c r="A23" s="22" t="s">
        <v>1285</v>
      </c>
      <c r="B23" s="22" t="s">
        <v>113</v>
      </c>
      <c r="C23" s="150">
        <f t="shared" ref="C23:I23" si="5">SUM(C24:C26)</f>
        <v>0</v>
      </c>
      <c r="D23" s="150">
        <f t="shared" si="5"/>
        <v>65.525853000000012</v>
      </c>
      <c r="E23" s="150">
        <f t="shared" si="5"/>
        <v>47.563017000000002</v>
      </c>
      <c r="F23" s="150">
        <f t="shared" si="5"/>
        <v>33.702381000000003</v>
      </c>
      <c r="G23" s="150">
        <f t="shared" si="5"/>
        <v>24.314021999999998</v>
      </c>
      <c r="H23" s="150">
        <f t="shared" si="5"/>
        <v>0</v>
      </c>
      <c r="I23" s="150">
        <f t="shared" si="5"/>
        <v>0</v>
      </c>
      <c r="J23" s="51"/>
      <c r="K23" s="51"/>
      <c r="L23" s="51"/>
    </row>
    <row r="24" spans="1:12">
      <c r="A24" s="22" t="s">
        <v>1281</v>
      </c>
      <c r="B24" s="22" t="s">
        <v>113</v>
      </c>
      <c r="C24" s="44"/>
      <c r="D24" s="44">
        <v>21.841951000000002</v>
      </c>
      <c r="E24" s="44">
        <v>15.854339</v>
      </c>
      <c r="F24" s="44">
        <v>11.234127000000001</v>
      </c>
      <c r="G24" s="44">
        <v>8.1046739999999993</v>
      </c>
      <c r="H24" s="44"/>
      <c r="I24" s="44"/>
      <c r="J24" s="51"/>
      <c r="K24" s="51"/>
      <c r="L24" s="51"/>
    </row>
    <row r="25" spans="1:12">
      <c r="A25" s="22" t="s">
        <v>1282</v>
      </c>
      <c r="B25" s="22" t="s">
        <v>113</v>
      </c>
      <c r="C25" s="44"/>
      <c r="D25" s="44">
        <v>21.841951000000002</v>
      </c>
      <c r="E25" s="44">
        <v>15.854339</v>
      </c>
      <c r="F25" s="44">
        <v>11.234127000000001</v>
      </c>
      <c r="G25" s="44">
        <v>8.1046739999999993</v>
      </c>
      <c r="H25" s="44"/>
      <c r="I25" s="44"/>
      <c r="J25" s="51"/>
      <c r="K25" s="51"/>
      <c r="L25" s="51"/>
    </row>
    <row r="26" spans="1:12">
      <c r="A26" s="22" t="s">
        <v>1283</v>
      </c>
      <c r="B26" s="22" t="s">
        <v>113</v>
      </c>
      <c r="C26" s="44"/>
      <c r="D26" s="44">
        <v>21.841951000000002</v>
      </c>
      <c r="E26" s="44">
        <v>15.854339</v>
      </c>
      <c r="F26" s="44">
        <v>11.234127000000001</v>
      </c>
      <c r="G26" s="44">
        <v>8.1046739999999993</v>
      </c>
      <c r="H26" s="44"/>
      <c r="I26" s="44"/>
      <c r="J26" s="51"/>
      <c r="K26" s="51"/>
      <c r="L26" s="51"/>
    </row>
    <row r="27" spans="1:12">
      <c r="A27" s="20" t="s">
        <v>1286</v>
      </c>
      <c r="B27" s="20"/>
      <c r="C27" s="20"/>
      <c r="D27" s="20"/>
      <c r="E27" s="20"/>
      <c r="F27" s="20"/>
      <c r="G27" s="20"/>
      <c r="H27" s="20"/>
      <c r="I27" s="20"/>
      <c r="J27" s="51"/>
      <c r="K27" s="51"/>
      <c r="L27" s="51"/>
    </row>
    <row r="28" spans="1:12">
      <c r="A28" s="21" t="s">
        <v>1284</v>
      </c>
      <c r="B28" s="21"/>
      <c r="C28" s="21"/>
      <c r="D28" s="21"/>
      <c r="E28" s="21"/>
      <c r="F28" s="21"/>
      <c r="G28" s="21"/>
      <c r="H28" s="21"/>
      <c r="I28" s="21"/>
      <c r="J28" s="51"/>
      <c r="K28" s="51"/>
      <c r="L28" s="51"/>
    </row>
    <row r="29" spans="1:12">
      <c r="A29" s="22" t="s">
        <v>1285</v>
      </c>
      <c r="B29" s="22" t="s">
        <v>113</v>
      </c>
      <c r="C29" s="150">
        <f t="shared" ref="C29:I29" si="6">SUM(C30:C31)</f>
        <v>0</v>
      </c>
      <c r="D29" s="150">
        <f t="shared" si="6"/>
        <v>0.709036</v>
      </c>
      <c r="E29" s="150">
        <f t="shared" si="6"/>
        <v>1.0212509999999999</v>
      </c>
      <c r="F29" s="150">
        <f t="shared" si="6"/>
        <v>1.1334820000000001</v>
      </c>
      <c r="G29" s="150">
        <f t="shared" si="6"/>
        <v>1.2948</v>
      </c>
      <c r="H29" s="150">
        <f t="shared" si="6"/>
        <v>0</v>
      </c>
      <c r="I29" s="150">
        <f t="shared" si="6"/>
        <v>0</v>
      </c>
      <c r="J29" s="51"/>
      <c r="K29" s="51"/>
      <c r="L29" s="51"/>
    </row>
    <row r="30" spans="1:12">
      <c r="A30" s="24" t="s">
        <v>1287</v>
      </c>
      <c r="B30" s="22" t="s">
        <v>113</v>
      </c>
      <c r="C30" s="44"/>
      <c r="D30" s="44">
        <v>0.709036</v>
      </c>
      <c r="E30" s="44">
        <v>1.0212509999999999</v>
      </c>
      <c r="F30" s="44">
        <v>1.1334820000000001</v>
      </c>
      <c r="G30" s="44">
        <v>1.2948</v>
      </c>
      <c r="H30" s="44"/>
      <c r="I30" s="44"/>
      <c r="J30" s="51"/>
      <c r="K30" s="51"/>
      <c r="L30" s="51"/>
    </row>
    <row r="31" spans="1:12">
      <c r="A31" s="24" t="s">
        <v>1288</v>
      </c>
      <c r="B31" s="22" t="s">
        <v>113</v>
      </c>
      <c r="C31" s="44"/>
      <c r="D31" s="44"/>
      <c r="E31" s="44"/>
      <c r="F31" s="44"/>
      <c r="G31" s="44"/>
      <c r="H31" s="44"/>
      <c r="I31" s="44"/>
      <c r="J31" s="51"/>
      <c r="K31" s="51"/>
      <c r="L31" s="51"/>
    </row>
    <row r="32" spans="1:12">
      <c r="A32" s="21" t="s">
        <v>1289</v>
      </c>
      <c r="B32" s="21"/>
      <c r="C32" s="21"/>
      <c r="D32" s="21"/>
      <c r="E32" s="21"/>
      <c r="F32" s="21"/>
      <c r="G32" s="21"/>
      <c r="H32" s="21"/>
      <c r="I32" s="21"/>
      <c r="J32" s="51"/>
      <c r="K32" s="51"/>
      <c r="L32" s="51"/>
    </row>
    <row r="33" spans="1:12">
      <c r="A33" s="22" t="s">
        <v>1290</v>
      </c>
      <c r="B33" s="22" t="s">
        <v>113</v>
      </c>
      <c r="C33" s="150">
        <f t="shared" ref="C33:I33" si="7">SUM(C34:C35)</f>
        <v>0</v>
      </c>
      <c r="D33" s="150">
        <f t="shared" si="7"/>
        <v>0.79014200000000001</v>
      </c>
      <c r="E33" s="150">
        <f t="shared" si="7"/>
        <v>1.1346339999999999</v>
      </c>
      <c r="F33" s="150">
        <f t="shared" si="7"/>
        <v>1.2593259999999999</v>
      </c>
      <c r="G33" s="150">
        <f t="shared" si="7"/>
        <v>1.4385559999999999</v>
      </c>
      <c r="H33" s="150">
        <f t="shared" si="7"/>
        <v>0</v>
      </c>
      <c r="I33" s="150">
        <f t="shared" si="7"/>
        <v>0</v>
      </c>
      <c r="J33" s="51"/>
      <c r="K33" s="51"/>
      <c r="L33" s="51"/>
    </row>
    <row r="34" spans="1:12">
      <c r="A34" s="24" t="s">
        <v>1287</v>
      </c>
      <c r="B34" s="22" t="s">
        <v>113</v>
      </c>
      <c r="C34" s="44"/>
      <c r="D34" s="44">
        <v>0.39507100000000001</v>
      </c>
      <c r="E34" s="44">
        <v>0.56731699999999996</v>
      </c>
      <c r="F34" s="44">
        <v>0.62966299999999997</v>
      </c>
      <c r="G34" s="44">
        <v>0.71927799999999997</v>
      </c>
      <c r="H34" s="44"/>
      <c r="I34" s="44"/>
      <c r="J34" s="51"/>
      <c r="K34" s="51"/>
      <c r="L34" s="51"/>
    </row>
    <row r="35" spans="1:12">
      <c r="A35" s="24" t="s">
        <v>1288</v>
      </c>
      <c r="B35" s="22" t="s">
        <v>113</v>
      </c>
      <c r="C35" s="44"/>
      <c r="D35" s="44">
        <v>0.39507100000000001</v>
      </c>
      <c r="E35" s="44">
        <v>0.56731699999999996</v>
      </c>
      <c r="F35" s="44">
        <v>0.62966299999999997</v>
      </c>
      <c r="G35" s="44">
        <v>0.71927799999999997</v>
      </c>
      <c r="H35" s="44"/>
      <c r="I35" s="44"/>
      <c r="J35" s="51"/>
      <c r="K35" s="51"/>
      <c r="L35" s="51"/>
    </row>
    <row r="36" spans="1:12">
      <c r="A36" s="20" t="s">
        <v>1291</v>
      </c>
      <c r="B36" s="20"/>
      <c r="C36" s="20"/>
      <c r="D36" s="20"/>
      <c r="E36" s="20"/>
      <c r="F36" s="20"/>
      <c r="G36" s="20"/>
      <c r="H36" s="20"/>
      <c r="I36" s="20"/>
      <c r="J36" s="51"/>
      <c r="K36" s="51"/>
      <c r="L36" s="51"/>
    </row>
    <row r="37" spans="1:12">
      <c r="A37" s="21" t="s">
        <v>789</v>
      </c>
      <c r="B37" s="21"/>
      <c r="C37" s="21"/>
      <c r="D37" s="21"/>
      <c r="E37" s="21"/>
      <c r="F37" s="21"/>
      <c r="G37" s="21"/>
      <c r="H37" s="21"/>
      <c r="I37" s="21"/>
      <c r="J37" s="51"/>
      <c r="K37" s="51"/>
      <c r="L37" s="51"/>
    </row>
    <row r="38" spans="1:12">
      <c r="A38" s="22" t="s">
        <v>147</v>
      </c>
      <c r="B38" s="22" t="s">
        <v>104</v>
      </c>
      <c r="C38" s="150">
        <f t="shared" ref="C38:I38" si="8">SUM(C39:C40)</f>
        <v>0</v>
      </c>
      <c r="D38" s="150">
        <f t="shared" si="8"/>
        <v>3.1223000000000001E-2</v>
      </c>
      <c r="E38" s="150">
        <f t="shared" si="8"/>
        <v>2.2152000000000002E-2</v>
      </c>
      <c r="F38" s="150">
        <f t="shared" si="8"/>
        <v>1.3214E-2</v>
      </c>
      <c r="G38" s="150">
        <f t="shared" si="8"/>
        <v>8.5389999999999997E-3</v>
      </c>
      <c r="H38" s="150">
        <f t="shared" si="8"/>
        <v>0</v>
      </c>
      <c r="I38" s="150">
        <f t="shared" si="8"/>
        <v>0</v>
      </c>
      <c r="J38" s="51"/>
      <c r="K38" s="51"/>
      <c r="L38" s="51"/>
    </row>
    <row r="39" spans="1:12">
      <c r="A39" s="22" t="s">
        <v>1292</v>
      </c>
      <c r="B39" s="22" t="s">
        <v>104</v>
      </c>
      <c r="C39" s="44"/>
      <c r="D39" s="44"/>
      <c r="E39" s="44"/>
      <c r="F39" s="44"/>
      <c r="G39" s="44"/>
      <c r="H39" s="44"/>
      <c r="I39" s="44"/>
      <c r="J39" s="51"/>
      <c r="K39" s="51"/>
      <c r="L39" s="51"/>
    </row>
    <row r="40" spans="1:12">
      <c r="A40" s="22" t="s">
        <v>1293</v>
      </c>
      <c r="B40" s="22" t="s">
        <v>104</v>
      </c>
      <c r="C40" s="44"/>
      <c r="D40" s="44">
        <v>3.1223000000000001E-2</v>
      </c>
      <c r="E40" s="44">
        <v>2.2152000000000002E-2</v>
      </c>
      <c r="F40" s="44">
        <v>1.3214E-2</v>
      </c>
      <c r="G40" s="44">
        <v>8.5389999999999997E-3</v>
      </c>
      <c r="H40" s="44"/>
      <c r="I40" s="44"/>
      <c r="J40" s="51"/>
      <c r="K40" s="51"/>
      <c r="L40" s="51"/>
    </row>
    <row r="41" spans="1:12">
      <c r="A41" s="21" t="s">
        <v>1284</v>
      </c>
      <c r="B41" s="21"/>
      <c r="C41" s="21"/>
      <c r="D41" s="21"/>
      <c r="E41" s="21"/>
      <c r="F41" s="21"/>
      <c r="G41" s="21"/>
      <c r="H41" s="21"/>
      <c r="I41" s="21"/>
      <c r="J41" s="51"/>
      <c r="K41" s="51"/>
      <c r="L41" s="51"/>
    </row>
    <row r="42" spans="1:12">
      <c r="A42" s="22" t="s">
        <v>1285</v>
      </c>
      <c r="B42" s="22" t="s">
        <v>113</v>
      </c>
      <c r="C42" s="150">
        <f t="shared" ref="C42:I42" si="9">SUM(C43:C44)</f>
        <v>0</v>
      </c>
      <c r="D42" s="150">
        <f t="shared" si="9"/>
        <v>0.29415200000000002</v>
      </c>
      <c r="E42" s="150">
        <f t="shared" si="9"/>
        <v>0.208701</v>
      </c>
      <c r="F42" s="150">
        <f t="shared" si="9"/>
        <v>0.124489</v>
      </c>
      <c r="G42" s="150">
        <f t="shared" si="9"/>
        <v>8.0449999999999994E-2</v>
      </c>
      <c r="H42" s="150">
        <f t="shared" si="9"/>
        <v>0</v>
      </c>
      <c r="I42" s="150">
        <f t="shared" si="9"/>
        <v>0</v>
      </c>
      <c r="J42" s="51"/>
      <c r="K42" s="51"/>
      <c r="L42" s="51"/>
    </row>
    <row r="43" spans="1:12">
      <c r="A43" s="22" t="s">
        <v>1292</v>
      </c>
      <c r="B43" s="22" t="s">
        <v>113</v>
      </c>
      <c r="C43" s="44"/>
      <c r="D43" s="44"/>
      <c r="E43" s="44"/>
      <c r="F43" s="44"/>
      <c r="G43" s="44"/>
      <c r="H43" s="44"/>
      <c r="I43" s="44"/>
      <c r="J43" s="51"/>
      <c r="K43" s="51"/>
      <c r="L43" s="51"/>
    </row>
    <row r="44" spans="1:12">
      <c r="A44" s="22" t="s">
        <v>1293</v>
      </c>
      <c r="B44" s="22" t="s">
        <v>113</v>
      </c>
      <c r="C44" s="44"/>
      <c r="D44" s="44">
        <v>0.29415200000000002</v>
      </c>
      <c r="E44" s="44">
        <v>0.208701</v>
      </c>
      <c r="F44" s="44">
        <v>0.124489</v>
      </c>
      <c r="G44" s="44">
        <v>8.0449999999999994E-2</v>
      </c>
      <c r="H44" s="44"/>
      <c r="I44" s="44"/>
      <c r="J44" s="51"/>
      <c r="K44" s="51"/>
      <c r="L44" s="51"/>
    </row>
    <row r="45" spans="1:12">
      <c r="A45" s="21" t="s">
        <v>1289</v>
      </c>
      <c r="B45" s="21"/>
      <c r="C45" s="21"/>
      <c r="D45" s="21"/>
      <c r="E45" s="21"/>
      <c r="F45" s="21"/>
      <c r="G45" s="21"/>
      <c r="H45" s="21"/>
      <c r="I45" s="21"/>
      <c r="J45" s="51"/>
      <c r="K45" s="51"/>
      <c r="L45" s="51"/>
    </row>
    <row r="46" spans="1:12">
      <c r="A46" s="22" t="s">
        <v>1290</v>
      </c>
      <c r="B46" s="22" t="s">
        <v>113</v>
      </c>
      <c r="C46" s="150">
        <f t="shared" ref="C46:I46" si="10">SUM(C47:C48)</f>
        <v>0</v>
      </c>
      <c r="D46" s="150">
        <f t="shared" si="10"/>
        <v>3.8757E-2</v>
      </c>
      <c r="E46" s="150">
        <f t="shared" si="10"/>
        <v>2.7498000000000002E-2</v>
      </c>
      <c r="F46" s="150">
        <f t="shared" si="10"/>
        <v>1.6403000000000001E-2</v>
      </c>
      <c r="G46" s="150">
        <f t="shared" si="10"/>
        <v>1.06E-2</v>
      </c>
      <c r="H46" s="150">
        <f t="shared" si="10"/>
        <v>0</v>
      </c>
      <c r="I46" s="150">
        <f t="shared" si="10"/>
        <v>0</v>
      </c>
      <c r="J46" s="51"/>
      <c r="K46" s="51"/>
      <c r="L46" s="51"/>
    </row>
    <row r="47" spans="1:12">
      <c r="A47" s="22" t="s">
        <v>1292</v>
      </c>
      <c r="B47" s="22" t="s">
        <v>113</v>
      </c>
      <c r="C47" s="44"/>
      <c r="D47" s="44"/>
      <c r="E47" s="44"/>
      <c r="F47" s="44"/>
      <c r="G47" s="44"/>
      <c r="H47" s="44"/>
      <c r="I47" s="44"/>
      <c r="J47" s="51"/>
      <c r="K47" s="51"/>
      <c r="L47" s="51"/>
    </row>
    <row r="48" spans="1:12">
      <c r="A48" s="22" t="s">
        <v>1293</v>
      </c>
      <c r="B48" s="22" t="s">
        <v>113</v>
      </c>
      <c r="C48" s="44"/>
      <c r="D48" s="44">
        <v>3.8757E-2</v>
      </c>
      <c r="E48" s="44">
        <v>2.7498000000000002E-2</v>
      </c>
      <c r="F48" s="44">
        <v>1.6403000000000001E-2</v>
      </c>
      <c r="G48" s="44">
        <v>1.06E-2</v>
      </c>
      <c r="H48" s="44"/>
      <c r="I48" s="44"/>
      <c r="J48" s="51"/>
      <c r="K48" s="51"/>
      <c r="L48" s="51"/>
    </row>
    <row r="49" spans="1:12">
      <c r="A49" s="20" t="s">
        <v>1294</v>
      </c>
      <c r="B49" s="20"/>
      <c r="C49" s="20"/>
      <c r="D49" s="20"/>
      <c r="E49" s="20"/>
      <c r="F49" s="20"/>
      <c r="G49" s="20"/>
      <c r="H49" s="20"/>
      <c r="I49" s="20"/>
      <c r="J49" s="51"/>
      <c r="K49" s="51"/>
      <c r="L49" s="51"/>
    </row>
    <row r="50" spans="1:12">
      <c r="A50" s="21" t="s">
        <v>1284</v>
      </c>
      <c r="B50" s="21"/>
      <c r="C50" s="21"/>
      <c r="D50" s="21"/>
      <c r="E50" s="21"/>
      <c r="F50" s="21"/>
      <c r="G50" s="21"/>
      <c r="H50" s="21"/>
      <c r="I50" s="21"/>
      <c r="J50" s="51"/>
      <c r="K50" s="51"/>
      <c r="L50" s="51"/>
    </row>
    <row r="51" spans="1:12">
      <c r="A51" s="22" t="s">
        <v>1285</v>
      </c>
      <c r="B51" s="22" t="s">
        <v>113</v>
      </c>
      <c r="C51" s="150">
        <f t="shared" ref="C51:I51" si="11">SUM(C52:C54)</f>
        <v>0</v>
      </c>
      <c r="D51" s="150">
        <f t="shared" si="11"/>
        <v>0</v>
      </c>
      <c r="E51" s="150">
        <f t="shared" si="11"/>
        <v>0</v>
      </c>
      <c r="F51" s="150">
        <f t="shared" si="11"/>
        <v>0</v>
      </c>
      <c r="G51" s="150">
        <f t="shared" si="11"/>
        <v>0</v>
      </c>
      <c r="H51" s="150">
        <f t="shared" si="11"/>
        <v>0</v>
      </c>
      <c r="I51" s="150">
        <f t="shared" si="11"/>
        <v>0</v>
      </c>
      <c r="J51" s="51"/>
      <c r="K51" s="51"/>
      <c r="L51" s="51"/>
    </row>
    <row r="52" spans="1:12">
      <c r="A52" s="24" t="s">
        <v>1295</v>
      </c>
      <c r="B52" s="22" t="s">
        <v>113</v>
      </c>
      <c r="C52" s="44"/>
      <c r="D52" s="44"/>
      <c r="E52" s="44"/>
      <c r="F52" s="44"/>
      <c r="G52" s="44"/>
      <c r="H52" s="44"/>
      <c r="I52" s="44"/>
      <c r="J52" s="51"/>
      <c r="K52" s="51"/>
      <c r="L52" s="51"/>
    </row>
    <row r="53" spans="1:12">
      <c r="A53" s="24" t="s">
        <v>1296</v>
      </c>
      <c r="B53" s="22" t="s">
        <v>113</v>
      </c>
      <c r="C53" s="44"/>
      <c r="D53" s="44"/>
      <c r="E53" s="44"/>
      <c r="F53" s="44"/>
      <c r="G53" s="44"/>
      <c r="H53" s="44"/>
      <c r="I53" s="44"/>
      <c r="J53" s="51"/>
      <c r="K53" s="51"/>
      <c r="L53" s="51"/>
    </row>
    <row r="54" spans="1:12">
      <c r="A54" s="24" t="s">
        <v>1297</v>
      </c>
      <c r="B54" s="22" t="s">
        <v>113</v>
      </c>
      <c r="C54" s="44"/>
      <c r="D54" s="44"/>
      <c r="E54" s="44"/>
      <c r="F54" s="44"/>
      <c r="G54" s="44"/>
      <c r="H54" s="44"/>
      <c r="I54" s="44"/>
      <c r="J54" s="51"/>
      <c r="K54" s="51"/>
      <c r="L54" s="51"/>
    </row>
    <row r="55" spans="1:12">
      <c r="A55" s="21" t="s">
        <v>1289</v>
      </c>
      <c r="B55" s="21"/>
      <c r="C55" s="21"/>
      <c r="D55" s="21"/>
      <c r="E55" s="21"/>
      <c r="F55" s="21"/>
      <c r="G55" s="21"/>
      <c r="H55" s="21"/>
      <c r="I55" s="21"/>
      <c r="J55" s="51"/>
      <c r="K55" s="51"/>
      <c r="L55" s="51"/>
    </row>
    <row r="56" spans="1:12">
      <c r="A56" s="22" t="s">
        <v>1290</v>
      </c>
      <c r="B56" s="22" t="s">
        <v>113</v>
      </c>
      <c r="C56" s="150">
        <f t="shared" ref="C56:I56" si="12">SUM(C57:C59)</f>
        <v>0</v>
      </c>
      <c r="D56" s="150">
        <f t="shared" si="12"/>
        <v>0.78569199999999995</v>
      </c>
      <c r="E56" s="150">
        <f t="shared" si="12"/>
        <v>0.86395599999999995</v>
      </c>
      <c r="F56" s="150">
        <f t="shared" si="12"/>
        <v>0.93149400000000004</v>
      </c>
      <c r="G56" s="150">
        <f t="shared" si="12"/>
        <v>0.98248000000000002</v>
      </c>
      <c r="H56" s="150">
        <f t="shared" si="12"/>
        <v>0</v>
      </c>
      <c r="I56" s="150">
        <f t="shared" si="12"/>
        <v>0</v>
      </c>
      <c r="J56" s="51"/>
      <c r="K56" s="51"/>
      <c r="L56" s="51"/>
    </row>
    <row r="57" spans="1:12">
      <c r="A57" s="24" t="s">
        <v>1295</v>
      </c>
      <c r="B57" s="22" t="s">
        <v>113</v>
      </c>
      <c r="C57" s="44"/>
      <c r="D57" s="44"/>
      <c r="E57" s="44"/>
      <c r="F57" s="44"/>
      <c r="G57" s="44"/>
      <c r="H57" s="44"/>
      <c r="I57" s="44"/>
      <c r="J57" s="51"/>
      <c r="K57" s="51"/>
      <c r="L57" s="51"/>
    </row>
    <row r="58" spans="1:12">
      <c r="A58" s="24" t="s">
        <v>1296</v>
      </c>
      <c r="B58" s="22" t="s">
        <v>113</v>
      </c>
      <c r="C58" s="44"/>
      <c r="D58" s="44"/>
      <c r="E58" s="44"/>
      <c r="F58" s="44"/>
      <c r="G58" s="44"/>
      <c r="H58" s="44"/>
      <c r="I58" s="44"/>
      <c r="J58" s="51"/>
      <c r="K58" s="51"/>
      <c r="L58" s="51"/>
    </row>
    <row r="59" spans="1:12">
      <c r="A59" s="24" t="s">
        <v>1297</v>
      </c>
      <c r="B59" s="22" t="s">
        <v>113</v>
      </c>
      <c r="C59" s="44"/>
      <c r="D59" s="44">
        <v>0.78569199999999995</v>
      </c>
      <c r="E59" s="44">
        <v>0.86395599999999995</v>
      </c>
      <c r="F59" s="44">
        <v>0.93149400000000004</v>
      </c>
      <c r="G59" s="44">
        <v>0.98248000000000002</v>
      </c>
      <c r="H59" s="44"/>
      <c r="I59" s="44"/>
      <c r="J59" s="51"/>
      <c r="K59" s="51"/>
      <c r="L59" s="51"/>
    </row>
    <row r="60" spans="1:12">
      <c r="A60" s="20" t="s">
        <v>1297</v>
      </c>
      <c r="B60" s="20"/>
      <c r="C60" s="20"/>
      <c r="D60" s="20"/>
      <c r="E60" s="20"/>
      <c r="F60" s="20"/>
      <c r="G60" s="20"/>
      <c r="H60" s="20"/>
      <c r="I60" s="20"/>
      <c r="J60" s="51"/>
      <c r="K60" s="51"/>
      <c r="L60" s="51"/>
    </row>
    <row r="61" spans="1:12">
      <c r="A61" s="22" t="s">
        <v>147</v>
      </c>
      <c r="B61" s="22" t="s">
        <v>104</v>
      </c>
      <c r="C61" s="44"/>
      <c r="D61" s="44"/>
      <c r="E61" s="44"/>
      <c r="F61" s="44"/>
      <c r="G61" s="44"/>
      <c r="H61" s="44"/>
      <c r="I61" s="44"/>
      <c r="J61" s="51"/>
      <c r="K61" s="51"/>
      <c r="L61" s="51"/>
    </row>
    <row r="62" spans="1:12">
      <c r="A62" s="22" t="s">
        <v>1285</v>
      </c>
      <c r="B62" s="22" t="s">
        <v>113</v>
      </c>
      <c r="C62" s="44"/>
      <c r="D62" s="44"/>
      <c r="E62" s="44"/>
      <c r="F62" s="44"/>
      <c r="G62" s="44"/>
      <c r="H62" s="44"/>
      <c r="I62" s="44"/>
      <c r="J62" s="51"/>
      <c r="K62" s="51"/>
      <c r="L62" s="51"/>
    </row>
    <row r="63" spans="1:12">
      <c r="A63" s="22" t="s">
        <v>1290</v>
      </c>
      <c r="B63" s="22" t="s">
        <v>113</v>
      </c>
      <c r="C63" s="44"/>
      <c r="D63" s="44"/>
      <c r="E63" s="44"/>
      <c r="F63" s="44"/>
      <c r="G63" s="44"/>
      <c r="H63" s="44"/>
      <c r="I63" s="44"/>
      <c r="J63" s="51"/>
      <c r="K63" s="51"/>
      <c r="L63" s="5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0"/>
  <sheetViews>
    <sheetView zoomScaleNormal="100" workbookViewId="0">
      <selection activeCell="A2" sqref="A2"/>
    </sheetView>
  </sheetViews>
  <sheetFormatPr defaultColWidth="11.42578125" defaultRowHeight="15"/>
  <cols>
    <col min="1" max="3" width="35.7109375" customWidth="1"/>
    <col min="4" max="4" width="61.140625" customWidth="1"/>
    <col min="5" max="5" width="35.7109375" customWidth="1"/>
  </cols>
  <sheetData>
    <row r="1" spans="1:5" ht="15.75" customHeight="1">
      <c r="A1" s="1" t="s">
        <v>1298</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860</v>
      </c>
    </row>
    <row r="6" spans="1:5" ht="180" customHeight="1">
      <c r="A6" s="48" t="s">
        <v>1299</v>
      </c>
      <c r="B6" s="49"/>
      <c r="C6" s="49"/>
      <c r="D6" s="50" t="s">
        <v>1300</v>
      </c>
      <c r="E6" s="51"/>
    </row>
    <row r="7" spans="1:5" ht="198.75" customHeight="1">
      <c r="A7" s="65" t="s">
        <v>1301</v>
      </c>
      <c r="B7" s="49"/>
      <c r="C7" s="49"/>
      <c r="D7" s="66" t="s">
        <v>1302</v>
      </c>
      <c r="E7" s="51"/>
    </row>
    <row r="8" spans="1:5" ht="135" customHeight="1">
      <c r="A8" s="65" t="s">
        <v>1303</v>
      </c>
      <c r="B8" s="49"/>
      <c r="C8" s="49"/>
      <c r="D8" s="50" t="s">
        <v>1304</v>
      </c>
      <c r="E8" s="51"/>
    </row>
    <row r="9" spans="1:5" ht="165" customHeight="1">
      <c r="A9" s="65" t="s">
        <v>1305</v>
      </c>
      <c r="B9" s="49"/>
      <c r="C9" s="49"/>
      <c r="D9" s="50" t="s">
        <v>1306</v>
      </c>
      <c r="E9" s="51"/>
    </row>
    <row r="10" spans="1:5" ht="165" customHeight="1">
      <c r="A10" s="65" t="s">
        <v>1307</v>
      </c>
      <c r="B10" s="49"/>
      <c r="C10" s="49"/>
      <c r="D10" s="50" t="s">
        <v>1308</v>
      </c>
      <c r="E10" s="5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L186"/>
  <sheetViews>
    <sheetView tabSelected="1" topLeftCell="A37" zoomScaleNormal="100" workbookViewId="0">
      <selection activeCell="G35" sqref="D27:G35"/>
    </sheetView>
  </sheetViews>
  <sheetFormatPr defaultColWidth="11.42578125" defaultRowHeight="15"/>
  <cols>
    <col min="1" max="1" width="46.28515625" customWidth="1"/>
    <col min="2" max="2" width="24.42578125" customWidth="1"/>
    <col min="4" max="4" width="12.42578125" bestFit="1" customWidth="1"/>
    <col min="10" max="10" width="20.42578125" customWidth="1"/>
    <col min="11" max="11" width="18.42578125" customWidth="1"/>
    <col min="12" max="12" width="17.42578125" bestFit="1" customWidth="1"/>
  </cols>
  <sheetData>
    <row r="1" spans="1:11" ht="15.75" customHeight="1">
      <c r="A1" s="1" t="s">
        <v>1309</v>
      </c>
      <c r="B1" s="1"/>
      <c r="C1" s="1"/>
      <c r="D1" s="1"/>
      <c r="E1" s="1"/>
      <c r="F1" s="1"/>
      <c r="G1" s="1"/>
      <c r="H1" s="1"/>
      <c r="I1" s="1"/>
      <c r="J1" s="1"/>
      <c r="K1" s="1"/>
    </row>
    <row r="2" spans="1:11" ht="15.75" customHeight="1">
      <c r="A2" s="2" t="s">
        <v>1</v>
      </c>
      <c r="B2" s="1"/>
      <c r="C2" s="1"/>
      <c r="D2" s="1"/>
      <c r="E2" s="1"/>
      <c r="F2" s="1"/>
      <c r="G2" s="1"/>
      <c r="H2" s="1"/>
      <c r="I2" s="1"/>
      <c r="J2" s="1"/>
      <c r="K2" s="1"/>
    </row>
    <row r="3" spans="1:11" ht="15.75" customHeight="1">
      <c r="A3" s="16" t="s">
        <v>55</v>
      </c>
      <c r="B3" s="186" t="str">
        <f>'User guide'!B12</f>
        <v>to define in the "User guide"</v>
      </c>
      <c r="C3" s="16"/>
      <c r="D3" s="16"/>
      <c r="E3" s="16"/>
      <c r="F3" s="16"/>
      <c r="G3" s="16"/>
      <c r="H3" s="16"/>
      <c r="I3" s="16"/>
      <c r="J3" s="16"/>
      <c r="K3" s="16"/>
    </row>
    <row r="4" spans="1:11">
      <c r="A4" s="14"/>
      <c r="B4" s="14"/>
      <c r="C4" s="14"/>
      <c r="D4" s="14"/>
      <c r="E4" s="14"/>
      <c r="F4" s="14"/>
      <c r="G4" s="14"/>
      <c r="H4" s="14"/>
      <c r="I4" s="14"/>
      <c r="J4" s="14"/>
      <c r="K4" s="14"/>
    </row>
    <row r="5" spans="1:11">
      <c r="A5" s="71" t="s">
        <v>494</v>
      </c>
      <c r="B5" s="72"/>
      <c r="C5" s="72"/>
      <c r="D5" s="72"/>
      <c r="E5" s="72"/>
      <c r="F5" s="72"/>
      <c r="G5" s="72"/>
      <c r="H5" s="72"/>
      <c r="I5" s="72"/>
      <c r="J5" s="72"/>
    </row>
    <row r="6" spans="1:11">
      <c r="A6" s="22" t="s">
        <v>211</v>
      </c>
      <c r="B6" s="22" t="s">
        <v>212</v>
      </c>
      <c r="C6" s="172" t="e">
        <f t="shared" ref="C6:I6" si="0">C57/C21</f>
        <v>#DIV/0!</v>
      </c>
      <c r="D6" s="172" t="e">
        <f t="shared" si="0"/>
        <v>#DIV/0!</v>
      </c>
      <c r="E6" s="172" t="e">
        <f t="shared" si="0"/>
        <v>#DIV/0!</v>
      </c>
      <c r="F6" s="172" t="e">
        <f t="shared" si="0"/>
        <v>#DIV/0!</v>
      </c>
      <c r="G6" s="172" t="e">
        <f t="shared" si="0"/>
        <v>#DIV/0!</v>
      </c>
      <c r="H6" s="172" t="e">
        <f t="shared" si="0"/>
        <v>#DIV/0!</v>
      </c>
      <c r="I6" s="172" t="e">
        <f t="shared" si="0"/>
        <v>#DIV/0!</v>
      </c>
    </row>
    <row r="7" spans="1:11">
      <c r="A7" s="22" t="s">
        <v>214</v>
      </c>
      <c r="B7" s="22" t="s">
        <v>215</v>
      </c>
      <c r="C7" s="172" t="e">
        <f t="shared" ref="C7:I7" si="1">C77*10^12/(C57*10^9)</f>
        <v>#DIV/0!</v>
      </c>
      <c r="D7" s="172">
        <f t="shared" si="1"/>
        <v>926.47334960024193</v>
      </c>
      <c r="E7" s="172">
        <f t="shared" si="1"/>
        <v>604.13474807231455</v>
      </c>
      <c r="F7" s="172">
        <f t="shared" si="1"/>
        <v>60.208162885254403</v>
      </c>
      <c r="G7" s="172">
        <f t="shared" si="1"/>
        <v>0.5744964592361026</v>
      </c>
      <c r="H7" s="172" t="e">
        <f t="shared" si="1"/>
        <v>#DIV/0!</v>
      </c>
      <c r="I7" s="172" t="e">
        <f t="shared" si="1"/>
        <v>#DIV/0!</v>
      </c>
    </row>
    <row r="8" spans="1:11">
      <c r="A8" s="41" t="s">
        <v>216</v>
      </c>
      <c r="B8" s="22" t="s">
        <v>217</v>
      </c>
      <c r="C8" s="172">
        <f t="shared" ref="C8:I8" si="2">C57*(1-C59)</f>
        <v>0</v>
      </c>
      <c r="D8" s="172">
        <f t="shared" si="2"/>
        <v>205.88177100000004</v>
      </c>
      <c r="E8" s="172">
        <f t="shared" si="2"/>
        <v>219.21848300000002</v>
      </c>
      <c r="F8" s="172">
        <f t="shared" si="2"/>
        <v>277.89987600000001</v>
      </c>
      <c r="G8" s="172">
        <f t="shared" si="2"/>
        <v>573.32642299999998</v>
      </c>
      <c r="H8" s="172">
        <f t="shared" si="2"/>
        <v>0</v>
      </c>
      <c r="I8" s="172">
        <f t="shared" si="2"/>
        <v>0</v>
      </c>
    </row>
    <row r="9" spans="1:11">
      <c r="A9" s="22" t="s">
        <v>147</v>
      </c>
      <c r="B9" s="22" t="s">
        <v>104</v>
      </c>
      <c r="C9" s="172">
        <f t="shared" ref="C9:I9" si="3">C77</f>
        <v>0</v>
      </c>
      <c r="D9" s="172">
        <f t="shared" si="3"/>
        <v>190.74397399999998</v>
      </c>
      <c r="E9" s="172">
        <f t="shared" si="3"/>
        <v>132.43750299999999</v>
      </c>
      <c r="F9" s="172">
        <f t="shared" si="3"/>
        <v>16.731840999999999</v>
      </c>
      <c r="G9" s="172">
        <f t="shared" si="3"/>
        <v>0.329374</v>
      </c>
      <c r="H9" s="172">
        <f t="shared" si="3"/>
        <v>0</v>
      </c>
      <c r="I9" s="172">
        <f t="shared" si="3"/>
        <v>0</v>
      </c>
    </row>
    <row r="10" spans="1:11">
      <c r="A10" s="22" t="s">
        <v>148</v>
      </c>
      <c r="B10" s="22" t="s">
        <v>113</v>
      </c>
      <c r="C10" s="172">
        <f t="shared" ref="C10:I10" si="4">C79</f>
        <v>0</v>
      </c>
      <c r="D10" s="172">
        <f t="shared" si="4"/>
        <v>0.80529499999999998</v>
      </c>
      <c r="E10" s="172">
        <f t="shared" si="4"/>
        <v>0.54780899999999999</v>
      </c>
      <c r="F10" s="172">
        <f t="shared" si="4"/>
        <v>7.1572999999999998E-2</v>
      </c>
      <c r="G10" s="172">
        <f t="shared" si="4"/>
        <v>6.4260000000000003E-3</v>
      </c>
      <c r="H10" s="172">
        <f t="shared" si="4"/>
        <v>0</v>
      </c>
      <c r="I10" s="172">
        <f t="shared" si="4"/>
        <v>0</v>
      </c>
    </row>
    <row r="11" spans="1:11">
      <c r="A11" s="24" t="s">
        <v>209</v>
      </c>
      <c r="B11" s="22" t="s">
        <v>104</v>
      </c>
      <c r="C11" s="172">
        <f t="shared" ref="C11:I11" si="5">C86</f>
        <v>0</v>
      </c>
      <c r="D11" s="172">
        <f t="shared" si="5"/>
        <v>0</v>
      </c>
      <c r="E11" s="172">
        <f t="shared" si="5"/>
        <v>0</v>
      </c>
      <c r="F11" s="172">
        <f t="shared" si="5"/>
        <v>0</v>
      </c>
      <c r="G11" s="172">
        <f t="shared" si="5"/>
        <v>-2.2426750000000002</v>
      </c>
      <c r="H11" s="172">
        <f t="shared" si="5"/>
        <v>0</v>
      </c>
      <c r="I11" s="172">
        <f t="shared" si="5"/>
        <v>0</v>
      </c>
    </row>
    <row r="12" spans="1:11">
      <c r="A12" s="106" t="s">
        <v>218</v>
      </c>
      <c r="B12" s="22" t="s">
        <v>104</v>
      </c>
      <c r="C12" s="172">
        <f t="shared" ref="C12:I15" si="6">C81</f>
        <v>0</v>
      </c>
      <c r="D12" s="172">
        <f t="shared" si="6"/>
        <v>0</v>
      </c>
      <c r="E12" s="172">
        <f t="shared" si="6"/>
        <v>0</v>
      </c>
      <c r="F12" s="172">
        <f t="shared" si="6"/>
        <v>0</v>
      </c>
      <c r="G12" s="172">
        <f t="shared" si="6"/>
        <v>0</v>
      </c>
      <c r="H12" s="172">
        <f t="shared" si="6"/>
        <v>0</v>
      </c>
      <c r="I12" s="172">
        <f t="shared" si="6"/>
        <v>0</v>
      </c>
    </row>
    <row r="13" spans="1:11">
      <c r="A13" s="35" t="s">
        <v>219</v>
      </c>
      <c r="B13" s="22" t="s">
        <v>104</v>
      </c>
      <c r="C13" s="172">
        <f t="shared" si="6"/>
        <v>0</v>
      </c>
      <c r="D13" s="172">
        <f t="shared" si="6"/>
        <v>0</v>
      </c>
      <c r="E13" s="172">
        <f t="shared" si="6"/>
        <v>0</v>
      </c>
      <c r="F13" s="172">
        <f t="shared" si="6"/>
        <v>0</v>
      </c>
      <c r="G13" s="172">
        <f t="shared" si="6"/>
        <v>-2.2426750000000002</v>
      </c>
      <c r="H13" s="172">
        <f t="shared" si="6"/>
        <v>0</v>
      </c>
      <c r="I13" s="172">
        <f t="shared" si="6"/>
        <v>0</v>
      </c>
    </row>
    <row r="14" spans="1:11">
      <c r="A14" s="35" t="s">
        <v>130</v>
      </c>
      <c r="B14" s="22" t="s">
        <v>104</v>
      </c>
      <c r="C14" s="172">
        <f t="shared" si="6"/>
        <v>0</v>
      </c>
      <c r="D14" s="172">
        <f t="shared" si="6"/>
        <v>0</v>
      </c>
      <c r="E14" s="172">
        <f t="shared" si="6"/>
        <v>0</v>
      </c>
      <c r="F14" s="172">
        <f t="shared" si="6"/>
        <v>0</v>
      </c>
      <c r="G14" s="172">
        <f t="shared" si="6"/>
        <v>0</v>
      </c>
      <c r="H14" s="172">
        <f t="shared" si="6"/>
        <v>0</v>
      </c>
      <c r="I14" s="172">
        <f t="shared" si="6"/>
        <v>0</v>
      </c>
    </row>
    <row r="15" spans="1:11">
      <c r="A15" s="35" t="s">
        <v>220</v>
      </c>
      <c r="B15" s="22" t="s">
        <v>104</v>
      </c>
      <c r="C15" s="172">
        <f t="shared" si="6"/>
        <v>0</v>
      </c>
      <c r="D15" s="172">
        <f t="shared" si="6"/>
        <v>0</v>
      </c>
      <c r="E15" s="172">
        <f t="shared" si="6"/>
        <v>0</v>
      </c>
      <c r="F15" s="172">
        <f t="shared" si="6"/>
        <v>0</v>
      </c>
      <c r="G15" s="172">
        <f t="shared" si="6"/>
        <v>0</v>
      </c>
      <c r="H15" s="172">
        <f t="shared" si="6"/>
        <v>0</v>
      </c>
      <c r="I15" s="172">
        <f t="shared" si="6"/>
        <v>0</v>
      </c>
    </row>
    <row r="16" spans="1:11">
      <c r="A16" s="72"/>
      <c r="B16" s="72"/>
      <c r="C16" s="72"/>
      <c r="D16" s="72"/>
      <c r="E16" s="72"/>
      <c r="F16" s="72"/>
      <c r="G16" s="72"/>
      <c r="H16" s="72"/>
      <c r="I16" s="72"/>
      <c r="J16" s="72"/>
    </row>
    <row r="17" spans="1:12">
      <c r="A17" s="14"/>
      <c r="B17" s="14"/>
      <c r="C17" s="14"/>
      <c r="D17" s="14"/>
      <c r="E17" s="14"/>
      <c r="F17" s="14"/>
      <c r="G17" s="14"/>
      <c r="H17" s="14"/>
      <c r="I17" s="14"/>
      <c r="J17" s="14"/>
      <c r="K17" s="14"/>
    </row>
    <row r="18" spans="1:12">
      <c r="A18" s="14"/>
      <c r="B18" s="14"/>
      <c r="C18" s="14"/>
      <c r="D18" s="14"/>
      <c r="E18" s="14"/>
      <c r="F18" s="14"/>
      <c r="G18" s="14"/>
      <c r="H18" s="14"/>
      <c r="I18" s="14"/>
      <c r="J18" s="14"/>
      <c r="K18" s="14"/>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51"/>
      <c r="K20" s="51"/>
      <c r="L20" s="51"/>
    </row>
    <row r="21" spans="1:12">
      <c r="A21" s="22" t="s">
        <v>1310</v>
      </c>
      <c r="B21" s="22" t="s">
        <v>294</v>
      </c>
      <c r="C21" s="44"/>
      <c r="D21" s="44"/>
      <c r="E21" s="44"/>
      <c r="F21" s="44"/>
      <c r="G21" s="44"/>
      <c r="H21" s="44"/>
      <c r="I21" s="44"/>
      <c r="J21" s="196" t="s">
        <v>497</v>
      </c>
      <c r="K21" s="51"/>
      <c r="L21" s="51"/>
    </row>
    <row r="22" spans="1:12">
      <c r="A22" s="24" t="s">
        <v>90</v>
      </c>
      <c r="B22" s="22" t="s">
        <v>1311</v>
      </c>
      <c r="C22" s="44"/>
      <c r="D22" s="44">
        <v>59.308689999999999</v>
      </c>
      <c r="E22" s="44">
        <v>65.956090000000003</v>
      </c>
      <c r="F22" s="44">
        <v>71.375305999999995</v>
      </c>
      <c r="G22" s="44">
        <v>75.517909000000003</v>
      </c>
      <c r="H22" s="44"/>
      <c r="I22" s="44"/>
      <c r="J22" s="196" t="s">
        <v>497</v>
      </c>
      <c r="K22" s="51"/>
      <c r="L22" s="51"/>
    </row>
    <row r="23" spans="1:12">
      <c r="A23" s="24" t="s">
        <v>1312</v>
      </c>
      <c r="B23" s="22" t="s">
        <v>303</v>
      </c>
      <c r="C23" s="44"/>
      <c r="D23" s="44"/>
      <c r="E23" s="44"/>
      <c r="F23" s="44"/>
      <c r="G23" s="44"/>
      <c r="H23" s="44"/>
      <c r="I23" s="44"/>
      <c r="J23" s="196" t="s">
        <v>497</v>
      </c>
      <c r="K23" s="51"/>
      <c r="L23" s="51"/>
    </row>
    <row r="24" spans="1:12">
      <c r="A24" s="24" t="s">
        <v>279</v>
      </c>
      <c r="B24" s="22" t="s">
        <v>280</v>
      </c>
      <c r="C24" s="44"/>
      <c r="D24" s="44"/>
      <c r="E24" s="44"/>
      <c r="F24" s="44"/>
      <c r="G24" s="44"/>
      <c r="H24" s="44"/>
      <c r="I24" s="44"/>
      <c r="J24" s="196" t="s">
        <v>497</v>
      </c>
      <c r="K24" s="51"/>
      <c r="L24" s="51"/>
    </row>
    <row r="25" spans="1:12">
      <c r="A25" s="20" t="s">
        <v>1313</v>
      </c>
      <c r="B25" s="20"/>
      <c r="C25" s="20"/>
      <c r="D25" s="20"/>
      <c r="E25" s="20"/>
      <c r="F25" s="20"/>
      <c r="G25" s="20"/>
      <c r="H25" s="20"/>
      <c r="I25" s="20"/>
      <c r="J25" s="51"/>
      <c r="K25" s="51"/>
      <c r="L25" s="51"/>
    </row>
    <row r="26" spans="1:12">
      <c r="A26" s="21" t="s">
        <v>1314</v>
      </c>
      <c r="B26" s="21"/>
      <c r="C26" s="21"/>
      <c r="D26" s="21"/>
      <c r="E26" s="21"/>
      <c r="F26" s="21"/>
      <c r="G26" s="21"/>
      <c r="H26" s="21"/>
      <c r="I26" s="21"/>
      <c r="J26" s="51"/>
      <c r="K26" s="51"/>
      <c r="L26" s="51"/>
    </row>
    <row r="27" spans="1:12">
      <c r="A27" s="22" t="s">
        <v>1315</v>
      </c>
      <c r="B27" s="22" t="s">
        <v>217</v>
      </c>
      <c r="C27" s="44"/>
      <c r="D27" s="44">
        <v>0.67584299999999997</v>
      </c>
      <c r="E27" s="44">
        <v>1.6189480000000001</v>
      </c>
      <c r="F27" s="44">
        <v>10.799037</v>
      </c>
      <c r="G27" s="44">
        <v>27.571095</v>
      </c>
      <c r="H27" s="44"/>
      <c r="I27" s="44"/>
      <c r="J27" s="196" t="s">
        <v>36</v>
      </c>
      <c r="K27" s="51"/>
      <c r="L27" s="51"/>
    </row>
    <row r="28" spans="1:12">
      <c r="A28" s="22" t="s">
        <v>1316</v>
      </c>
      <c r="B28" s="22" t="s">
        <v>217</v>
      </c>
      <c r="C28" s="44"/>
      <c r="D28" s="44">
        <v>2.8111920000000001</v>
      </c>
      <c r="E28" s="44">
        <v>9.4071079999999991</v>
      </c>
      <c r="F28" s="44">
        <v>21.152494000000001</v>
      </c>
      <c r="G28" s="44">
        <v>55.583309999999997</v>
      </c>
      <c r="H28" s="44"/>
      <c r="I28" s="44"/>
      <c r="J28" s="196" t="s">
        <v>38</v>
      </c>
      <c r="K28" s="51"/>
      <c r="L28" s="51"/>
    </row>
    <row r="29" spans="1:12">
      <c r="A29" s="22" t="s">
        <v>137</v>
      </c>
      <c r="B29" s="22" t="s">
        <v>217</v>
      </c>
      <c r="C29" s="44"/>
      <c r="D29" s="44">
        <v>44.349556999999997</v>
      </c>
      <c r="E29" s="44">
        <v>45.183309999999999</v>
      </c>
      <c r="F29" s="44">
        <v>48.300584000000001</v>
      </c>
      <c r="G29" s="44">
        <v>56.196263999999999</v>
      </c>
      <c r="H29" s="44"/>
      <c r="I29" s="44"/>
      <c r="J29" s="196" t="s">
        <v>1317</v>
      </c>
      <c r="K29" s="51"/>
      <c r="L29" s="51"/>
    </row>
    <row r="30" spans="1:12">
      <c r="A30" s="22" t="s">
        <v>1318</v>
      </c>
      <c r="B30" s="22" t="s">
        <v>217</v>
      </c>
      <c r="C30" s="44"/>
      <c r="D30" s="44">
        <v>38.590715000000003</v>
      </c>
      <c r="E30" s="44">
        <v>38.397942</v>
      </c>
      <c r="F30" s="44">
        <v>34.688687999999999</v>
      </c>
      <c r="G30" s="44">
        <v>43.542957999999999</v>
      </c>
      <c r="H30" s="44"/>
      <c r="I30" s="44"/>
      <c r="J30" s="196" t="s">
        <v>46</v>
      </c>
      <c r="K30" s="51"/>
      <c r="L30" s="51"/>
    </row>
    <row r="31" spans="1:12">
      <c r="A31" s="22" t="s">
        <v>1319</v>
      </c>
      <c r="B31" s="22" t="s">
        <v>217</v>
      </c>
      <c r="C31" s="44"/>
      <c r="D31" s="44">
        <v>42.258926000000002</v>
      </c>
      <c r="E31" s="44">
        <v>44.030579000000003</v>
      </c>
      <c r="F31" s="44">
        <v>54.762407000000003</v>
      </c>
      <c r="G31" s="44">
        <v>93.838811000000007</v>
      </c>
      <c r="H31" s="44"/>
      <c r="I31" s="44"/>
      <c r="J31" s="196" t="s">
        <v>40</v>
      </c>
      <c r="K31" s="51"/>
      <c r="L31" s="51"/>
    </row>
    <row r="32" spans="1:12">
      <c r="A32" s="22" t="s">
        <v>1320</v>
      </c>
      <c r="B32" s="22" t="s">
        <v>217</v>
      </c>
      <c r="C32" s="44"/>
      <c r="D32" s="44">
        <v>33.195484</v>
      </c>
      <c r="E32" s="44">
        <v>37.512763999999997</v>
      </c>
      <c r="F32" s="44">
        <v>58.600819000000001</v>
      </c>
      <c r="G32" s="44">
        <v>139.90884600000001</v>
      </c>
      <c r="H32" s="44"/>
      <c r="I32" s="44"/>
      <c r="J32" s="196" t="s">
        <v>42</v>
      </c>
      <c r="K32" s="51"/>
      <c r="L32" s="51"/>
    </row>
    <row r="33" spans="1:12">
      <c r="A33" s="22" t="s">
        <v>182</v>
      </c>
      <c r="B33" s="22" t="s">
        <v>217</v>
      </c>
      <c r="C33" s="44"/>
      <c r="D33" s="44">
        <v>5.4756830000000001</v>
      </c>
      <c r="E33" s="44">
        <v>6.2171760000000003</v>
      </c>
      <c r="F33" s="44">
        <v>7.8482050000000001</v>
      </c>
      <c r="G33" s="44">
        <v>20.504926000000001</v>
      </c>
      <c r="H33" s="44"/>
      <c r="I33" s="44"/>
      <c r="J33" s="196" t="s">
        <v>48</v>
      </c>
      <c r="K33" s="51"/>
      <c r="L33" s="51"/>
    </row>
    <row r="34" spans="1:12">
      <c r="A34" s="22" t="s">
        <v>1321</v>
      </c>
      <c r="B34" s="22" t="s">
        <v>217</v>
      </c>
      <c r="C34" s="44"/>
      <c r="D34" s="44"/>
      <c r="E34" s="44"/>
      <c r="F34" s="44"/>
      <c r="G34" s="44"/>
      <c r="H34" s="44"/>
      <c r="I34" s="44"/>
      <c r="J34" s="196" t="s">
        <v>52</v>
      </c>
      <c r="K34" s="51"/>
      <c r="L34" s="206" t="s">
        <v>1322</v>
      </c>
    </row>
    <row r="35" spans="1:12">
      <c r="A35" s="22" t="s">
        <v>1323</v>
      </c>
      <c r="B35" s="22" t="s">
        <v>217</v>
      </c>
      <c r="C35" s="44"/>
      <c r="D35" s="44">
        <v>10.005996</v>
      </c>
      <c r="E35" s="44">
        <v>9.8328589999999991</v>
      </c>
      <c r="F35" s="44">
        <v>6.7078480000000003</v>
      </c>
      <c r="G35" s="44">
        <v>64.063900000000004</v>
      </c>
      <c r="H35" s="44"/>
      <c r="I35" s="44"/>
      <c r="J35" s="51"/>
      <c r="K35" s="51"/>
      <c r="L35" s="206" t="s">
        <v>1324</v>
      </c>
    </row>
    <row r="36" spans="1:12">
      <c r="A36" s="24" t="s">
        <v>1325</v>
      </c>
      <c r="B36" s="22" t="s">
        <v>217</v>
      </c>
      <c r="C36" s="150">
        <f t="shared" ref="C36:I36" si="7">SUM(C27:C35)</f>
        <v>0</v>
      </c>
      <c r="D36" s="150">
        <f t="shared" si="7"/>
        <v>177.36339600000002</v>
      </c>
      <c r="E36" s="150">
        <f t="shared" si="7"/>
        <v>192.20068599999996</v>
      </c>
      <c r="F36" s="150">
        <f t="shared" si="7"/>
        <v>242.86008200000003</v>
      </c>
      <c r="G36" s="150">
        <f t="shared" si="7"/>
        <v>501.21011000000004</v>
      </c>
      <c r="H36" s="150">
        <f t="shared" si="7"/>
        <v>0</v>
      </c>
      <c r="I36" s="150">
        <f t="shared" si="7"/>
        <v>0</v>
      </c>
      <c r="J36" s="51"/>
      <c r="K36" s="51"/>
      <c r="L36" s="51"/>
    </row>
    <row r="37" spans="1:12">
      <c r="A37" s="21" t="s">
        <v>1326</v>
      </c>
      <c r="B37" s="21"/>
      <c r="C37" s="21"/>
      <c r="D37" s="21"/>
      <c r="E37" s="21"/>
      <c r="F37" s="21"/>
      <c r="G37" s="21"/>
      <c r="H37" s="21"/>
      <c r="I37" s="21"/>
      <c r="J37" s="51"/>
      <c r="K37" s="51"/>
      <c r="L37" s="51"/>
    </row>
    <row r="38" spans="1:12">
      <c r="A38" s="22" t="s">
        <v>1326</v>
      </c>
      <c r="B38" s="22" t="s">
        <v>1327</v>
      </c>
      <c r="C38" s="44"/>
      <c r="D38" s="44"/>
      <c r="E38" s="44"/>
      <c r="F38" s="44"/>
      <c r="G38" s="44"/>
      <c r="H38" s="44"/>
      <c r="I38" s="44"/>
      <c r="J38" s="51"/>
      <c r="K38" s="51"/>
      <c r="L38" s="51"/>
    </row>
    <row r="39" spans="1:12">
      <c r="A39" s="20" t="s">
        <v>1328</v>
      </c>
      <c r="B39" s="20"/>
      <c r="C39" s="20"/>
      <c r="D39" s="20"/>
      <c r="E39" s="20"/>
      <c r="F39" s="20"/>
      <c r="G39" s="20"/>
      <c r="H39" s="20"/>
      <c r="I39" s="20"/>
      <c r="J39" s="51"/>
      <c r="K39" s="51"/>
      <c r="L39" s="51"/>
    </row>
    <row r="40" spans="1:12">
      <c r="A40" s="21" t="s">
        <v>1329</v>
      </c>
      <c r="B40" s="21"/>
      <c r="C40" s="21"/>
      <c r="D40" s="21"/>
      <c r="E40" s="21"/>
      <c r="F40" s="21"/>
      <c r="G40" s="21"/>
      <c r="H40" s="21"/>
      <c r="I40" s="21"/>
      <c r="J40" s="51"/>
      <c r="K40" s="51"/>
      <c r="L40" s="51"/>
    </row>
    <row r="41" spans="1:12">
      <c r="A41" s="22" t="s">
        <v>1330</v>
      </c>
      <c r="B41" s="22" t="s">
        <v>217</v>
      </c>
      <c r="C41" s="44"/>
      <c r="D41" s="44">
        <v>177.6053</v>
      </c>
      <c r="E41" s="44">
        <v>125.686538</v>
      </c>
      <c r="F41" s="44">
        <v>15.653499</v>
      </c>
      <c r="G41" s="44">
        <v>0.29346</v>
      </c>
      <c r="H41" s="44"/>
      <c r="I41" s="44"/>
      <c r="J41" s="51"/>
      <c r="K41" s="51"/>
      <c r="L41" s="51"/>
    </row>
    <row r="42" spans="1:12">
      <c r="A42" s="22" t="s">
        <v>1331</v>
      </c>
      <c r="B42" s="22" t="s">
        <v>217</v>
      </c>
      <c r="C42" s="44"/>
      <c r="D42" s="44"/>
      <c r="E42" s="44"/>
      <c r="F42" s="44"/>
      <c r="G42" s="44"/>
      <c r="H42" s="44"/>
      <c r="I42" s="44"/>
      <c r="J42" s="51"/>
      <c r="K42" s="51"/>
      <c r="L42" s="51"/>
    </row>
    <row r="43" spans="1:12">
      <c r="A43" s="22" t="s">
        <v>1332</v>
      </c>
      <c r="B43" s="22" t="s">
        <v>217</v>
      </c>
      <c r="C43" s="44"/>
      <c r="D43" s="44">
        <v>0.70290600000000003</v>
      </c>
      <c r="E43" s="44">
        <v>0.44257099999999999</v>
      </c>
      <c r="F43" s="44">
        <v>0.18223500000000001</v>
      </c>
      <c r="G43" s="44"/>
      <c r="H43" s="44"/>
      <c r="I43" s="44"/>
      <c r="J43" s="51"/>
      <c r="K43" s="51"/>
      <c r="L43" s="51"/>
    </row>
    <row r="44" spans="1:12">
      <c r="A44" s="24" t="s">
        <v>1333</v>
      </c>
      <c r="B44" s="22" t="s">
        <v>217</v>
      </c>
      <c r="C44" s="44"/>
      <c r="D44" s="44"/>
      <c r="E44" s="44"/>
      <c r="F44" s="44"/>
      <c r="G44" s="44">
        <v>5.078538</v>
      </c>
      <c r="H44" s="44"/>
      <c r="I44" s="44"/>
      <c r="J44" s="51"/>
      <c r="K44" s="51"/>
      <c r="L44" s="51"/>
    </row>
    <row r="45" spans="1:12">
      <c r="A45" s="24" t="s">
        <v>1334</v>
      </c>
      <c r="B45" s="22" t="s">
        <v>217</v>
      </c>
      <c r="C45" s="44"/>
      <c r="D45" s="44">
        <v>0.772065</v>
      </c>
      <c r="E45" s="44">
        <v>0.53770099999999998</v>
      </c>
      <c r="F45" s="44">
        <v>0.14565800000000001</v>
      </c>
      <c r="G45" s="44"/>
      <c r="H45" s="44"/>
      <c r="I45" s="44"/>
      <c r="J45" s="51"/>
      <c r="K45" s="51"/>
      <c r="L45" s="51"/>
    </row>
    <row r="46" spans="1:12">
      <c r="A46" s="24" t="s">
        <v>1335</v>
      </c>
      <c r="B46" s="22" t="s">
        <v>217</v>
      </c>
      <c r="C46" s="44"/>
      <c r="D46" s="44"/>
      <c r="E46" s="44"/>
      <c r="F46" s="44"/>
      <c r="G46" s="44"/>
      <c r="H46" s="44"/>
      <c r="I46" s="44"/>
      <c r="J46" s="51"/>
      <c r="K46" s="51"/>
      <c r="L46" s="51"/>
    </row>
    <row r="47" spans="1:12">
      <c r="A47" s="24" t="s">
        <v>1336</v>
      </c>
      <c r="B47" s="22" t="s">
        <v>217</v>
      </c>
      <c r="C47" s="44"/>
      <c r="D47" s="44">
        <v>13.712694000000001</v>
      </c>
      <c r="E47" s="44">
        <v>13.774609</v>
      </c>
      <c r="F47" s="44">
        <v>13.774609</v>
      </c>
      <c r="G47" s="44">
        <v>113.559878</v>
      </c>
      <c r="H47" s="44"/>
      <c r="I47" s="44"/>
      <c r="J47" s="51"/>
      <c r="K47" s="51"/>
      <c r="L47" s="51"/>
    </row>
    <row r="48" spans="1:12">
      <c r="A48" s="24" t="s">
        <v>1337</v>
      </c>
      <c r="B48" s="22" t="s">
        <v>217</v>
      </c>
      <c r="C48" s="44"/>
      <c r="D48" s="44"/>
      <c r="E48" s="44"/>
      <c r="F48" s="44"/>
      <c r="G48" s="44"/>
      <c r="H48" s="44"/>
      <c r="I48" s="44"/>
      <c r="J48" s="51"/>
      <c r="K48" s="51"/>
      <c r="L48" s="51"/>
    </row>
    <row r="49" spans="1:12">
      <c r="A49" s="24" t="s">
        <v>1338</v>
      </c>
      <c r="B49" s="24" t="s">
        <v>217</v>
      </c>
      <c r="C49" s="44"/>
      <c r="D49" s="44">
        <v>0.69914699999999996</v>
      </c>
      <c r="E49" s="44">
        <v>0.69914699999999996</v>
      </c>
      <c r="F49" s="44">
        <v>0.69914699999999996</v>
      </c>
      <c r="G49" s="44">
        <v>0.69914699999999996</v>
      </c>
      <c r="H49" s="44"/>
      <c r="I49" s="44"/>
      <c r="J49" s="51"/>
      <c r="K49" s="51"/>
      <c r="L49" s="51"/>
    </row>
    <row r="50" spans="1:12">
      <c r="A50" s="24" t="s">
        <v>1339</v>
      </c>
      <c r="B50" s="24" t="s">
        <v>217</v>
      </c>
      <c r="C50" s="44"/>
      <c r="D50" s="44">
        <v>6.0538509999999999</v>
      </c>
      <c r="E50" s="44">
        <v>37.395632999999997</v>
      </c>
      <c r="F50" s="44">
        <v>146.25880100000001</v>
      </c>
      <c r="G50" s="44">
        <v>262.77042499999999</v>
      </c>
      <c r="H50" s="44"/>
      <c r="I50" s="44"/>
      <c r="J50" s="51"/>
      <c r="K50" s="51"/>
      <c r="L50" s="51"/>
    </row>
    <row r="51" spans="1:12">
      <c r="A51" s="24" t="s">
        <v>1340</v>
      </c>
      <c r="B51" s="24" t="s">
        <v>217</v>
      </c>
      <c r="C51" s="44"/>
      <c r="D51" s="44">
        <v>4.4947489999999997</v>
      </c>
      <c r="E51" s="44">
        <v>24.595580000000002</v>
      </c>
      <c r="F51" s="44">
        <v>80.047955999999999</v>
      </c>
      <c r="G51" s="44">
        <v>131.70258999999999</v>
      </c>
      <c r="H51" s="44"/>
      <c r="I51" s="44"/>
      <c r="J51" s="51"/>
      <c r="K51" s="51"/>
      <c r="L51" s="51"/>
    </row>
    <row r="52" spans="1:12">
      <c r="A52" s="24" t="s">
        <v>1341</v>
      </c>
      <c r="B52" s="24" t="s">
        <v>217</v>
      </c>
      <c r="C52" s="44"/>
      <c r="D52" s="44">
        <v>1.841059</v>
      </c>
      <c r="E52" s="44">
        <v>16.086704000000001</v>
      </c>
      <c r="F52" s="44">
        <v>15.859076999999999</v>
      </c>
      <c r="G52" s="44">
        <v>53.265585000000002</v>
      </c>
      <c r="H52" s="44"/>
      <c r="I52" s="44"/>
      <c r="J52" s="51"/>
      <c r="K52" s="51"/>
      <c r="L52" s="51"/>
    </row>
    <row r="53" spans="1:12">
      <c r="A53" s="24" t="s">
        <v>1342</v>
      </c>
      <c r="B53" s="24" t="s">
        <v>217</v>
      </c>
      <c r="C53" s="44"/>
      <c r="D53" s="44"/>
      <c r="E53" s="44"/>
      <c r="F53" s="44">
        <v>5.2788940000000002</v>
      </c>
      <c r="G53" s="44">
        <v>5.9568000000000003</v>
      </c>
      <c r="H53" s="44"/>
      <c r="I53" s="44"/>
      <c r="J53" s="51"/>
      <c r="K53" s="51"/>
      <c r="L53" s="51"/>
    </row>
    <row r="54" spans="1:12">
      <c r="A54" s="24" t="s">
        <v>1343</v>
      </c>
      <c r="B54" s="24" t="s">
        <v>217</v>
      </c>
      <c r="C54" s="44"/>
      <c r="D54" s="44"/>
      <c r="E54" s="44"/>
      <c r="F54" s="44"/>
      <c r="G54" s="44"/>
      <c r="H54" s="44"/>
      <c r="I54" s="44"/>
      <c r="J54" s="51"/>
      <c r="K54" s="51"/>
      <c r="L54" s="51"/>
    </row>
    <row r="55" spans="1:12">
      <c r="A55" s="24" t="s">
        <v>1344</v>
      </c>
      <c r="B55" s="22" t="s">
        <v>217</v>
      </c>
      <c r="C55" s="44"/>
      <c r="D55" s="44"/>
      <c r="E55" s="44"/>
      <c r="F55" s="44"/>
      <c r="G55" s="44"/>
      <c r="H55" s="44"/>
      <c r="I55" s="44"/>
      <c r="J55" s="51"/>
      <c r="K55" s="51"/>
      <c r="L55" s="51"/>
    </row>
    <row r="56" spans="1:12">
      <c r="A56" s="24" t="s">
        <v>1345</v>
      </c>
      <c r="B56" s="22" t="s">
        <v>217</v>
      </c>
      <c r="C56" s="44"/>
      <c r="D56" s="44"/>
      <c r="E56" s="44"/>
      <c r="F56" s="44"/>
      <c r="G56" s="44"/>
      <c r="H56" s="44"/>
      <c r="I56" s="44"/>
      <c r="J56" s="51"/>
      <c r="K56" s="51"/>
      <c r="L56" s="51"/>
    </row>
    <row r="57" spans="1:12">
      <c r="A57" s="24" t="s">
        <v>1325</v>
      </c>
      <c r="B57" s="22" t="s">
        <v>217</v>
      </c>
      <c r="C57" s="150">
        <f t="shared" ref="C57:I57" si="8">SUM(C41:C56)</f>
        <v>0</v>
      </c>
      <c r="D57" s="150">
        <f t="shared" si="8"/>
        <v>205.88177100000004</v>
      </c>
      <c r="E57" s="150">
        <f t="shared" si="8"/>
        <v>219.21848300000002</v>
      </c>
      <c r="F57" s="150">
        <f t="shared" si="8"/>
        <v>277.89987600000001</v>
      </c>
      <c r="G57" s="150">
        <f t="shared" si="8"/>
        <v>573.32642299999998</v>
      </c>
      <c r="H57" s="150">
        <f t="shared" si="8"/>
        <v>0</v>
      </c>
      <c r="I57" s="150">
        <f t="shared" si="8"/>
        <v>0</v>
      </c>
      <c r="J57" s="51"/>
      <c r="K57" s="51"/>
      <c r="L57" s="51"/>
    </row>
    <row r="58" spans="1:12">
      <c r="A58" s="21" t="s">
        <v>1346</v>
      </c>
      <c r="B58" s="21"/>
      <c r="C58" s="21"/>
      <c r="D58" s="21"/>
      <c r="E58" s="21"/>
      <c r="F58" s="21"/>
      <c r="G58" s="21"/>
      <c r="H58" s="21"/>
      <c r="I58" s="21"/>
      <c r="J58" s="51"/>
      <c r="K58" s="51"/>
      <c r="L58" s="51"/>
    </row>
    <row r="59" spans="1:12">
      <c r="A59" s="22" t="s">
        <v>1347</v>
      </c>
      <c r="B59" s="22" t="s">
        <v>303</v>
      </c>
      <c r="C59" s="44"/>
      <c r="D59" s="44"/>
      <c r="E59" s="44"/>
      <c r="F59" s="44"/>
      <c r="G59" s="44"/>
      <c r="H59" s="44"/>
      <c r="I59" s="44"/>
      <c r="J59" s="51"/>
      <c r="K59" s="51"/>
      <c r="L59" s="51"/>
    </row>
    <row r="60" spans="1:12">
      <c r="A60" s="21" t="s">
        <v>1348</v>
      </c>
      <c r="B60" s="21"/>
      <c r="C60" s="21"/>
      <c r="D60" s="21"/>
      <c r="E60" s="21"/>
      <c r="F60" s="21"/>
      <c r="G60" s="21"/>
      <c r="H60" s="21"/>
      <c r="I60" s="21"/>
      <c r="J60" s="51"/>
      <c r="K60" s="51"/>
      <c r="L60" s="51"/>
    </row>
    <row r="61" spans="1:12">
      <c r="A61" s="22" t="s">
        <v>1330</v>
      </c>
      <c r="B61" s="24" t="s">
        <v>1349</v>
      </c>
      <c r="C61" s="44"/>
      <c r="D61" s="44">
        <v>189.77618899999999</v>
      </c>
      <c r="E61" s="44">
        <v>131.78553199999999</v>
      </c>
      <c r="F61" s="44">
        <v>16.525970000000001</v>
      </c>
      <c r="G61" s="44">
        <v>0.329374</v>
      </c>
      <c r="H61" s="44"/>
      <c r="I61" s="44"/>
      <c r="J61" s="51"/>
      <c r="K61" s="51"/>
      <c r="L61" s="51"/>
    </row>
    <row r="62" spans="1:12">
      <c r="A62" s="24" t="s">
        <v>1331</v>
      </c>
      <c r="B62" s="24" t="s">
        <v>1349</v>
      </c>
      <c r="C62" s="44"/>
      <c r="D62" s="44"/>
      <c r="E62" s="44"/>
      <c r="F62" s="44"/>
      <c r="G62" s="44"/>
      <c r="H62" s="44"/>
      <c r="I62" s="44"/>
      <c r="J62" s="51"/>
      <c r="K62" s="51"/>
      <c r="L62" s="51"/>
    </row>
    <row r="63" spans="1:12">
      <c r="A63" s="22" t="s">
        <v>1332</v>
      </c>
      <c r="B63" s="24" t="s">
        <v>1349</v>
      </c>
      <c r="C63" s="44"/>
      <c r="D63" s="44">
        <v>0.31546400000000002</v>
      </c>
      <c r="E63" s="44">
        <v>0.198626</v>
      </c>
      <c r="F63" s="44">
        <v>8.1786999999999999E-2</v>
      </c>
      <c r="G63" s="44"/>
      <c r="H63" s="44"/>
      <c r="I63" s="44"/>
      <c r="J63" s="51"/>
      <c r="K63" s="51"/>
      <c r="L63" s="51"/>
    </row>
    <row r="64" spans="1:12">
      <c r="A64" s="24" t="s">
        <v>1333</v>
      </c>
      <c r="B64" s="24" t="s">
        <v>1349</v>
      </c>
      <c r="C64" s="44"/>
      <c r="D64" s="44"/>
      <c r="E64" s="44"/>
      <c r="F64" s="44"/>
      <c r="G64" s="44"/>
      <c r="H64" s="44"/>
      <c r="I64" s="44"/>
      <c r="J64" s="51"/>
      <c r="K64" s="51"/>
      <c r="L64" s="51"/>
    </row>
    <row r="65" spans="1:12">
      <c r="A65" s="24" t="s">
        <v>1334</v>
      </c>
      <c r="B65" s="24" t="s">
        <v>953</v>
      </c>
      <c r="C65" s="44"/>
      <c r="D65" s="44">
        <v>0.65232100000000004</v>
      </c>
      <c r="E65" s="44">
        <v>0.453345</v>
      </c>
      <c r="F65" s="44">
        <v>0.124084</v>
      </c>
      <c r="G65" s="44"/>
      <c r="H65" s="44"/>
      <c r="I65" s="44"/>
      <c r="J65" s="51"/>
      <c r="K65" s="51"/>
      <c r="L65" s="51"/>
    </row>
    <row r="66" spans="1:12">
      <c r="A66" s="24" t="s">
        <v>1335</v>
      </c>
      <c r="B66" s="24" t="s">
        <v>953</v>
      </c>
      <c r="C66" s="44"/>
      <c r="D66" s="44"/>
      <c r="E66" s="44"/>
      <c r="F66" s="44"/>
      <c r="G66" s="44"/>
      <c r="H66" s="44"/>
      <c r="I66" s="44"/>
      <c r="J66" s="51"/>
      <c r="K66" s="51"/>
      <c r="L66" s="51"/>
    </row>
    <row r="67" spans="1:12">
      <c r="A67" s="24" t="s">
        <v>1336</v>
      </c>
      <c r="B67" s="24" t="s">
        <v>953</v>
      </c>
      <c r="C67" s="44"/>
      <c r="D67" s="44"/>
      <c r="E67" s="44"/>
      <c r="F67" s="44"/>
      <c r="G67" s="44"/>
      <c r="H67" s="44"/>
      <c r="I67" s="44"/>
      <c r="J67" s="51"/>
      <c r="K67" s="51"/>
      <c r="L67" s="51"/>
    </row>
    <row r="68" spans="1:12">
      <c r="A68" s="24" t="s">
        <v>1337</v>
      </c>
      <c r="B68" s="24" t="s">
        <v>953</v>
      </c>
      <c r="C68" s="44"/>
      <c r="D68" s="44"/>
      <c r="E68" s="44"/>
      <c r="F68" s="44"/>
      <c r="G68" s="44"/>
      <c r="H68" s="44"/>
      <c r="I68" s="44"/>
      <c r="J68" s="51"/>
      <c r="K68" s="51"/>
      <c r="L68" s="51"/>
    </row>
    <row r="69" spans="1:12">
      <c r="A69" s="24" t="s">
        <v>1338</v>
      </c>
      <c r="B69" s="24" t="s">
        <v>953</v>
      </c>
      <c r="C69" s="44"/>
      <c r="D69" s="44"/>
      <c r="E69" s="44"/>
      <c r="F69" s="44"/>
      <c r="G69" s="44"/>
      <c r="H69" s="44"/>
      <c r="I69" s="44"/>
      <c r="J69" s="51"/>
      <c r="K69" s="51"/>
      <c r="L69" s="51"/>
    </row>
    <row r="70" spans="1:12">
      <c r="A70" s="24" t="s">
        <v>1339</v>
      </c>
      <c r="B70" s="24" t="s">
        <v>953</v>
      </c>
      <c r="C70" s="44"/>
      <c r="D70" s="44"/>
      <c r="E70" s="44"/>
      <c r="F70" s="44"/>
      <c r="G70" s="44"/>
      <c r="H70" s="44"/>
      <c r="I70" s="44"/>
      <c r="J70" s="51"/>
      <c r="K70" s="51"/>
      <c r="L70" s="51"/>
    </row>
    <row r="71" spans="1:12">
      <c r="A71" s="24" t="s">
        <v>1340</v>
      </c>
      <c r="B71" s="24" t="s">
        <v>953</v>
      </c>
      <c r="C71" s="44"/>
      <c r="D71" s="44"/>
      <c r="E71" s="44"/>
      <c r="F71" s="44"/>
      <c r="G71" s="44"/>
      <c r="H71" s="44"/>
      <c r="I71" s="44"/>
      <c r="J71" s="51"/>
      <c r="K71" s="51"/>
      <c r="L71" s="51"/>
    </row>
    <row r="72" spans="1:12">
      <c r="A72" s="24" t="s">
        <v>1341</v>
      </c>
      <c r="B72" s="24" t="s">
        <v>953</v>
      </c>
      <c r="C72" s="44"/>
      <c r="D72" s="44"/>
      <c r="E72" s="44"/>
      <c r="F72" s="44"/>
      <c r="G72" s="44"/>
      <c r="H72" s="44"/>
      <c r="I72" s="44"/>
      <c r="J72" s="51"/>
      <c r="K72" s="51"/>
      <c r="L72" s="51"/>
    </row>
    <row r="73" spans="1:12">
      <c r="A73" s="24" t="s">
        <v>1342</v>
      </c>
      <c r="B73" s="24" t="s">
        <v>953</v>
      </c>
      <c r="C73" s="44"/>
      <c r="D73" s="44"/>
      <c r="E73" s="44"/>
      <c r="F73" s="44"/>
      <c r="G73" s="44"/>
      <c r="H73" s="44"/>
      <c r="I73" s="44"/>
      <c r="J73" s="51"/>
      <c r="K73" s="51"/>
      <c r="L73" s="51"/>
    </row>
    <row r="74" spans="1:12">
      <c r="A74" s="24" t="s">
        <v>1343</v>
      </c>
      <c r="B74" s="24" t="s">
        <v>953</v>
      </c>
      <c r="C74" s="44"/>
      <c r="D74" s="44"/>
      <c r="E74" s="44"/>
      <c r="F74" s="44"/>
      <c r="G74" s="44"/>
      <c r="H74" s="44"/>
      <c r="I74" s="44"/>
      <c r="J74" s="51"/>
      <c r="K74" s="51"/>
      <c r="L74" s="51"/>
    </row>
    <row r="75" spans="1:12">
      <c r="A75" s="24" t="s">
        <v>1344</v>
      </c>
      <c r="B75" s="24" t="s">
        <v>953</v>
      </c>
      <c r="C75" s="44"/>
      <c r="D75" s="44"/>
      <c r="E75" s="44"/>
      <c r="F75" s="44"/>
      <c r="G75" s="44"/>
      <c r="H75" s="44"/>
      <c r="I75" s="44"/>
      <c r="J75" s="51"/>
      <c r="K75" s="51"/>
      <c r="L75" s="51"/>
    </row>
    <row r="76" spans="1:12">
      <c r="A76" s="24" t="s">
        <v>1345</v>
      </c>
      <c r="B76" s="24" t="s">
        <v>953</v>
      </c>
      <c r="C76" s="44"/>
      <c r="D76" s="44"/>
      <c r="E76" s="44"/>
      <c r="F76" s="44"/>
      <c r="G76" s="44"/>
      <c r="H76" s="44"/>
      <c r="I76" s="44"/>
      <c r="J76" s="51"/>
      <c r="K76" s="51"/>
      <c r="L76" s="51"/>
    </row>
    <row r="77" spans="1:12">
      <c r="A77" s="24" t="s">
        <v>1350</v>
      </c>
      <c r="B77" s="24" t="s">
        <v>953</v>
      </c>
      <c r="C77" s="150">
        <f t="shared" ref="C77:I77" si="9">SUM(C61:C76)</f>
        <v>0</v>
      </c>
      <c r="D77" s="150">
        <f t="shared" si="9"/>
        <v>190.74397399999998</v>
      </c>
      <c r="E77" s="150">
        <f t="shared" si="9"/>
        <v>132.43750299999999</v>
      </c>
      <c r="F77" s="150">
        <f t="shared" si="9"/>
        <v>16.731840999999999</v>
      </c>
      <c r="G77" s="150">
        <f t="shared" si="9"/>
        <v>0.329374</v>
      </c>
      <c r="H77" s="150">
        <f t="shared" si="9"/>
        <v>0</v>
      </c>
      <c r="I77" s="150">
        <f t="shared" si="9"/>
        <v>0</v>
      </c>
      <c r="J77" s="51"/>
      <c r="K77" s="51"/>
      <c r="L77" s="51"/>
    </row>
    <row r="78" spans="1:12">
      <c r="A78" s="21" t="s">
        <v>1351</v>
      </c>
      <c r="B78" s="21"/>
      <c r="C78" s="21"/>
      <c r="D78" s="21"/>
      <c r="E78" s="21"/>
      <c r="F78" s="21"/>
      <c r="G78" s="21"/>
      <c r="H78" s="21"/>
      <c r="I78" s="21"/>
      <c r="J78" s="51"/>
      <c r="K78" s="51"/>
      <c r="L78" s="51"/>
    </row>
    <row r="79" spans="1:12">
      <c r="A79" s="22" t="s">
        <v>148</v>
      </c>
      <c r="B79" s="24" t="s">
        <v>955</v>
      </c>
      <c r="C79" s="44"/>
      <c r="D79" s="44">
        <v>0.80529499999999998</v>
      </c>
      <c r="E79" s="44">
        <v>0.54780899999999999</v>
      </c>
      <c r="F79" s="44">
        <v>7.1572999999999998E-2</v>
      </c>
      <c r="G79" s="44">
        <v>6.4260000000000003E-3</v>
      </c>
      <c r="H79" s="44"/>
      <c r="I79" s="44"/>
      <c r="J79" s="51"/>
      <c r="K79" s="51"/>
      <c r="L79" s="51"/>
    </row>
    <row r="80" spans="1:12">
      <c r="A80" s="21" t="s">
        <v>1352</v>
      </c>
      <c r="B80" s="21"/>
      <c r="C80" s="21"/>
      <c r="D80" s="21"/>
      <c r="E80" s="21"/>
      <c r="F80" s="21"/>
      <c r="G80" s="21"/>
      <c r="H80" s="21"/>
      <c r="I80" s="21"/>
      <c r="J80" s="51"/>
      <c r="K80" s="51"/>
      <c r="L80" s="51"/>
    </row>
    <row r="81" spans="1:12">
      <c r="A81" s="22" t="s">
        <v>1353</v>
      </c>
      <c r="B81" s="24" t="s">
        <v>1349</v>
      </c>
      <c r="C81" s="44"/>
      <c r="D81" s="44"/>
      <c r="E81" s="44"/>
      <c r="F81" s="44"/>
      <c r="G81" s="44"/>
      <c r="H81" s="44"/>
      <c r="I81" s="44"/>
      <c r="J81" s="51"/>
      <c r="K81" s="51"/>
      <c r="L81" s="51"/>
    </row>
    <row r="82" spans="1:12">
      <c r="A82" s="24" t="s">
        <v>1354</v>
      </c>
      <c r="B82" s="24" t="s">
        <v>1349</v>
      </c>
      <c r="C82" s="44"/>
      <c r="D82" s="44"/>
      <c r="E82" s="44"/>
      <c r="F82" s="44"/>
      <c r="G82" s="44">
        <v>-2.2426750000000002</v>
      </c>
      <c r="H82" s="44"/>
      <c r="I82" s="44"/>
      <c r="J82" s="51"/>
      <c r="K82" s="51"/>
      <c r="L82" s="51"/>
    </row>
    <row r="83" spans="1:12">
      <c r="A83" s="24" t="s">
        <v>1355</v>
      </c>
      <c r="B83" s="24" t="s">
        <v>1349</v>
      </c>
      <c r="C83" s="44"/>
      <c r="D83" s="44"/>
      <c r="E83" s="44"/>
      <c r="F83" s="44"/>
      <c r="G83" s="44"/>
      <c r="H83" s="44"/>
      <c r="I83" s="44"/>
      <c r="J83" s="51"/>
      <c r="K83" s="51"/>
      <c r="L83" s="51"/>
    </row>
    <row r="84" spans="1:12">
      <c r="A84" s="24" t="s">
        <v>1356</v>
      </c>
      <c r="B84" s="24" t="s">
        <v>1349</v>
      </c>
      <c r="C84" s="44"/>
      <c r="D84" s="44"/>
      <c r="E84" s="44"/>
      <c r="F84" s="44"/>
      <c r="G84" s="44"/>
      <c r="H84" s="44"/>
      <c r="I84" s="44"/>
      <c r="J84" s="51"/>
      <c r="K84" s="51"/>
      <c r="L84" s="51"/>
    </row>
    <row r="85" spans="1:12">
      <c r="A85" s="24" t="s">
        <v>1357</v>
      </c>
      <c r="B85" s="24" t="s">
        <v>1349</v>
      </c>
      <c r="C85" s="44"/>
      <c r="D85" s="44"/>
      <c r="E85" s="44"/>
      <c r="F85" s="44"/>
      <c r="G85" s="44"/>
      <c r="H85" s="44"/>
      <c r="I85" s="44"/>
      <c r="J85" s="51"/>
      <c r="K85" s="51"/>
      <c r="L85" s="51"/>
    </row>
    <row r="86" spans="1:12">
      <c r="A86" s="24" t="s">
        <v>209</v>
      </c>
      <c r="B86" s="24" t="s">
        <v>953</v>
      </c>
      <c r="C86" s="150">
        <f t="shared" ref="C86:I86" si="10">SUM(C81:C85)</f>
        <v>0</v>
      </c>
      <c r="D86" s="150">
        <f t="shared" si="10"/>
        <v>0</v>
      </c>
      <c r="E86" s="150">
        <f t="shared" si="10"/>
        <v>0</v>
      </c>
      <c r="F86" s="150">
        <f t="shared" si="10"/>
        <v>0</v>
      </c>
      <c r="G86" s="150">
        <f t="shared" si="10"/>
        <v>-2.2426750000000002</v>
      </c>
      <c r="H86" s="150">
        <f t="shared" si="10"/>
        <v>0</v>
      </c>
      <c r="I86" s="150">
        <f t="shared" si="10"/>
        <v>0</v>
      </c>
      <c r="J86" s="51"/>
      <c r="K86" s="51"/>
      <c r="L86" s="51"/>
    </row>
    <row r="87" spans="1:12">
      <c r="A87" s="21" t="s">
        <v>970</v>
      </c>
      <c r="B87" s="21"/>
      <c r="C87" s="21"/>
      <c r="D87" s="21"/>
      <c r="E87" s="21"/>
      <c r="F87" s="21"/>
      <c r="G87" s="21"/>
      <c r="H87" s="21"/>
      <c r="I87" s="21"/>
      <c r="J87" s="51"/>
      <c r="K87" s="51"/>
      <c r="L87" s="51"/>
    </row>
    <row r="88" spans="1:12">
      <c r="A88" s="24" t="s">
        <v>971</v>
      </c>
      <c r="B88" s="24" t="s">
        <v>955</v>
      </c>
      <c r="C88" s="150">
        <f t="shared" ref="C88:I88" si="11">C77+C79-C86</f>
        <v>0</v>
      </c>
      <c r="D88" s="150">
        <f t="shared" si="11"/>
        <v>191.54926899999998</v>
      </c>
      <c r="E88" s="150">
        <f t="shared" si="11"/>
        <v>132.98531199999999</v>
      </c>
      <c r="F88" s="150">
        <f t="shared" si="11"/>
        <v>16.803414</v>
      </c>
      <c r="G88" s="150">
        <f t="shared" si="11"/>
        <v>2.5784750000000001</v>
      </c>
      <c r="H88" s="150">
        <f t="shared" si="11"/>
        <v>0</v>
      </c>
      <c r="I88" s="150">
        <f t="shared" si="11"/>
        <v>0</v>
      </c>
      <c r="J88" s="51"/>
      <c r="K88" s="51"/>
      <c r="L88" s="51"/>
    </row>
    <row r="89" spans="1:12">
      <c r="A89" s="20" t="s">
        <v>1358</v>
      </c>
      <c r="B89" s="20"/>
      <c r="C89" s="20"/>
      <c r="D89" s="20"/>
      <c r="E89" s="20"/>
      <c r="F89" s="20"/>
      <c r="G89" s="20"/>
      <c r="H89" s="20"/>
      <c r="I89" s="20"/>
      <c r="J89" s="51"/>
      <c r="K89" s="51"/>
      <c r="L89" s="51"/>
    </row>
    <row r="90" spans="1:12">
      <c r="A90" s="21" t="s">
        <v>1359</v>
      </c>
      <c r="B90" s="21"/>
      <c r="C90" s="21"/>
      <c r="D90" s="21"/>
      <c r="E90" s="21"/>
      <c r="F90" s="21"/>
      <c r="G90" s="21"/>
      <c r="H90" s="21"/>
      <c r="I90" s="21"/>
      <c r="J90" s="194"/>
      <c r="K90" s="51"/>
      <c r="L90" s="51"/>
    </row>
    <row r="91" spans="1:12">
      <c r="A91" s="22" t="s">
        <v>1330</v>
      </c>
      <c r="B91" s="22" t="s">
        <v>1327</v>
      </c>
      <c r="C91" s="44"/>
      <c r="D91" s="44">
        <v>36.064500000000002</v>
      </c>
      <c r="E91" s="44">
        <v>22.030166999999999</v>
      </c>
      <c r="F91" s="44">
        <v>9.4968330000000005</v>
      </c>
      <c r="G91" s="44">
        <v>0.67</v>
      </c>
      <c r="H91" s="44"/>
      <c r="I91" s="44"/>
      <c r="J91" s="51"/>
      <c r="K91" s="51"/>
      <c r="L91" s="51"/>
    </row>
    <row r="92" spans="1:12">
      <c r="A92" s="22" t="s">
        <v>1331</v>
      </c>
      <c r="B92" s="22" t="s">
        <v>1327</v>
      </c>
      <c r="C92" s="44"/>
      <c r="D92" s="44"/>
      <c r="E92" s="44"/>
      <c r="F92" s="44"/>
      <c r="G92" s="44"/>
      <c r="H92" s="44"/>
      <c r="I92" s="44"/>
      <c r="J92" s="51"/>
      <c r="K92" s="51"/>
      <c r="L92" s="51"/>
    </row>
    <row r="93" spans="1:12">
      <c r="A93" s="22" t="s">
        <v>1332</v>
      </c>
      <c r="B93" s="22" t="s">
        <v>1327</v>
      </c>
      <c r="C93" s="44"/>
      <c r="D93" s="44">
        <v>0.15479999999999999</v>
      </c>
      <c r="E93" s="44">
        <v>9.7466999999999998E-2</v>
      </c>
      <c r="F93" s="44">
        <v>4.0133000000000002E-2</v>
      </c>
      <c r="G93" s="44"/>
      <c r="H93" s="44"/>
      <c r="I93" s="44"/>
      <c r="J93" s="51"/>
      <c r="K93" s="51"/>
      <c r="L93" s="51"/>
    </row>
    <row r="94" spans="1:12">
      <c r="A94" s="24" t="s">
        <v>1333</v>
      </c>
      <c r="B94" s="22" t="s">
        <v>1327</v>
      </c>
      <c r="C94" s="44"/>
      <c r="D94" s="44"/>
      <c r="E94" s="44"/>
      <c r="F94" s="44"/>
      <c r="G94" s="44">
        <v>11.594836000000001</v>
      </c>
      <c r="H94" s="44"/>
      <c r="I94" s="44"/>
      <c r="J94" s="51"/>
      <c r="K94" s="51"/>
      <c r="L94" s="51"/>
    </row>
    <row r="95" spans="1:12">
      <c r="A95" s="24" t="s">
        <v>1334</v>
      </c>
      <c r="B95" s="22" t="s">
        <v>1327</v>
      </c>
      <c r="C95" s="44"/>
      <c r="D95" s="44">
        <v>3.3045</v>
      </c>
      <c r="E95" s="44">
        <v>2.6695000000000002</v>
      </c>
      <c r="F95" s="44">
        <v>0.23449999999999999</v>
      </c>
      <c r="G95" s="44"/>
      <c r="H95" s="44"/>
      <c r="I95" s="44"/>
      <c r="J95" s="51"/>
      <c r="K95" s="51"/>
      <c r="L95" s="51"/>
    </row>
    <row r="96" spans="1:12">
      <c r="A96" s="24" t="s">
        <v>1335</v>
      </c>
      <c r="B96" s="22" t="s">
        <v>1327</v>
      </c>
      <c r="C96" s="44"/>
      <c r="D96" s="44"/>
      <c r="E96" s="44"/>
      <c r="F96" s="44"/>
      <c r="G96" s="44"/>
      <c r="H96" s="44"/>
      <c r="I96" s="44"/>
      <c r="J96" s="51"/>
      <c r="K96" s="51"/>
      <c r="L96" s="51"/>
    </row>
    <row r="97" spans="1:12">
      <c r="A97" s="24" t="s">
        <v>1336</v>
      </c>
      <c r="B97" s="22" t="s">
        <v>1327</v>
      </c>
      <c r="C97" s="44"/>
      <c r="D97" s="44">
        <v>1.86</v>
      </c>
      <c r="E97" s="44">
        <v>1.86</v>
      </c>
      <c r="F97" s="44">
        <v>1.86</v>
      </c>
      <c r="G97" s="44">
        <v>15.251125</v>
      </c>
      <c r="H97" s="44"/>
      <c r="I97" s="44"/>
      <c r="J97" s="51"/>
      <c r="K97" s="51"/>
      <c r="L97" s="51"/>
    </row>
    <row r="98" spans="1:12">
      <c r="A98" s="24" t="s">
        <v>1337</v>
      </c>
      <c r="B98" s="22" t="s">
        <v>1327</v>
      </c>
      <c r="C98" s="44"/>
      <c r="D98" s="44"/>
      <c r="E98" s="44"/>
      <c r="F98" s="44"/>
      <c r="G98" s="44"/>
      <c r="H98" s="44"/>
      <c r="I98" s="44"/>
      <c r="J98" s="51"/>
      <c r="K98" s="51"/>
      <c r="L98" s="51"/>
    </row>
    <row r="99" spans="1:12">
      <c r="A99" s="24" t="s">
        <v>1338</v>
      </c>
      <c r="B99" s="22" t="s">
        <v>1327</v>
      </c>
      <c r="C99" s="44"/>
      <c r="D99" s="44">
        <v>0.66922999999999999</v>
      </c>
      <c r="E99" s="44">
        <v>0.67500000000000004</v>
      </c>
      <c r="F99" s="44">
        <v>0.67500000000000004</v>
      </c>
      <c r="G99" s="44">
        <v>0.67500000000000004</v>
      </c>
      <c r="H99" s="44"/>
      <c r="I99" s="44"/>
      <c r="J99" s="51"/>
      <c r="K99" s="51"/>
      <c r="L99" s="51"/>
    </row>
    <row r="100" spans="1:12">
      <c r="A100" s="24" t="s">
        <v>1339</v>
      </c>
      <c r="B100" s="22" t="s">
        <v>1327</v>
      </c>
      <c r="C100" s="44"/>
      <c r="D100" s="44">
        <v>1.9580500000000001</v>
      </c>
      <c r="E100" s="44">
        <v>12.095198</v>
      </c>
      <c r="F100" s="44">
        <v>47.305767000000003</v>
      </c>
      <c r="G100" s="44">
        <v>84.990144000000001</v>
      </c>
      <c r="H100" s="44"/>
      <c r="I100" s="44"/>
      <c r="J100" s="51"/>
      <c r="K100" s="51"/>
      <c r="L100" s="51"/>
    </row>
    <row r="101" spans="1:12">
      <c r="A101" s="24" t="s">
        <v>1340</v>
      </c>
      <c r="B101" s="22" t="s">
        <v>1327</v>
      </c>
      <c r="C101" s="44"/>
      <c r="D101" s="44">
        <v>1.78064</v>
      </c>
      <c r="E101" s="44">
        <v>9.5041530000000005</v>
      </c>
      <c r="F101" s="44">
        <v>30.965987999999999</v>
      </c>
      <c r="G101" s="44">
        <v>51.072966999999998</v>
      </c>
      <c r="H101" s="44"/>
      <c r="I101" s="44"/>
      <c r="J101" s="51"/>
      <c r="K101" s="51"/>
      <c r="L101" s="51"/>
    </row>
    <row r="102" spans="1:12">
      <c r="A102" s="24" t="s">
        <v>1341</v>
      </c>
      <c r="B102" s="22" t="s">
        <v>1327</v>
      </c>
      <c r="C102" s="44"/>
      <c r="D102" s="44">
        <v>1.167592</v>
      </c>
      <c r="E102" s="44">
        <v>10.202121</v>
      </c>
      <c r="F102" s="44">
        <v>10.057760999999999</v>
      </c>
      <c r="G102" s="44">
        <v>33.780811999999997</v>
      </c>
      <c r="H102" s="44"/>
      <c r="I102" s="44"/>
      <c r="J102" s="51"/>
      <c r="K102" s="51"/>
      <c r="L102" s="51"/>
    </row>
    <row r="103" spans="1:12">
      <c r="A103" s="24" t="s">
        <v>1342</v>
      </c>
      <c r="B103" s="22" t="s">
        <v>1327</v>
      </c>
      <c r="C103" s="44"/>
      <c r="D103" s="44"/>
      <c r="E103" s="44"/>
      <c r="F103" s="44">
        <v>0.8</v>
      </c>
      <c r="G103" s="44">
        <v>0.8</v>
      </c>
      <c r="H103" s="44"/>
      <c r="I103" s="44"/>
      <c r="J103" s="51"/>
      <c r="K103" s="51"/>
      <c r="L103" s="51"/>
    </row>
    <row r="104" spans="1:12">
      <c r="A104" s="24" t="s">
        <v>1343</v>
      </c>
      <c r="B104" s="22" t="s">
        <v>1327</v>
      </c>
      <c r="C104" s="44"/>
      <c r="D104" s="44"/>
      <c r="E104" s="44"/>
      <c r="F104" s="44"/>
      <c r="G104" s="44"/>
      <c r="H104" s="44"/>
      <c r="I104" s="44"/>
      <c r="J104" s="51"/>
      <c r="K104" s="51"/>
      <c r="L104" s="51"/>
    </row>
    <row r="105" spans="1:12">
      <c r="A105" s="24" t="s">
        <v>1344</v>
      </c>
      <c r="B105" s="22" t="s">
        <v>1327</v>
      </c>
      <c r="C105" s="44"/>
      <c r="D105" s="44"/>
      <c r="E105" s="44"/>
      <c r="F105" s="44"/>
      <c r="G105" s="44"/>
      <c r="H105" s="44"/>
      <c r="I105" s="44"/>
      <c r="J105" s="51"/>
      <c r="K105" s="51"/>
      <c r="L105" s="51"/>
    </row>
    <row r="106" spans="1:12">
      <c r="A106" s="24" t="s">
        <v>1345</v>
      </c>
      <c r="B106" s="22" t="s">
        <v>1327</v>
      </c>
      <c r="C106" s="44"/>
      <c r="D106" s="44">
        <v>2.8208000000000002</v>
      </c>
      <c r="E106" s="44">
        <v>2.5568</v>
      </c>
      <c r="F106" s="44">
        <v>5.6</v>
      </c>
      <c r="G106" s="44">
        <v>5.6</v>
      </c>
      <c r="H106" s="44"/>
      <c r="I106" s="44"/>
      <c r="J106" s="51"/>
      <c r="K106" s="51"/>
      <c r="L106" s="51"/>
    </row>
    <row r="107" spans="1:12">
      <c r="A107" s="24" t="s">
        <v>1325</v>
      </c>
      <c r="B107" s="22" t="s">
        <v>1327</v>
      </c>
      <c r="C107" s="150">
        <f t="shared" ref="C107:I107" si="12">SUM(C91:C106)</f>
        <v>0</v>
      </c>
      <c r="D107" s="150">
        <f t="shared" si="12"/>
        <v>49.780111999999995</v>
      </c>
      <c r="E107" s="150">
        <f t="shared" si="12"/>
        <v>61.690406000000003</v>
      </c>
      <c r="F107" s="150">
        <f t="shared" si="12"/>
        <v>107.03598199999999</v>
      </c>
      <c r="G107" s="150">
        <f t="shared" si="12"/>
        <v>204.43488400000001</v>
      </c>
      <c r="H107" s="150">
        <f t="shared" si="12"/>
        <v>0</v>
      </c>
      <c r="I107" s="150">
        <f t="shared" si="12"/>
        <v>0</v>
      </c>
      <c r="J107" s="51"/>
      <c r="K107" s="51"/>
      <c r="L107" s="51"/>
    </row>
    <row r="108" spans="1:12">
      <c r="A108" s="21" t="s">
        <v>1360</v>
      </c>
      <c r="B108" s="21"/>
      <c r="C108" s="21"/>
      <c r="D108" s="21"/>
      <c r="E108" s="21"/>
      <c r="F108" s="21"/>
      <c r="G108" s="21"/>
      <c r="H108" s="21"/>
      <c r="I108" s="21"/>
      <c r="J108" s="51"/>
      <c r="K108" s="51"/>
      <c r="L108" s="51"/>
    </row>
    <row r="109" spans="1:12">
      <c r="A109" s="22" t="s">
        <v>1330</v>
      </c>
      <c r="B109" s="22" t="s">
        <v>1327</v>
      </c>
      <c r="C109" s="44"/>
      <c r="D109" s="44"/>
      <c r="E109" s="44"/>
      <c r="F109" s="44"/>
      <c r="G109" s="44"/>
      <c r="H109" s="44"/>
      <c r="I109" s="44"/>
      <c r="J109" s="51"/>
      <c r="K109" s="51"/>
      <c r="L109" s="51"/>
    </row>
    <row r="110" spans="1:12">
      <c r="A110" s="22" t="s">
        <v>1331</v>
      </c>
      <c r="B110" s="22" t="s">
        <v>1327</v>
      </c>
      <c r="C110" s="44"/>
      <c r="D110" s="44"/>
      <c r="E110" s="44"/>
      <c r="F110" s="44"/>
      <c r="G110" s="44"/>
      <c r="H110" s="44"/>
      <c r="I110" s="44"/>
      <c r="J110" s="51"/>
      <c r="K110" s="51"/>
      <c r="L110" s="51"/>
    </row>
    <row r="111" spans="1:12">
      <c r="A111" s="22" t="s">
        <v>1332</v>
      </c>
      <c r="B111" s="22" t="s">
        <v>1327</v>
      </c>
      <c r="C111" s="44"/>
      <c r="D111" s="44"/>
      <c r="E111" s="44"/>
      <c r="F111" s="44"/>
      <c r="G111" s="44"/>
      <c r="H111" s="44"/>
      <c r="I111" s="44"/>
      <c r="J111" s="51"/>
      <c r="K111" s="51"/>
      <c r="L111" s="51"/>
    </row>
    <row r="112" spans="1:12">
      <c r="A112" s="24" t="s">
        <v>1333</v>
      </c>
      <c r="B112" s="22" t="s">
        <v>1327</v>
      </c>
      <c r="C112" s="44"/>
      <c r="D112" s="44"/>
      <c r="E112" s="44"/>
      <c r="F112" s="44"/>
      <c r="G112" s="44"/>
      <c r="H112" s="44"/>
      <c r="I112" s="44"/>
      <c r="J112" s="51"/>
      <c r="K112" s="51"/>
      <c r="L112" s="51"/>
    </row>
    <row r="113" spans="1:12">
      <c r="A113" s="24" t="s">
        <v>1334</v>
      </c>
      <c r="B113" s="22" t="s">
        <v>1327</v>
      </c>
      <c r="C113" s="44"/>
      <c r="D113" s="44"/>
      <c r="E113" s="44"/>
      <c r="F113" s="44"/>
      <c r="G113" s="44"/>
      <c r="H113" s="44"/>
      <c r="I113" s="44"/>
      <c r="J113" s="51"/>
      <c r="K113" s="51"/>
      <c r="L113" s="51"/>
    </row>
    <row r="114" spans="1:12">
      <c r="A114" s="24" t="s">
        <v>1335</v>
      </c>
      <c r="B114" s="22" t="s">
        <v>1327</v>
      </c>
      <c r="C114" s="44"/>
      <c r="D114" s="44"/>
      <c r="E114" s="44"/>
      <c r="F114" s="44"/>
      <c r="G114" s="44"/>
      <c r="H114" s="44"/>
      <c r="I114" s="44"/>
      <c r="J114" s="51"/>
      <c r="K114" s="51"/>
      <c r="L114" s="51"/>
    </row>
    <row r="115" spans="1:12">
      <c r="A115" s="24" t="s">
        <v>1336</v>
      </c>
      <c r="B115" s="22" t="s">
        <v>1327</v>
      </c>
      <c r="C115" s="44"/>
      <c r="D115" s="44"/>
      <c r="E115" s="44"/>
      <c r="F115" s="44"/>
      <c r="G115" s="44"/>
      <c r="H115" s="44"/>
      <c r="I115" s="44"/>
      <c r="J115" s="51"/>
      <c r="K115" s="51"/>
      <c r="L115" s="51"/>
    </row>
    <row r="116" spans="1:12">
      <c r="A116" s="24" t="s">
        <v>1337</v>
      </c>
      <c r="B116" s="22" t="s">
        <v>1327</v>
      </c>
      <c r="C116" s="44"/>
      <c r="D116" s="44"/>
      <c r="E116" s="44"/>
      <c r="F116" s="44"/>
      <c r="G116" s="44"/>
      <c r="H116" s="44"/>
      <c r="I116" s="44"/>
      <c r="J116" s="51"/>
      <c r="K116" s="51"/>
      <c r="L116" s="51"/>
    </row>
    <row r="117" spans="1:12">
      <c r="A117" s="24" t="s">
        <v>1338</v>
      </c>
      <c r="B117" s="22" t="s">
        <v>1327</v>
      </c>
      <c r="C117" s="44"/>
      <c r="D117" s="44"/>
      <c r="E117" s="44"/>
      <c r="F117" s="44"/>
      <c r="G117" s="44"/>
      <c r="H117" s="44"/>
      <c r="I117" s="44"/>
      <c r="J117" s="51"/>
      <c r="K117" s="51"/>
      <c r="L117" s="51"/>
    </row>
    <row r="118" spans="1:12">
      <c r="A118" s="24" t="s">
        <v>1339</v>
      </c>
      <c r="B118" s="22" t="s">
        <v>1327</v>
      </c>
      <c r="C118" s="44"/>
      <c r="D118" s="44"/>
      <c r="E118" s="44"/>
      <c r="F118" s="44"/>
      <c r="G118" s="44"/>
      <c r="H118" s="44"/>
      <c r="I118" s="44"/>
      <c r="J118" s="51"/>
      <c r="K118" s="51"/>
      <c r="L118" s="51"/>
    </row>
    <row r="119" spans="1:12">
      <c r="A119" s="24" t="s">
        <v>1340</v>
      </c>
      <c r="B119" s="22" t="s">
        <v>1327</v>
      </c>
      <c r="C119" s="44"/>
      <c r="D119" s="44"/>
      <c r="E119" s="44"/>
      <c r="F119" s="44"/>
      <c r="G119" s="44"/>
      <c r="H119" s="44"/>
      <c r="I119" s="44"/>
      <c r="J119" s="51"/>
      <c r="K119" s="51"/>
      <c r="L119" s="51"/>
    </row>
    <row r="120" spans="1:12">
      <c r="A120" s="24" t="s">
        <v>1341</v>
      </c>
      <c r="B120" s="22" t="s">
        <v>1327</v>
      </c>
      <c r="C120" s="44"/>
      <c r="D120" s="44"/>
      <c r="E120" s="44"/>
      <c r="F120" s="44"/>
      <c r="G120" s="44"/>
      <c r="H120" s="44"/>
      <c r="I120" s="44"/>
      <c r="J120" s="51"/>
      <c r="K120" s="51"/>
      <c r="L120" s="51"/>
    </row>
    <row r="121" spans="1:12">
      <c r="A121" s="24" t="s">
        <v>1342</v>
      </c>
      <c r="B121" s="22" t="s">
        <v>1327</v>
      </c>
      <c r="C121" s="44"/>
      <c r="D121" s="44"/>
      <c r="E121" s="44"/>
      <c r="F121" s="44"/>
      <c r="G121" s="44"/>
      <c r="H121" s="44"/>
      <c r="I121" s="44"/>
      <c r="J121" s="51"/>
      <c r="K121" s="51"/>
      <c r="L121" s="51"/>
    </row>
    <row r="122" spans="1:12">
      <c r="A122" s="24" t="s">
        <v>1343</v>
      </c>
      <c r="B122" s="22" t="s">
        <v>1327</v>
      </c>
      <c r="C122" s="44"/>
      <c r="D122" s="44"/>
      <c r="E122" s="44"/>
      <c r="F122" s="44"/>
      <c r="G122" s="44"/>
      <c r="H122" s="44"/>
      <c r="I122" s="44"/>
      <c r="J122" s="51"/>
      <c r="K122" s="51"/>
      <c r="L122" s="51"/>
    </row>
    <row r="123" spans="1:12">
      <c r="A123" s="24" t="s">
        <v>1344</v>
      </c>
      <c r="B123" s="22" t="s">
        <v>1327</v>
      </c>
      <c r="C123" s="44"/>
      <c r="D123" s="44"/>
      <c r="E123" s="44"/>
      <c r="F123" s="44"/>
      <c r="G123" s="44"/>
      <c r="H123" s="44"/>
      <c r="I123" s="44"/>
      <c r="J123" s="51"/>
      <c r="K123" s="51"/>
      <c r="L123" s="51"/>
    </row>
    <row r="124" spans="1:12">
      <c r="A124" s="24" t="s">
        <v>1345</v>
      </c>
      <c r="B124" s="22" t="s">
        <v>1327</v>
      </c>
      <c r="C124" s="44"/>
      <c r="D124" s="44"/>
      <c r="E124" s="44"/>
      <c r="F124" s="44"/>
      <c r="G124" s="44"/>
      <c r="H124" s="44"/>
      <c r="I124" s="44"/>
      <c r="J124" s="51"/>
      <c r="K124" s="51"/>
      <c r="L124" s="51"/>
    </row>
    <row r="125" spans="1:12">
      <c r="A125" s="24" t="s">
        <v>1325</v>
      </c>
      <c r="B125" s="22" t="s">
        <v>1327</v>
      </c>
      <c r="C125" s="150">
        <f t="shared" ref="C125:I125" si="13">SUM(C109:C124)</f>
        <v>0</v>
      </c>
      <c r="D125" s="150">
        <f t="shared" si="13"/>
        <v>0</v>
      </c>
      <c r="E125" s="150">
        <f t="shared" si="13"/>
        <v>0</v>
      </c>
      <c r="F125" s="150">
        <f t="shared" si="13"/>
        <v>0</v>
      </c>
      <c r="G125" s="150">
        <f t="shared" si="13"/>
        <v>0</v>
      </c>
      <c r="H125" s="150">
        <f t="shared" si="13"/>
        <v>0</v>
      </c>
      <c r="I125" s="150">
        <f t="shared" si="13"/>
        <v>0</v>
      </c>
      <c r="J125" s="51"/>
      <c r="K125" s="51"/>
      <c r="L125" s="51"/>
    </row>
    <row r="126" spans="1:12">
      <c r="A126" s="21" t="s">
        <v>1361</v>
      </c>
      <c r="B126" s="21"/>
      <c r="C126" s="21"/>
      <c r="D126" s="21"/>
      <c r="E126" s="21"/>
      <c r="F126" s="21"/>
      <c r="G126" s="21"/>
      <c r="H126" s="21"/>
      <c r="I126" s="21"/>
      <c r="J126" s="51"/>
      <c r="K126" s="51"/>
      <c r="L126" s="51"/>
    </row>
    <row r="127" spans="1:12">
      <c r="A127" s="22" t="s">
        <v>1330</v>
      </c>
      <c r="B127" s="22" t="s">
        <v>1327</v>
      </c>
      <c r="C127" s="44"/>
      <c r="D127" s="44"/>
      <c r="E127" s="44"/>
      <c r="F127" s="44"/>
      <c r="G127" s="44"/>
      <c r="H127" s="44"/>
      <c r="I127" s="44"/>
      <c r="J127" s="51"/>
      <c r="K127" s="51"/>
      <c r="L127" s="206" t="s">
        <v>1362</v>
      </c>
    </row>
    <row r="128" spans="1:12">
      <c r="A128" s="22" t="s">
        <v>1331</v>
      </c>
      <c r="B128" s="22" t="s">
        <v>1327</v>
      </c>
      <c r="C128" s="44"/>
      <c r="D128" s="44"/>
      <c r="E128" s="44"/>
      <c r="F128" s="44"/>
      <c r="G128" s="44"/>
      <c r="H128" s="44"/>
      <c r="I128" s="44"/>
      <c r="J128" s="51"/>
      <c r="K128" s="51"/>
      <c r="L128" s="51"/>
    </row>
    <row r="129" spans="1:12">
      <c r="A129" s="22" t="s">
        <v>1332</v>
      </c>
      <c r="B129" s="22" t="s">
        <v>1327</v>
      </c>
      <c r="C129" s="44"/>
      <c r="D129" s="44"/>
      <c r="E129" s="44"/>
      <c r="F129" s="44"/>
      <c r="G129" s="44"/>
      <c r="H129" s="44"/>
      <c r="I129" s="44"/>
      <c r="J129" s="51"/>
      <c r="K129" s="51"/>
      <c r="L129" s="51"/>
    </row>
    <row r="130" spans="1:12">
      <c r="A130" s="24" t="s">
        <v>1333</v>
      </c>
      <c r="B130" s="22" t="s">
        <v>1327</v>
      </c>
      <c r="C130" s="44"/>
      <c r="D130" s="44"/>
      <c r="E130" s="44"/>
      <c r="F130" s="44"/>
      <c r="G130" s="44"/>
      <c r="H130" s="44"/>
      <c r="I130" s="44"/>
      <c r="J130" s="51"/>
      <c r="K130" s="51"/>
      <c r="L130" s="51"/>
    </row>
    <row r="131" spans="1:12">
      <c r="A131" s="24" t="s">
        <v>1334</v>
      </c>
      <c r="B131" s="22" t="s">
        <v>1327</v>
      </c>
      <c r="C131" s="44"/>
      <c r="D131" s="44"/>
      <c r="E131" s="44"/>
      <c r="F131" s="44"/>
      <c r="G131" s="44"/>
      <c r="H131" s="44"/>
      <c r="I131" s="44"/>
      <c r="J131" s="51"/>
      <c r="K131" s="51"/>
      <c r="L131" s="51"/>
    </row>
    <row r="132" spans="1:12">
      <c r="A132" s="24" t="s">
        <v>1335</v>
      </c>
      <c r="B132" s="22" t="s">
        <v>1327</v>
      </c>
      <c r="C132" s="44"/>
      <c r="D132" s="44"/>
      <c r="E132" s="44"/>
      <c r="F132" s="44"/>
      <c r="G132" s="44"/>
      <c r="H132" s="44"/>
      <c r="I132" s="44"/>
      <c r="J132" s="51"/>
      <c r="K132" s="51"/>
      <c r="L132" s="51"/>
    </row>
    <row r="133" spans="1:12">
      <c r="A133" s="24" t="s">
        <v>1336</v>
      </c>
      <c r="B133" s="22" t="s">
        <v>1327</v>
      </c>
      <c r="C133" s="44"/>
      <c r="D133" s="44"/>
      <c r="E133" s="44"/>
      <c r="F133" s="44"/>
      <c r="G133" s="44"/>
      <c r="H133" s="44"/>
      <c r="I133" s="44"/>
      <c r="J133" s="51"/>
      <c r="K133" s="51"/>
      <c r="L133" s="51"/>
    </row>
    <row r="134" spans="1:12">
      <c r="A134" s="24" t="s">
        <v>1337</v>
      </c>
      <c r="B134" s="22" t="s">
        <v>1327</v>
      </c>
      <c r="C134" s="44"/>
      <c r="D134" s="44"/>
      <c r="E134" s="44"/>
      <c r="F134" s="44"/>
      <c r="G134" s="44"/>
      <c r="H134" s="44"/>
      <c r="I134" s="44"/>
      <c r="J134" s="51"/>
      <c r="K134" s="51"/>
      <c r="L134" s="51"/>
    </row>
    <row r="135" spans="1:12">
      <c r="A135" s="24" t="s">
        <v>1338</v>
      </c>
      <c r="B135" s="22" t="s">
        <v>1327</v>
      </c>
      <c r="C135" s="44"/>
      <c r="D135" s="44"/>
      <c r="E135" s="44"/>
      <c r="F135" s="44"/>
      <c r="G135" s="44"/>
      <c r="H135" s="44"/>
      <c r="I135" s="44"/>
      <c r="J135" s="51"/>
      <c r="K135" s="51"/>
      <c r="L135" s="51"/>
    </row>
    <row r="136" spans="1:12">
      <c r="A136" s="24" t="s">
        <v>1339</v>
      </c>
      <c r="B136" s="22" t="s">
        <v>1327</v>
      </c>
      <c r="C136" s="44"/>
      <c r="D136" s="44"/>
      <c r="E136" s="44"/>
      <c r="F136" s="44"/>
      <c r="G136" s="44"/>
      <c r="H136" s="44"/>
      <c r="I136" s="44"/>
      <c r="J136" s="51"/>
      <c r="K136" s="51"/>
      <c r="L136" s="51"/>
    </row>
    <row r="137" spans="1:12">
      <c r="A137" s="24" t="s">
        <v>1340</v>
      </c>
      <c r="B137" s="22" t="s">
        <v>1327</v>
      </c>
      <c r="C137" s="44"/>
      <c r="D137" s="44"/>
      <c r="E137" s="44"/>
      <c r="F137" s="44"/>
      <c r="G137" s="44"/>
      <c r="H137" s="44"/>
      <c r="I137" s="44"/>
      <c r="J137" s="51"/>
      <c r="K137" s="51"/>
      <c r="L137" s="51"/>
    </row>
    <row r="138" spans="1:12">
      <c r="A138" s="24" t="s">
        <v>1341</v>
      </c>
      <c r="B138" s="22" t="s">
        <v>1327</v>
      </c>
      <c r="C138" s="44"/>
      <c r="D138" s="44"/>
      <c r="E138" s="44"/>
      <c r="F138" s="44"/>
      <c r="G138" s="44"/>
      <c r="H138" s="44"/>
      <c r="I138" s="44"/>
      <c r="J138" s="51"/>
      <c r="K138" s="51"/>
      <c r="L138" s="51"/>
    </row>
    <row r="139" spans="1:12">
      <c r="A139" s="24" t="s">
        <v>1342</v>
      </c>
      <c r="B139" s="22" t="s">
        <v>1327</v>
      </c>
      <c r="C139" s="44"/>
      <c r="D139" s="44"/>
      <c r="E139" s="44"/>
      <c r="F139" s="44"/>
      <c r="G139" s="44"/>
      <c r="H139" s="44"/>
      <c r="I139" s="44"/>
      <c r="J139" s="51"/>
      <c r="K139" s="51"/>
      <c r="L139" s="51"/>
    </row>
    <row r="140" spans="1:12">
      <c r="A140" s="24" t="s">
        <v>1343</v>
      </c>
      <c r="B140" s="22" t="s">
        <v>1327</v>
      </c>
      <c r="C140" s="44"/>
      <c r="D140" s="44"/>
      <c r="E140" s="44"/>
      <c r="F140" s="44"/>
      <c r="G140" s="44"/>
      <c r="H140" s="44"/>
      <c r="I140" s="44"/>
      <c r="J140" s="51"/>
      <c r="K140" s="51"/>
      <c r="L140" s="51"/>
    </row>
    <row r="141" spans="1:12">
      <c r="A141" s="24" t="s">
        <v>1344</v>
      </c>
      <c r="B141" s="22" t="s">
        <v>1327</v>
      </c>
      <c r="C141" s="44"/>
      <c r="D141" s="44"/>
      <c r="E141" s="44"/>
      <c r="F141" s="44"/>
      <c r="G141" s="44"/>
      <c r="H141" s="44"/>
      <c r="I141" s="44"/>
      <c r="J141" s="51"/>
      <c r="K141" s="51"/>
      <c r="L141" s="51"/>
    </row>
    <row r="142" spans="1:12">
      <c r="A142" s="24" t="s">
        <v>1345</v>
      </c>
      <c r="B142" s="22" t="s">
        <v>1327</v>
      </c>
      <c r="C142" s="44"/>
      <c r="D142" s="44"/>
      <c r="E142" s="44"/>
      <c r="F142" s="44"/>
      <c r="G142" s="44"/>
      <c r="H142" s="44"/>
      <c r="I142" s="44"/>
      <c r="J142" s="51"/>
      <c r="K142" s="51"/>
      <c r="L142" s="51"/>
    </row>
    <row r="143" spans="1:12">
      <c r="A143" s="24" t="s">
        <v>1325</v>
      </c>
      <c r="B143" s="22" t="s">
        <v>1327</v>
      </c>
      <c r="C143" s="150">
        <f t="shared" ref="C143:I143" si="14">SUM(C127:C142)</f>
        <v>0</v>
      </c>
      <c r="D143" s="150">
        <f t="shared" si="14"/>
        <v>0</v>
      </c>
      <c r="E143" s="150">
        <f t="shared" si="14"/>
        <v>0</v>
      </c>
      <c r="F143" s="150">
        <f t="shared" si="14"/>
        <v>0</v>
      </c>
      <c r="G143" s="150">
        <f t="shared" si="14"/>
        <v>0</v>
      </c>
      <c r="H143" s="150">
        <f t="shared" si="14"/>
        <v>0</v>
      </c>
      <c r="I143" s="150">
        <f t="shared" si="14"/>
        <v>0</v>
      </c>
      <c r="J143" s="51"/>
      <c r="K143" s="51"/>
      <c r="L143" s="51"/>
    </row>
    <row r="144" spans="1:12">
      <c r="A144" s="20" t="s">
        <v>1363</v>
      </c>
      <c r="B144" s="20"/>
      <c r="C144" s="20"/>
      <c r="D144" s="20"/>
      <c r="E144" s="20"/>
      <c r="F144" s="20"/>
      <c r="G144" s="20"/>
      <c r="H144" s="20"/>
      <c r="I144" s="20"/>
      <c r="J144" s="51"/>
      <c r="K144" s="51"/>
      <c r="L144" s="51"/>
    </row>
    <row r="145" spans="1:12">
      <c r="A145" s="21" t="s">
        <v>1364</v>
      </c>
      <c r="B145" s="21"/>
      <c r="C145" s="21"/>
      <c r="D145" s="21"/>
      <c r="E145" s="21"/>
      <c r="F145" s="21"/>
      <c r="G145" s="21"/>
      <c r="H145" s="21"/>
      <c r="I145" s="21"/>
      <c r="J145" s="51"/>
      <c r="K145" s="51"/>
      <c r="L145" s="51"/>
    </row>
    <row r="146" spans="1:12">
      <c r="A146" s="22" t="s">
        <v>1365</v>
      </c>
      <c r="B146" s="157" t="s">
        <v>1366</v>
      </c>
      <c r="C146" s="44"/>
      <c r="D146" s="44">
        <v>2.0050569999999999</v>
      </c>
      <c r="E146" s="44">
        <v>1.3631709999999999</v>
      </c>
      <c r="F146" s="44">
        <v>0.17097399999999999</v>
      </c>
      <c r="G146" s="44">
        <v>3.408E-3</v>
      </c>
      <c r="H146" s="44"/>
      <c r="I146" s="44"/>
      <c r="J146" s="51"/>
      <c r="K146" s="51"/>
      <c r="L146" s="51"/>
    </row>
    <row r="147" spans="1:12">
      <c r="A147" s="22" t="s">
        <v>1367</v>
      </c>
      <c r="B147" s="157" t="s">
        <v>1368</v>
      </c>
      <c r="C147" s="44"/>
      <c r="D147" s="44">
        <v>9.887E-3</v>
      </c>
      <c r="E147" s="44">
        <v>1.0654E-2</v>
      </c>
      <c r="F147" s="44">
        <v>5.0029999999999998E-2</v>
      </c>
      <c r="G147" s="44">
        <v>9.2887999999999998E-2</v>
      </c>
      <c r="H147" s="44"/>
      <c r="I147" s="44"/>
      <c r="J147" s="51"/>
      <c r="K147" s="51"/>
      <c r="L147" s="51"/>
    </row>
    <row r="148" spans="1:12">
      <c r="A148" s="22" t="s">
        <v>579</v>
      </c>
      <c r="B148" s="157" t="s">
        <v>1368</v>
      </c>
      <c r="C148" s="44"/>
      <c r="D148" s="44"/>
      <c r="E148" s="44"/>
      <c r="F148" s="44"/>
      <c r="G148" s="44"/>
      <c r="H148" s="44"/>
      <c r="I148" s="44"/>
      <c r="J148" s="51"/>
      <c r="K148" s="51"/>
      <c r="L148" s="51"/>
    </row>
    <row r="149" spans="1:12">
      <c r="A149" s="22" t="s">
        <v>1369</v>
      </c>
      <c r="B149" s="157" t="s">
        <v>1368</v>
      </c>
      <c r="C149" s="44"/>
      <c r="D149" s="44">
        <v>1.9498999999999999E-2</v>
      </c>
      <c r="E149" s="44">
        <v>1.3676000000000001E-2</v>
      </c>
      <c r="F149" s="44">
        <v>2.5829999999999998E-3</v>
      </c>
      <c r="G149" s="44">
        <v>1.8E-5</v>
      </c>
      <c r="H149" s="44"/>
      <c r="I149" s="44"/>
      <c r="J149" s="51"/>
      <c r="K149" s="51"/>
      <c r="L149" s="51"/>
    </row>
    <row r="150" spans="1:12">
      <c r="A150" s="22" t="s">
        <v>578</v>
      </c>
      <c r="B150" s="157" t="s">
        <v>1368</v>
      </c>
      <c r="C150" s="44"/>
      <c r="D150" s="44"/>
      <c r="E150" s="44"/>
      <c r="F150" s="44"/>
      <c r="G150" s="44"/>
      <c r="H150" s="44"/>
      <c r="I150" s="44"/>
      <c r="J150" s="51"/>
      <c r="K150" s="51"/>
      <c r="L150" s="51"/>
    </row>
    <row r="151" spans="1:12">
      <c r="A151" s="22" t="s">
        <v>1370</v>
      </c>
      <c r="B151" s="157" t="s">
        <v>1368</v>
      </c>
      <c r="C151" s="44"/>
      <c r="D151" s="44">
        <v>0.15426000000000001</v>
      </c>
      <c r="E151" s="44">
        <v>0.15495700000000001</v>
      </c>
      <c r="F151" s="44">
        <v>0.15495700000000001</v>
      </c>
      <c r="G151" s="44">
        <v>1.1747570000000001</v>
      </c>
      <c r="H151" s="44"/>
      <c r="I151" s="44"/>
      <c r="J151" s="51"/>
      <c r="K151" s="51"/>
      <c r="L151" s="51"/>
    </row>
    <row r="152" spans="1:12">
      <c r="A152" s="22" t="s">
        <v>1371</v>
      </c>
      <c r="B152" s="157" t="s">
        <v>1368</v>
      </c>
      <c r="C152" s="44"/>
      <c r="D152" s="44"/>
      <c r="E152" s="44"/>
      <c r="F152" s="44">
        <v>4.2230999999999998E-2</v>
      </c>
      <c r="G152" s="44">
        <v>4.7654000000000002E-2</v>
      </c>
      <c r="H152" s="44"/>
      <c r="I152" s="44"/>
      <c r="J152" s="51"/>
      <c r="K152" s="51"/>
      <c r="L152" s="51"/>
    </row>
    <row r="153" spans="1:12">
      <c r="A153" s="22" t="s">
        <v>1372</v>
      </c>
      <c r="B153" s="157" t="s">
        <v>1368</v>
      </c>
      <c r="C153" s="44"/>
      <c r="D153" s="44"/>
      <c r="E153" s="44"/>
      <c r="F153" s="44"/>
      <c r="G153" s="44"/>
      <c r="H153" s="44"/>
      <c r="I153" s="44"/>
      <c r="J153" s="51"/>
      <c r="K153" s="51"/>
      <c r="L153" s="51"/>
    </row>
    <row r="154" spans="1:12" ht="14.25" customHeight="1">
      <c r="A154" s="22" t="s">
        <v>1373</v>
      </c>
      <c r="B154" s="157" t="s">
        <v>1368</v>
      </c>
      <c r="C154" s="44"/>
      <c r="D154" s="44"/>
      <c r="E154" s="44"/>
      <c r="F154" s="44"/>
      <c r="G154" s="44"/>
      <c r="H154" s="44"/>
      <c r="I154" s="44"/>
      <c r="J154" s="51"/>
      <c r="K154" s="51"/>
      <c r="L154" s="51"/>
    </row>
    <row r="155" spans="1:12" ht="14.25" customHeight="1">
      <c r="A155" s="22" t="s">
        <v>644</v>
      </c>
      <c r="B155" s="157" t="s">
        <v>1368</v>
      </c>
      <c r="C155" s="44"/>
      <c r="D155" s="44"/>
      <c r="E155" s="44"/>
      <c r="F155" s="44"/>
      <c r="G155" s="44"/>
      <c r="H155" s="44"/>
      <c r="I155" s="44"/>
      <c r="J155" s="51"/>
      <c r="K155" s="51"/>
      <c r="L155" s="51"/>
    </row>
    <row r="156" spans="1:12">
      <c r="A156" s="22" t="s">
        <v>1325</v>
      </c>
      <c r="B156" s="157" t="s">
        <v>1368</v>
      </c>
      <c r="C156" s="150">
        <f t="shared" ref="C156:I156" si="15">SUM(C146:C155)</f>
        <v>0</v>
      </c>
      <c r="D156" s="150">
        <f t="shared" si="15"/>
        <v>2.1887029999999998</v>
      </c>
      <c r="E156" s="150">
        <f t="shared" si="15"/>
        <v>1.5424579999999999</v>
      </c>
      <c r="F156" s="150">
        <f t="shared" si="15"/>
        <v>0.42077500000000001</v>
      </c>
      <c r="G156" s="150">
        <f t="shared" si="15"/>
        <v>1.3187250000000001</v>
      </c>
      <c r="H156" s="150">
        <f t="shared" si="15"/>
        <v>0</v>
      </c>
      <c r="I156" s="150">
        <f t="shared" si="15"/>
        <v>0</v>
      </c>
      <c r="J156" s="51"/>
      <c r="K156" s="51"/>
      <c r="L156" s="51"/>
    </row>
    <row r="157" spans="1:12">
      <c r="A157" s="22" t="s">
        <v>1365</v>
      </c>
      <c r="B157" s="22" t="s">
        <v>1374</v>
      </c>
      <c r="C157" s="44"/>
      <c r="D157" s="44">
        <v>0.10635500000000001</v>
      </c>
      <c r="E157" s="44">
        <v>7.4650999999999995E-2</v>
      </c>
      <c r="F157" s="44">
        <v>9.5490000000000002E-3</v>
      </c>
      <c r="G157" s="44">
        <v>1.83E-4</v>
      </c>
      <c r="H157" s="44"/>
      <c r="I157" s="44"/>
      <c r="J157" s="51"/>
      <c r="K157" s="51"/>
      <c r="L157" s="51"/>
    </row>
    <row r="158" spans="1:12">
      <c r="A158" s="22" t="s">
        <v>1367</v>
      </c>
      <c r="B158" s="22" t="s">
        <v>1374</v>
      </c>
      <c r="C158" s="44"/>
      <c r="D158" s="44"/>
      <c r="E158" s="44"/>
      <c r="F158" s="44"/>
      <c r="G158" s="44"/>
      <c r="H158" s="44"/>
      <c r="I158" s="44"/>
      <c r="J158" s="51"/>
      <c r="K158" s="51"/>
      <c r="L158" s="51"/>
    </row>
    <row r="159" spans="1:12">
      <c r="A159" s="22" t="s">
        <v>579</v>
      </c>
      <c r="B159" s="22" t="s">
        <v>1374</v>
      </c>
      <c r="C159" s="44"/>
      <c r="D159" s="44"/>
      <c r="E159" s="44"/>
      <c r="F159" s="44"/>
      <c r="G159" s="44"/>
      <c r="H159" s="44"/>
      <c r="I159" s="44"/>
      <c r="J159" s="51"/>
      <c r="K159" s="51"/>
      <c r="L159" s="51"/>
    </row>
    <row r="160" spans="1:12">
      <c r="A160" s="22" t="s">
        <v>1369</v>
      </c>
      <c r="B160" s="22" t="s">
        <v>1374</v>
      </c>
      <c r="C160" s="44"/>
      <c r="D160" s="44"/>
      <c r="E160" s="44"/>
      <c r="F160" s="44"/>
      <c r="G160" s="44"/>
      <c r="H160" s="44"/>
      <c r="I160" s="44"/>
      <c r="J160" s="51"/>
      <c r="K160" s="51"/>
      <c r="L160" s="51"/>
    </row>
    <row r="161" spans="1:12">
      <c r="A161" s="22" t="s">
        <v>578</v>
      </c>
      <c r="B161" s="22" t="s">
        <v>1374</v>
      </c>
      <c r="C161" s="44"/>
      <c r="D161" s="44"/>
      <c r="E161" s="44"/>
      <c r="F161" s="44"/>
      <c r="G161" s="44"/>
      <c r="H161" s="44"/>
      <c r="I161" s="44"/>
      <c r="J161" s="51"/>
      <c r="K161" s="51"/>
      <c r="L161" s="51"/>
    </row>
    <row r="162" spans="1:12">
      <c r="A162" s="22" t="s">
        <v>1370</v>
      </c>
      <c r="B162" s="22" t="s">
        <v>1374</v>
      </c>
      <c r="C162" s="44"/>
      <c r="D162" s="44"/>
      <c r="E162" s="44"/>
      <c r="F162" s="44"/>
      <c r="G162" s="44"/>
      <c r="H162" s="44"/>
      <c r="I162" s="44"/>
      <c r="J162" s="51"/>
      <c r="K162" s="51"/>
      <c r="L162" s="51"/>
    </row>
    <row r="163" spans="1:12">
      <c r="A163" s="22" t="s">
        <v>1371</v>
      </c>
      <c r="B163" s="22" t="s">
        <v>1374</v>
      </c>
      <c r="C163" s="44"/>
      <c r="D163" s="44"/>
      <c r="E163" s="44"/>
      <c r="F163" s="44"/>
      <c r="G163" s="44"/>
      <c r="H163" s="44"/>
      <c r="I163" s="44"/>
      <c r="J163" s="51"/>
      <c r="K163" s="51"/>
      <c r="L163" s="51"/>
    </row>
    <row r="164" spans="1:12">
      <c r="A164" s="22" t="s">
        <v>1372</v>
      </c>
      <c r="B164" s="22" t="s">
        <v>1374</v>
      </c>
      <c r="C164" s="44"/>
      <c r="D164" s="44"/>
      <c r="E164" s="44"/>
      <c r="F164" s="44"/>
      <c r="G164" s="44"/>
      <c r="H164" s="44"/>
      <c r="I164" s="44"/>
      <c r="J164" s="51"/>
      <c r="K164" s="51"/>
      <c r="L164" s="51"/>
    </row>
    <row r="165" spans="1:12">
      <c r="A165" s="22" t="s">
        <v>1373</v>
      </c>
      <c r="B165" s="22" t="s">
        <v>1374</v>
      </c>
      <c r="C165" s="44"/>
      <c r="D165" s="44"/>
      <c r="E165" s="44"/>
      <c r="F165" s="44"/>
      <c r="G165" s="44"/>
      <c r="H165" s="44"/>
      <c r="I165" s="44"/>
      <c r="J165" s="51"/>
      <c r="K165" s="51"/>
      <c r="L165" s="51"/>
    </row>
    <row r="174" spans="1:12">
      <c r="G174">
        <v>3.5178579999999999</v>
      </c>
    </row>
    <row r="177" spans="4:7">
      <c r="G177">
        <v>5.6482570000000001</v>
      </c>
    </row>
    <row r="179" spans="4:7">
      <c r="E179">
        <v>6.6699999999999997E-3</v>
      </c>
      <c r="F179">
        <v>9.0000000000000006E-5</v>
      </c>
      <c r="G179">
        <v>9.0000000000000006E-5</v>
      </c>
    </row>
    <row r="180" spans="4:7">
      <c r="E180">
        <v>2.0752820000000001</v>
      </c>
      <c r="F180">
        <v>5.3827480000000003</v>
      </c>
      <c r="G180">
        <v>6.2242129999999998</v>
      </c>
    </row>
    <row r="181" spans="4:7">
      <c r="E181">
        <v>1.169791</v>
      </c>
      <c r="F181">
        <v>3.272618</v>
      </c>
      <c r="G181">
        <v>2.4883280000000001</v>
      </c>
    </row>
    <row r="182" spans="4:7">
      <c r="D182">
        <v>0.35</v>
      </c>
      <c r="E182">
        <v>9.1943999999999998E-2</v>
      </c>
      <c r="G182">
        <v>6</v>
      </c>
    </row>
    <row r="186" spans="4:7">
      <c r="F186">
        <v>0.79109099999999999</v>
      </c>
      <c r="G186">
        <v>2.64E-2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0"/>
  <sheetViews>
    <sheetView zoomScaleNormal="100" workbookViewId="0">
      <selection activeCell="B6" sqref="B6:C10"/>
    </sheetView>
  </sheetViews>
  <sheetFormatPr defaultColWidth="11.42578125" defaultRowHeight="15"/>
  <cols>
    <col min="1" max="1" width="34" customWidth="1"/>
    <col min="2" max="3" width="42.7109375" customWidth="1"/>
    <col min="4" max="4" width="54.7109375" customWidth="1"/>
    <col min="5" max="5" width="34" customWidth="1"/>
  </cols>
  <sheetData>
    <row r="1" spans="1:5" ht="15.75" customHeight="1">
      <c r="A1" s="1" t="s">
        <v>1375</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120" customHeight="1">
      <c r="A6" s="65" t="s">
        <v>1376</v>
      </c>
      <c r="B6" s="49"/>
      <c r="C6" s="49"/>
      <c r="D6" s="50" t="s">
        <v>1377</v>
      </c>
      <c r="E6" s="51"/>
    </row>
    <row r="7" spans="1:5" ht="144.75" customHeight="1">
      <c r="A7" s="65" t="s">
        <v>1378</v>
      </c>
      <c r="B7" s="49"/>
      <c r="C7" s="49"/>
      <c r="D7" s="50" t="s">
        <v>1379</v>
      </c>
      <c r="E7" s="51"/>
    </row>
    <row r="8" spans="1:5" ht="162" customHeight="1">
      <c r="A8" s="65" t="s">
        <v>1380</v>
      </c>
      <c r="B8" s="49"/>
      <c r="C8" s="49"/>
      <c r="D8" s="50" t="s">
        <v>1381</v>
      </c>
      <c r="E8" s="51"/>
    </row>
    <row r="9" spans="1:5" ht="145.5" customHeight="1">
      <c r="A9" s="65" t="s">
        <v>1382</v>
      </c>
      <c r="B9" s="49"/>
      <c r="C9" s="49"/>
      <c r="D9" s="50" t="s">
        <v>1383</v>
      </c>
      <c r="E9" s="51"/>
    </row>
    <row r="10" spans="1:5" ht="53.25" customHeight="1">
      <c r="A10" s="65" t="s">
        <v>1384</v>
      </c>
      <c r="B10" s="49"/>
      <c r="C10" s="49"/>
      <c r="D10" s="50" t="s">
        <v>1385</v>
      </c>
      <c r="E10" s="5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499984740745262"/>
  </sheetPr>
  <dimension ref="A1:N548"/>
  <sheetViews>
    <sheetView topLeftCell="A178" zoomScaleNormal="100" workbookViewId="0">
      <selection activeCell="D195" sqref="D195"/>
    </sheetView>
  </sheetViews>
  <sheetFormatPr defaultColWidth="11.42578125" defaultRowHeight="15"/>
  <cols>
    <col min="1" max="1" width="69.5703125" customWidth="1"/>
    <col min="2" max="2" width="32.42578125" customWidth="1"/>
    <col min="4" max="4" width="16.85546875" bestFit="1" customWidth="1"/>
    <col min="5" max="5" width="15.140625" customWidth="1"/>
    <col min="9" max="9" width="15.85546875" customWidth="1"/>
    <col min="10" max="10" width="40.42578125" customWidth="1"/>
    <col min="11" max="11" width="21.28515625" customWidth="1"/>
    <col min="12" max="12" width="20.42578125" customWidth="1"/>
    <col min="13" max="13" width="14.140625" customWidth="1"/>
  </cols>
  <sheetData>
    <row r="1" spans="1:10" ht="15.75" customHeight="1">
      <c r="A1" s="1" t="s">
        <v>1386</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2" t="s">
        <v>196</v>
      </c>
      <c r="B8" s="24" t="s">
        <v>197</v>
      </c>
      <c r="C8" s="166" t="e">
        <f>(SUM(C30:C33)+C177+C184+C188+C194+C288+C291+C294+C297+C389+C394)*10^12/(C23*10^9)</f>
        <v>#DIV/0!</v>
      </c>
      <c r="D8" s="166"/>
      <c r="E8" s="166"/>
      <c r="F8" s="166"/>
      <c r="G8" s="166"/>
      <c r="H8" s="166" t="e">
        <f>(SUM(H30:H33)+H177+H184+H188+H194+H288+H291+H294+H297+H389+H394)*10^12/(H23*10^9)</f>
        <v>#DIV/0!</v>
      </c>
      <c r="I8" s="166" t="e">
        <f>(SUM(I30:I33)+I177+I184+I188+I194+I288+I291+I294+I297+I389+I394)*10^12/(I23*10^9)</f>
        <v>#DIV/0!</v>
      </c>
      <c r="J8" s="15"/>
    </row>
    <row r="9" spans="1:10">
      <c r="A9" s="22" t="s">
        <v>199</v>
      </c>
      <c r="B9" s="24" t="s">
        <v>200</v>
      </c>
      <c r="C9" s="166" t="e">
        <f>(C51+C59+C211+C221+C310+C320+C407+C413)/(SUM(C30:C33)+C177+C184+C188+C194+C288+C291+C294+C297+C389+C394)</f>
        <v>#DIV/0!</v>
      </c>
      <c r="D9" s="166"/>
      <c r="E9" s="166"/>
      <c r="F9" s="166"/>
      <c r="G9" s="166"/>
      <c r="H9" s="166" t="e">
        <f>(H51+H59+H211+H221+H310+H320+H407+H413)/(SUM(H30:H33)+H177+H184+H188+H194+H288+H291+H294+H297+H389+H394)</f>
        <v>#DIV/0!</v>
      </c>
      <c r="I9" s="166" t="e">
        <f>(I51+I59+I211+I221+I310+I320+I407+I413)/(SUM(I30:I33)+I177+I184+I188+I194+I288+I291+I294+I297+I389+I394)</f>
        <v>#DIV/0!</v>
      </c>
      <c r="J9" s="15"/>
    </row>
    <row r="10" spans="1:10">
      <c r="A10" s="41" t="s">
        <v>201</v>
      </c>
      <c r="B10" s="24" t="s">
        <v>146</v>
      </c>
      <c r="C10" s="166">
        <f>(SUM(C30:C33)+C177+C184+C188+C194+C288+C291+C294+C297+C389+C394)*10^3</f>
        <v>0</v>
      </c>
      <c r="D10" s="166"/>
      <c r="E10" s="166"/>
      <c r="F10" s="166"/>
      <c r="G10" s="166"/>
      <c r="H10" s="166">
        <f>(SUM(H30:H33)+H177+H184+H188+H194+H288+H291+H294+H297+H389+H394)*10^3</f>
        <v>0</v>
      </c>
      <c r="I10" s="166">
        <f>(SUM(I30:I33)+I177+I184+I188+I194+I288+I291+I294+I297+I389+I394)*10^3</f>
        <v>0</v>
      </c>
      <c r="J10" s="30"/>
    </row>
    <row r="11" spans="1:10">
      <c r="A11" s="41" t="s">
        <v>202</v>
      </c>
      <c r="B11" s="24" t="s">
        <v>104</v>
      </c>
      <c r="C11" s="166">
        <f>(C51+C211+C310+C407)</f>
        <v>0</v>
      </c>
      <c r="D11" s="166"/>
      <c r="E11" s="166"/>
      <c r="F11" s="166"/>
      <c r="G11" s="166"/>
      <c r="H11" s="166">
        <f>(H51+H211+H310+H407)</f>
        <v>0</v>
      </c>
      <c r="I11" s="166">
        <f>(I51+I211+I310+I407)</f>
        <v>0</v>
      </c>
      <c r="J11" s="30"/>
    </row>
    <row r="12" spans="1:10">
      <c r="A12" s="41" t="s">
        <v>203</v>
      </c>
      <c r="B12" s="24" t="s">
        <v>113</v>
      </c>
      <c r="C12" s="166">
        <f>C55+C216+C315+C410</f>
        <v>0</v>
      </c>
      <c r="D12" s="166"/>
      <c r="E12" s="166"/>
      <c r="F12" s="166"/>
      <c r="G12" s="166"/>
      <c r="H12" s="166">
        <f>H55+H216+H315+H410</f>
        <v>0</v>
      </c>
      <c r="I12" s="166">
        <f>I55+I216+I315+I410</f>
        <v>0</v>
      </c>
      <c r="J12" s="30"/>
    </row>
    <row r="13" spans="1:10">
      <c r="A13" s="42" t="s">
        <v>204</v>
      </c>
      <c r="B13" s="24" t="s">
        <v>104</v>
      </c>
      <c r="C13" s="166">
        <f>(C59+C221+C320+C413)</f>
        <v>0</v>
      </c>
      <c r="D13" s="166"/>
      <c r="E13" s="166"/>
      <c r="F13" s="166"/>
      <c r="G13" s="166"/>
      <c r="H13" s="166">
        <f>(H59+H221+H320+H413)</f>
        <v>0</v>
      </c>
      <c r="I13" s="166">
        <f>(I59+I221+I320+I413)</f>
        <v>0</v>
      </c>
      <c r="J13" s="30"/>
    </row>
    <row r="14" spans="1:10">
      <c r="A14" s="42" t="s">
        <v>205</v>
      </c>
      <c r="B14" s="24" t="s">
        <v>113</v>
      </c>
      <c r="C14" s="166">
        <f>C63+C226+C325+C416</f>
        <v>0</v>
      </c>
      <c r="D14" s="166"/>
      <c r="E14" s="166"/>
      <c r="F14" s="166"/>
      <c r="G14" s="166"/>
      <c r="H14" s="166">
        <f>H63+H226+H325+H416</f>
        <v>0</v>
      </c>
      <c r="I14" s="166">
        <f>I63+I226+I325+I416</f>
        <v>0</v>
      </c>
      <c r="J14" s="30"/>
    </row>
    <row r="15" spans="1:10">
      <c r="A15" s="22" t="s">
        <v>206</v>
      </c>
      <c r="B15" s="142" t="s">
        <v>104</v>
      </c>
      <c r="C15" s="166">
        <f>C547</f>
        <v>0</v>
      </c>
      <c r="D15" s="166"/>
      <c r="E15" s="166"/>
      <c r="F15" s="166"/>
      <c r="G15" s="166"/>
      <c r="H15" s="166">
        <f>H547</f>
        <v>0</v>
      </c>
      <c r="I15" s="166">
        <f>I547</f>
        <v>0</v>
      </c>
    </row>
    <row r="16" spans="1:10">
      <c r="A16" s="22" t="s">
        <v>207</v>
      </c>
      <c r="B16" s="43" t="s">
        <v>208</v>
      </c>
      <c r="C16" s="166">
        <f>C548</f>
        <v>0</v>
      </c>
      <c r="D16" s="166"/>
      <c r="E16" s="166"/>
      <c r="F16" s="166"/>
      <c r="G16" s="166"/>
      <c r="H16" s="166">
        <f>H548</f>
        <v>0</v>
      </c>
      <c r="I16" s="166">
        <f>I548</f>
        <v>0</v>
      </c>
    </row>
    <row r="17" spans="1:14">
      <c r="A17" s="22" t="s">
        <v>1387</v>
      </c>
      <c r="B17" s="43" t="s">
        <v>208</v>
      </c>
      <c r="C17" s="166">
        <f>SUM(C542:C545)</f>
        <v>0</v>
      </c>
      <c r="D17" s="166"/>
      <c r="E17" s="166"/>
      <c r="F17" s="166"/>
      <c r="G17" s="166"/>
      <c r="H17" s="166">
        <f>SUM(H542:H545)</f>
        <v>0</v>
      </c>
      <c r="I17" s="166">
        <f>SUM(I542:I545)</f>
        <v>0</v>
      </c>
    </row>
    <row r="18" spans="1:14">
      <c r="A18" s="24" t="s">
        <v>209</v>
      </c>
      <c r="B18" s="22" t="s">
        <v>104</v>
      </c>
      <c r="C18" s="166">
        <f>C68+C232+C331+C420</f>
        <v>0</v>
      </c>
      <c r="D18" s="166"/>
      <c r="E18" s="166"/>
      <c r="F18" s="166"/>
      <c r="G18" s="166"/>
      <c r="H18" s="166">
        <f>H68+H232+H331+H420</f>
        <v>0</v>
      </c>
      <c r="I18" s="166">
        <f>I68+I232+I331+I420</f>
        <v>0</v>
      </c>
      <c r="J18" s="30"/>
    </row>
    <row r="19" spans="1:14">
      <c r="A19" s="72"/>
      <c r="B19" s="72"/>
      <c r="C19" s="72"/>
      <c r="D19" s="72"/>
      <c r="E19" s="72"/>
      <c r="F19" s="72"/>
      <c r="G19" s="72"/>
      <c r="H19" s="72"/>
      <c r="I19" s="72"/>
      <c r="J19" s="72"/>
    </row>
    <row r="20" spans="1:14">
      <c r="A20" s="14"/>
      <c r="B20" s="14"/>
      <c r="C20" s="14"/>
      <c r="D20" s="14"/>
      <c r="E20" s="14"/>
      <c r="F20" s="14"/>
      <c r="G20" s="14"/>
      <c r="H20" s="14"/>
      <c r="I20" s="14"/>
      <c r="J20" s="14"/>
    </row>
    <row r="21" spans="1:14">
      <c r="A21" s="15"/>
      <c r="B21" s="15"/>
      <c r="C21" s="15"/>
      <c r="D21" s="15"/>
      <c r="E21" s="15"/>
      <c r="F21" s="15"/>
      <c r="G21" s="15"/>
      <c r="H21" s="15"/>
      <c r="I21" s="15"/>
      <c r="J21" s="15"/>
      <c r="K21" s="15"/>
      <c r="L21" s="15"/>
      <c r="M21" s="15"/>
      <c r="N21" s="15"/>
    </row>
    <row r="22" spans="1:14" ht="45" customHeight="1">
      <c r="A22" s="75" t="s">
        <v>83</v>
      </c>
      <c r="B22" s="75" t="s">
        <v>84</v>
      </c>
      <c r="C22" s="75">
        <v>2010</v>
      </c>
      <c r="D22" s="191"/>
      <c r="E22" s="75"/>
      <c r="F22" s="75"/>
      <c r="G22" s="75"/>
      <c r="H22" s="75">
        <v>2060</v>
      </c>
      <c r="I22" s="192">
        <v>2070</v>
      </c>
      <c r="J22" s="74" t="s">
        <v>85</v>
      </c>
      <c r="K22" s="74" t="s">
        <v>86</v>
      </c>
      <c r="L22" s="74" t="s">
        <v>87</v>
      </c>
    </row>
    <row r="23" spans="1:14">
      <c r="A23" s="22" t="s">
        <v>1388</v>
      </c>
      <c r="B23" s="22" t="s">
        <v>1025</v>
      </c>
      <c r="C23" s="44"/>
      <c r="D23" s="44"/>
      <c r="E23" s="44"/>
      <c r="F23" s="44"/>
      <c r="G23" s="44"/>
      <c r="H23" s="44"/>
      <c r="I23" s="44"/>
      <c r="J23" s="196" t="s">
        <v>497</v>
      </c>
      <c r="K23" s="74"/>
      <c r="L23" s="74"/>
    </row>
    <row r="24" spans="1:14" ht="26.25" customHeight="1">
      <c r="A24" s="184" t="s">
        <v>1389</v>
      </c>
      <c r="B24" s="20"/>
      <c r="C24" s="20"/>
      <c r="D24" s="20"/>
      <c r="E24" s="20"/>
      <c r="F24" s="20"/>
      <c r="G24" s="20"/>
      <c r="H24" s="20"/>
      <c r="I24" s="20"/>
      <c r="J24" s="203"/>
      <c r="K24" s="203"/>
      <c r="L24" s="203"/>
    </row>
    <row r="25" spans="1:14">
      <c r="A25" s="21" t="s">
        <v>1390</v>
      </c>
      <c r="B25" s="21"/>
      <c r="C25" s="21"/>
      <c r="D25" s="21"/>
      <c r="E25" s="21"/>
      <c r="F25" s="21"/>
      <c r="G25" s="21"/>
      <c r="H25" s="21"/>
      <c r="I25" s="21"/>
      <c r="J25" s="51"/>
      <c r="K25" s="51"/>
      <c r="L25" s="51"/>
    </row>
    <row r="26" spans="1:14">
      <c r="A26" s="22" t="s">
        <v>1391</v>
      </c>
      <c r="B26" s="22" t="s">
        <v>897</v>
      </c>
      <c r="C26" s="44"/>
      <c r="D26" s="44"/>
      <c r="E26" s="44"/>
      <c r="F26" s="44"/>
      <c r="G26" s="44"/>
      <c r="H26" s="44"/>
      <c r="I26" s="44"/>
      <c r="J26" s="51"/>
      <c r="K26" s="51"/>
      <c r="L26" s="51"/>
    </row>
    <row r="27" spans="1:14">
      <c r="A27" s="22" t="s">
        <v>1392</v>
      </c>
      <c r="B27" s="22" t="s">
        <v>1393</v>
      </c>
      <c r="C27" s="44"/>
      <c r="D27" s="44"/>
      <c r="E27" s="44">
        <v>748717930</v>
      </c>
      <c r="F27" s="44">
        <v>748717930</v>
      </c>
      <c r="G27" s="44"/>
      <c r="H27" s="44"/>
      <c r="I27" s="44"/>
      <c r="J27" s="51"/>
      <c r="K27" s="51"/>
      <c r="L27" s="51"/>
    </row>
    <row r="28" spans="1:14">
      <c r="A28" s="22" t="s">
        <v>1394</v>
      </c>
      <c r="B28" s="22" t="s">
        <v>897</v>
      </c>
      <c r="C28" s="44"/>
      <c r="D28" s="44">
        <v>203.33317500000001</v>
      </c>
      <c r="E28" s="44">
        <v>170.73021800000001</v>
      </c>
      <c r="F28" s="44">
        <v>34.333005999999997</v>
      </c>
      <c r="G28" s="44">
        <v>3.6125859999999999</v>
      </c>
      <c r="H28" s="44"/>
      <c r="I28" s="44"/>
      <c r="J28" s="51"/>
      <c r="K28" s="51"/>
      <c r="L28" s="51"/>
    </row>
    <row r="29" spans="1:14">
      <c r="A29" s="22" t="s">
        <v>1395</v>
      </c>
      <c r="B29" s="22" t="s">
        <v>897</v>
      </c>
      <c r="C29" s="44"/>
      <c r="D29" s="44">
        <v>2.492451</v>
      </c>
      <c r="E29" s="44">
        <v>2.9564110000000001</v>
      </c>
      <c r="F29" s="44">
        <v>9.5097799999999992</v>
      </c>
      <c r="G29" s="44">
        <v>12.838540999999999</v>
      </c>
      <c r="H29" s="44"/>
      <c r="I29" s="44"/>
      <c r="J29" s="51"/>
      <c r="K29" s="51"/>
      <c r="L29" s="51"/>
    </row>
    <row r="30" spans="1:14">
      <c r="A30" s="22" t="s">
        <v>1391</v>
      </c>
      <c r="B30" s="22" t="s">
        <v>238</v>
      </c>
      <c r="C30" s="44"/>
      <c r="D30" s="44"/>
      <c r="E30" s="44"/>
      <c r="F30" s="44"/>
      <c r="G30" s="44"/>
      <c r="H30" s="44"/>
      <c r="I30" s="44"/>
      <c r="J30" s="51"/>
      <c r="K30" s="51"/>
      <c r="L30" s="51"/>
    </row>
    <row r="31" spans="1:14">
      <c r="A31" s="22" t="s">
        <v>1392</v>
      </c>
      <c r="B31" s="22" t="s">
        <v>238</v>
      </c>
      <c r="C31" s="44"/>
      <c r="D31" s="44"/>
      <c r="E31" s="44">
        <v>2.92E-2</v>
      </c>
      <c r="F31" s="44">
        <v>2.92E-2</v>
      </c>
      <c r="G31" s="44"/>
      <c r="H31" s="44"/>
      <c r="I31" s="44"/>
      <c r="J31" s="51"/>
      <c r="K31" s="51"/>
      <c r="L31" s="51"/>
    </row>
    <row r="32" spans="1:14">
      <c r="A32" s="22" t="s">
        <v>1394</v>
      </c>
      <c r="B32" s="22" t="s">
        <v>238</v>
      </c>
      <c r="C32" s="44"/>
      <c r="D32" s="44">
        <v>3.040416</v>
      </c>
      <c r="E32" s="44">
        <v>2.4305240000000001</v>
      </c>
      <c r="F32" s="44">
        <v>0.486628</v>
      </c>
      <c r="G32" s="44">
        <v>4.8954999999999999E-2</v>
      </c>
      <c r="H32" s="44"/>
      <c r="I32" s="44"/>
      <c r="J32" s="51"/>
      <c r="K32" s="51"/>
      <c r="L32" s="51"/>
    </row>
    <row r="33" spans="1:12">
      <c r="A33" s="22" t="s">
        <v>1395</v>
      </c>
      <c r="B33" s="22" t="s">
        <v>238</v>
      </c>
      <c r="C33" s="44"/>
      <c r="D33" s="44">
        <v>3.9878999999999998E-2</v>
      </c>
      <c r="E33" s="44">
        <v>4.7302999999999998E-2</v>
      </c>
      <c r="F33" s="44">
        <v>0.15215600000000001</v>
      </c>
      <c r="G33" s="44">
        <v>0.20541699999999999</v>
      </c>
      <c r="H33" s="44"/>
      <c r="I33" s="44"/>
      <c r="J33" s="51" t="s">
        <v>1396</v>
      </c>
      <c r="K33" s="51"/>
      <c r="L33" s="51"/>
    </row>
    <row r="34" spans="1:12">
      <c r="A34" s="21" t="s">
        <v>1397</v>
      </c>
      <c r="B34" s="21"/>
      <c r="C34" s="21"/>
      <c r="D34" s="21"/>
      <c r="E34" s="21"/>
      <c r="F34" s="21"/>
      <c r="G34" s="21"/>
      <c r="H34" s="21"/>
      <c r="I34" s="21"/>
      <c r="J34" s="51"/>
      <c r="K34" s="51"/>
      <c r="L34" s="51"/>
    </row>
    <row r="35" spans="1:12">
      <c r="A35" s="22" t="s">
        <v>1398</v>
      </c>
      <c r="B35" s="142" t="s">
        <v>1399</v>
      </c>
      <c r="C35" s="44"/>
      <c r="D35" s="44"/>
      <c r="E35" s="44"/>
      <c r="F35" s="44"/>
      <c r="G35" s="44"/>
      <c r="H35" s="44"/>
      <c r="I35" s="44"/>
      <c r="J35" s="51" t="s">
        <v>1400</v>
      </c>
      <c r="K35" s="51"/>
      <c r="L35" s="51"/>
    </row>
    <row r="36" spans="1:12">
      <c r="A36" s="22" t="s">
        <v>1401</v>
      </c>
      <c r="B36" s="142" t="s">
        <v>1399</v>
      </c>
      <c r="C36" s="44"/>
      <c r="D36" s="44"/>
      <c r="E36" s="44"/>
      <c r="F36" s="44"/>
      <c r="G36" s="44"/>
      <c r="H36" s="44"/>
      <c r="I36" s="44"/>
      <c r="J36" s="51" t="s">
        <v>1400</v>
      </c>
      <c r="K36" s="51"/>
      <c r="L36" s="51"/>
    </row>
    <row r="37" spans="1:12">
      <c r="A37" s="22" t="s">
        <v>1402</v>
      </c>
      <c r="B37" s="142" t="s">
        <v>1399</v>
      </c>
      <c r="C37" s="44"/>
      <c r="D37" s="44"/>
      <c r="E37" s="44"/>
      <c r="F37" s="44"/>
      <c r="G37" s="44"/>
      <c r="H37" s="44"/>
      <c r="I37" s="44"/>
      <c r="J37" s="51" t="s">
        <v>1400</v>
      </c>
      <c r="K37" s="51"/>
      <c r="L37" s="51"/>
    </row>
    <row r="38" spans="1:12">
      <c r="A38" s="22" t="s">
        <v>1403</v>
      </c>
      <c r="B38" s="43" t="s">
        <v>1404</v>
      </c>
      <c r="C38" s="44"/>
      <c r="D38" s="44"/>
      <c r="E38" s="44"/>
      <c r="F38" s="44"/>
      <c r="G38" s="44"/>
      <c r="H38" s="44"/>
      <c r="I38" s="44"/>
      <c r="J38" s="51" t="s">
        <v>1400</v>
      </c>
      <c r="K38" s="51"/>
      <c r="L38" s="51"/>
    </row>
    <row r="39" spans="1:12">
      <c r="A39" s="22" t="s">
        <v>1405</v>
      </c>
      <c r="B39" s="43" t="s">
        <v>1406</v>
      </c>
      <c r="C39" s="44"/>
      <c r="D39" s="44"/>
      <c r="E39" s="44"/>
      <c r="F39" s="44"/>
      <c r="G39" s="44"/>
      <c r="H39" s="44"/>
      <c r="I39" s="44"/>
      <c r="J39" s="51" t="s">
        <v>1400</v>
      </c>
      <c r="K39" s="51"/>
      <c r="L39" s="51"/>
    </row>
    <row r="40" spans="1:12">
      <c r="A40" s="22" t="s">
        <v>1407</v>
      </c>
      <c r="B40" s="43" t="s">
        <v>1408</v>
      </c>
      <c r="C40" s="44"/>
      <c r="D40" s="44"/>
      <c r="E40" s="44"/>
      <c r="F40" s="44"/>
      <c r="G40" s="44"/>
      <c r="H40" s="44"/>
      <c r="I40" s="44"/>
      <c r="J40" s="51" t="s">
        <v>1400</v>
      </c>
      <c r="K40" s="51"/>
      <c r="L40" s="51"/>
    </row>
    <row r="41" spans="1:12">
      <c r="A41" s="21" t="s">
        <v>1409</v>
      </c>
      <c r="B41" s="21"/>
      <c r="C41" s="21"/>
      <c r="D41" s="21"/>
      <c r="E41" s="21"/>
      <c r="F41" s="21"/>
      <c r="G41" s="21"/>
      <c r="H41" s="21"/>
      <c r="I41" s="21"/>
      <c r="J41" s="51"/>
      <c r="K41" s="51"/>
      <c r="L41" s="51"/>
    </row>
    <row r="42" spans="1:12">
      <c r="A42" s="43" t="s">
        <v>1410</v>
      </c>
      <c r="B42" s="22" t="s">
        <v>217</v>
      </c>
      <c r="C42" s="44"/>
      <c r="D42" s="44"/>
      <c r="E42" s="44"/>
      <c r="F42" s="44"/>
      <c r="G42" s="44"/>
      <c r="H42" s="44"/>
      <c r="I42" s="44"/>
      <c r="J42" s="51"/>
      <c r="K42" s="51"/>
      <c r="L42" s="51"/>
    </row>
    <row r="43" spans="1:12">
      <c r="A43" s="142" t="s">
        <v>1411</v>
      </c>
      <c r="B43" s="22" t="s">
        <v>217</v>
      </c>
      <c r="C43" s="44"/>
      <c r="D43" s="44"/>
      <c r="E43" s="44"/>
      <c r="F43" s="44"/>
      <c r="G43" s="44"/>
      <c r="H43" s="44"/>
      <c r="I43" s="44"/>
      <c r="J43" s="51" t="s">
        <v>1400</v>
      </c>
      <c r="K43" s="51"/>
      <c r="L43" s="51"/>
    </row>
    <row r="44" spans="1:12">
      <c r="A44" s="142" t="s">
        <v>1412</v>
      </c>
      <c r="B44" s="22" t="s">
        <v>217</v>
      </c>
      <c r="C44" s="44"/>
      <c r="D44" s="44"/>
      <c r="E44" s="44"/>
      <c r="F44" s="44"/>
      <c r="G44" s="44"/>
      <c r="H44" s="44"/>
      <c r="I44" s="44"/>
      <c r="J44" s="51" t="s">
        <v>1400</v>
      </c>
      <c r="K44" s="51"/>
      <c r="L44" s="51"/>
    </row>
    <row r="45" spans="1:12">
      <c r="A45" s="142" t="s">
        <v>1413</v>
      </c>
      <c r="B45" s="22" t="s">
        <v>217</v>
      </c>
      <c r="C45" s="44"/>
      <c r="D45" s="44"/>
      <c r="E45" s="44"/>
      <c r="F45" s="44"/>
      <c r="G45" s="44"/>
      <c r="H45" s="44"/>
      <c r="I45" s="44"/>
      <c r="J45" s="51" t="s">
        <v>1400</v>
      </c>
      <c r="K45" s="51"/>
      <c r="L45" s="51"/>
    </row>
    <row r="46" spans="1:12">
      <c r="A46" s="43" t="s">
        <v>1414</v>
      </c>
      <c r="B46" s="22" t="s">
        <v>1368</v>
      </c>
      <c r="C46" s="44"/>
      <c r="D46" s="44"/>
      <c r="E46" s="44"/>
      <c r="F46" s="44"/>
      <c r="G46" s="44"/>
      <c r="H46" s="44"/>
      <c r="I46" s="44"/>
      <c r="J46" s="51" t="s">
        <v>1400</v>
      </c>
      <c r="K46" s="51"/>
      <c r="L46" s="51"/>
    </row>
    <row r="47" spans="1:12">
      <c r="A47" s="142" t="s">
        <v>1411</v>
      </c>
      <c r="B47" s="22" t="s">
        <v>1368</v>
      </c>
      <c r="C47" s="44"/>
      <c r="D47" s="44"/>
      <c r="E47" s="44"/>
      <c r="F47" s="44"/>
      <c r="G47" s="44"/>
      <c r="H47" s="44"/>
      <c r="I47" s="44"/>
      <c r="J47" s="51" t="s">
        <v>1400</v>
      </c>
      <c r="K47" s="51"/>
      <c r="L47" s="51"/>
    </row>
    <row r="48" spans="1:12">
      <c r="A48" s="142" t="s">
        <v>1412</v>
      </c>
      <c r="B48" s="22" t="s">
        <v>1368</v>
      </c>
      <c r="C48" s="44"/>
      <c r="D48" s="44"/>
      <c r="E48" s="44"/>
      <c r="F48" s="44"/>
      <c r="G48" s="44"/>
      <c r="H48" s="44"/>
      <c r="I48" s="44"/>
      <c r="J48" s="51" t="s">
        <v>1400</v>
      </c>
      <c r="K48" s="51"/>
      <c r="L48" s="51"/>
    </row>
    <row r="49" spans="1:12">
      <c r="A49" s="142" t="s">
        <v>1413</v>
      </c>
      <c r="B49" s="22" t="s">
        <v>1368</v>
      </c>
      <c r="C49" s="44"/>
      <c r="D49" s="44"/>
      <c r="E49" s="44"/>
      <c r="F49" s="44"/>
      <c r="G49" s="44"/>
      <c r="H49" s="44"/>
      <c r="I49" s="44"/>
      <c r="J49" s="51" t="s">
        <v>1400</v>
      </c>
      <c r="K49" s="51"/>
      <c r="L49" s="51"/>
    </row>
    <row r="50" spans="1:12">
      <c r="A50" s="21" t="s">
        <v>1415</v>
      </c>
      <c r="B50" s="21"/>
      <c r="C50" s="21"/>
      <c r="D50" s="21"/>
      <c r="E50" s="21"/>
      <c r="F50" s="21"/>
      <c r="G50" s="21"/>
      <c r="H50" s="21"/>
      <c r="I50" s="21"/>
      <c r="J50" s="51"/>
      <c r="K50" s="51"/>
      <c r="L50" s="51"/>
    </row>
    <row r="51" spans="1:12">
      <c r="A51" s="43" t="s">
        <v>1416</v>
      </c>
      <c r="B51" s="43" t="s">
        <v>104</v>
      </c>
      <c r="C51" s="44"/>
      <c r="D51" s="44"/>
      <c r="E51" s="44"/>
      <c r="F51" s="44"/>
      <c r="G51" s="44"/>
      <c r="H51" s="44"/>
      <c r="I51" s="44"/>
      <c r="J51" s="206" t="s">
        <v>1417</v>
      </c>
      <c r="K51" s="51"/>
      <c r="L51" s="51"/>
    </row>
    <row r="52" spans="1:12">
      <c r="A52" s="142" t="s">
        <v>1411</v>
      </c>
      <c r="B52" s="43" t="s">
        <v>104</v>
      </c>
      <c r="C52" s="44"/>
      <c r="D52" s="44"/>
      <c r="E52" s="44"/>
      <c r="F52" s="44"/>
      <c r="G52" s="44"/>
      <c r="H52" s="44"/>
      <c r="I52" s="44"/>
      <c r="J52" s="206" t="s">
        <v>1417</v>
      </c>
      <c r="K52" s="51"/>
      <c r="L52" s="51"/>
    </row>
    <row r="53" spans="1:12">
      <c r="A53" s="142" t="s">
        <v>1412</v>
      </c>
      <c r="B53" s="43" t="s">
        <v>104</v>
      </c>
      <c r="C53" s="44"/>
      <c r="D53" s="44"/>
      <c r="E53" s="44"/>
      <c r="F53" s="44"/>
      <c r="G53" s="44"/>
      <c r="H53" s="44"/>
      <c r="I53" s="44"/>
      <c r="J53" s="206" t="s">
        <v>1417</v>
      </c>
      <c r="K53" s="51"/>
      <c r="L53" s="51"/>
    </row>
    <row r="54" spans="1:12">
      <c r="A54" s="142" t="s">
        <v>1413</v>
      </c>
      <c r="B54" s="43" t="s">
        <v>104</v>
      </c>
      <c r="C54" s="44"/>
      <c r="D54" s="44"/>
      <c r="E54" s="44"/>
      <c r="F54" s="44"/>
      <c r="G54" s="44"/>
      <c r="H54" s="44"/>
      <c r="I54" s="44"/>
      <c r="J54" s="206" t="s">
        <v>1417</v>
      </c>
      <c r="K54" s="51"/>
      <c r="L54" s="51"/>
    </row>
    <row r="55" spans="1:12">
      <c r="A55" s="43" t="s">
        <v>1418</v>
      </c>
      <c r="B55" s="43" t="s">
        <v>208</v>
      </c>
      <c r="C55" s="44"/>
      <c r="D55" s="44"/>
      <c r="E55" s="44"/>
      <c r="F55" s="44"/>
      <c r="G55" s="44"/>
      <c r="H55" s="44"/>
      <c r="I55" s="44"/>
      <c r="J55" s="206" t="s">
        <v>1417</v>
      </c>
      <c r="K55" s="51"/>
      <c r="L55" s="51"/>
    </row>
    <row r="56" spans="1:12">
      <c r="A56" s="142" t="s">
        <v>1411</v>
      </c>
      <c r="B56" s="43" t="s">
        <v>208</v>
      </c>
      <c r="C56" s="44"/>
      <c r="D56" s="44"/>
      <c r="E56" s="44"/>
      <c r="F56" s="44"/>
      <c r="G56" s="44"/>
      <c r="H56" s="44"/>
      <c r="I56" s="44"/>
      <c r="J56" s="206" t="s">
        <v>1417</v>
      </c>
      <c r="K56" s="51"/>
      <c r="L56" s="51"/>
    </row>
    <row r="57" spans="1:12">
      <c r="A57" s="142" t="s">
        <v>1412</v>
      </c>
      <c r="B57" s="43" t="s">
        <v>208</v>
      </c>
      <c r="C57" s="44"/>
      <c r="D57" s="44"/>
      <c r="E57" s="44"/>
      <c r="F57" s="44"/>
      <c r="G57" s="44"/>
      <c r="H57" s="44"/>
      <c r="I57" s="44"/>
      <c r="J57" s="206" t="s">
        <v>1417</v>
      </c>
      <c r="K57" s="51"/>
      <c r="L57" s="51"/>
    </row>
    <row r="58" spans="1:12">
      <c r="A58" s="142" t="s">
        <v>1413</v>
      </c>
      <c r="B58" s="43" t="s">
        <v>208</v>
      </c>
      <c r="C58" s="44"/>
      <c r="D58" s="44"/>
      <c r="E58" s="44"/>
      <c r="F58" s="44"/>
      <c r="G58" s="44"/>
      <c r="H58" s="44"/>
      <c r="I58" s="44"/>
      <c r="J58" s="206" t="s">
        <v>1417</v>
      </c>
      <c r="K58" s="51"/>
      <c r="L58" s="51"/>
    </row>
    <row r="59" spans="1:12">
      <c r="A59" s="43" t="s">
        <v>1419</v>
      </c>
      <c r="B59" s="43" t="s">
        <v>104</v>
      </c>
      <c r="C59" s="44"/>
      <c r="D59" s="44">
        <v>1.2644000000000001E-2</v>
      </c>
      <c r="E59" s="44">
        <v>1.0137999999999999E-2</v>
      </c>
      <c r="F59" s="44">
        <v>1.8779999999999999E-3</v>
      </c>
      <c r="G59" s="44">
        <v>1.7100000000000001E-4</v>
      </c>
      <c r="H59" s="44"/>
      <c r="I59" s="44"/>
      <c r="J59" s="206" t="s">
        <v>1417</v>
      </c>
      <c r="K59" s="51"/>
      <c r="L59" s="51"/>
    </row>
    <row r="60" spans="1:12">
      <c r="A60" s="142" t="s">
        <v>1411</v>
      </c>
      <c r="B60" s="43" t="s">
        <v>104</v>
      </c>
      <c r="C60" s="44"/>
      <c r="D60" s="44"/>
      <c r="E60" s="44"/>
      <c r="F60" s="44"/>
      <c r="G60" s="44"/>
      <c r="H60" s="44"/>
      <c r="I60" s="44"/>
      <c r="J60" s="206" t="s">
        <v>1417</v>
      </c>
      <c r="K60" s="51"/>
      <c r="L60" s="51"/>
    </row>
    <row r="61" spans="1:12">
      <c r="A61" s="142" t="s">
        <v>1412</v>
      </c>
      <c r="B61" s="43" t="s">
        <v>104</v>
      </c>
      <c r="C61" s="44"/>
      <c r="D61" s="44">
        <v>1.2644000000000001E-2</v>
      </c>
      <c r="E61" s="44">
        <v>1.0137999999999999E-2</v>
      </c>
      <c r="F61" s="44">
        <v>1.8779999999999999E-3</v>
      </c>
      <c r="G61" s="44">
        <v>1.7100000000000001E-4</v>
      </c>
      <c r="H61" s="44"/>
      <c r="I61" s="44"/>
      <c r="J61" s="51"/>
      <c r="K61" s="51"/>
      <c r="L61" s="51"/>
    </row>
    <row r="62" spans="1:12">
      <c r="A62" s="142" t="s">
        <v>1413</v>
      </c>
      <c r="B62" s="43" t="s">
        <v>104</v>
      </c>
      <c r="C62" s="44"/>
      <c r="D62" s="44"/>
      <c r="E62" s="44"/>
      <c r="F62" s="44"/>
      <c r="G62" s="44"/>
      <c r="H62" s="44"/>
      <c r="I62" s="44"/>
      <c r="J62" s="206" t="s">
        <v>1417</v>
      </c>
      <c r="K62" s="51"/>
      <c r="L62" s="51"/>
    </row>
    <row r="63" spans="1:12">
      <c r="A63" s="43" t="s">
        <v>1420</v>
      </c>
      <c r="B63" s="43" t="s">
        <v>208</v>
      </c>
      <c r="C63" s="44"/>
      <c r="D63" s="44">
        <v>1.110249</v>
      </c>
      <c r="E63" s="44">
        <v>0.890181</v>
      </c>
      <c r="F63" s="44">
        <v>0.16486700000000001</v>
      </c>
      <c r="G63" s="44">
        <v>1.5051999999999999E-2</v>
      </c>
      <c r="H63" s="44"/>
      <c r="I63" s="44"/>
      <c r="J63" s="206" t="s">
        <v>1417</v>
      </c>
      <c r="K63" s="51"/>
      <c r="L63" s="51"/>
    </row>
    <row r="64" spans="1:12">
      <c r="A64" s="142" t="s">
        <v>1411</v>
      </c>
      <c r="B64" s="43" t="s">
        <v>208</v>
      </c>
      <c r="C64" s="44"/>
      <c r="D64" s="44"/>
      <c r="E64" s="44"/>
      <c r="F64" s="44"/>
      <c r="G64" s="44"/>
      <c r="H64" s="44"/>
      <c r="I64" s="44"/>
      <c r="J64" s="51"/>
      <c r="K64" s="51"/>
      <c r="L64" s="51"/>
    </row>
    <row r="65" spans="1:12">
      <c r="A65" s="142" t="s">
        <v>1412</v>
      </c>
      <c r="B65" s="43" t="s">
        <v>208</v>
      </c>
      <c r="C65" s="44"/>
      <c r="D65" s="44">
        <v>1.110249</v>
      </c>
      <c r="E65" s="44">
        <v>0.890181</v>
      </c>
      <c r="F65" s="44">
        <v>0.16486700000000001</v>
      </c>
      <c r="G65" s="44">
        <v>1.5051999999999999E-2</v>
      </c>
      <c r="H65" s="44"/>
      <c r="I65" s="44"/>
      <c r="J65" s="206" t="s">
        <v>1417</v>
      </c>
      <c r="K65" s="51"/>
      <c r="L65" s="51"/>
    </row>
    <row r="66" spans="1:12">
      <c r="A66" s="142" t="s">
        <v>1413</v>
      </c>
      <c r="B66" s="43" t="s">
        <v>208</v>
      </c>
      <c r="C66" s="44"/>
      <c r="D66" s="44"/>
      <c r="E66" s="44"/>
      <c r="F66" s="44"/>
      <c r="G66" s="44"/>
      <c r="H66" s="44"/>
      <c r="I66" s="44"/>
      <c r="J66" s="206" t="s">
        <v>1417</v>
      </c>
      <c r="K66" s="51"/>
      <c r="L66" s="51"/>
    </row>
    <row r="67" spans="1:12">
      <c r="A67" s="21" t="s">
        <v>1352</v>
      </c>
      <c r="B67" s="21"/>
      <c r="C67" s="21"/>
      <c r="D67" s="21"/>
      <c r="E67" s="21"/>
      <c r="F67" s="21"/>
      <c r="G67" s="21"/>
      <c r="H67" s="21"/>
      <c r="I67" s="21"/>
      <c r="J67" s="51"/>
      <c r="K67" s="51"/>
      <c r="L67" s="51"/>
    </row>
    <row r="68" spans="1:12">
      <c r="A68" s="24" t="s">
        <v>209</v>
      </c>
      <c r="B68" s="43" t="s">
        <v>104</v>
      </c>
      <c r="C68" s="44"/>
      <c r="D68" s="44"/>
      <c r="E68" s="44"/>
      <c r="F68" s="44"/>
      <c r="G68" s="44"/>
      <c r="H68" s="44"/>
      <c r="I68" s="44"/>
      <c r="J68" s="206" t="s">
        <v>1417</v>
      </c>
      <c r="K68" s="51"/>
      <c r="L68" s="51"/>
    </row>
    <row r="69" spans="1:12">
      <c r="A69" s="142" t="s">
        <v>1421</v>
      </c>
      <c r="B69" s="43" t="s">
        <v>104</v>
      </c>
      <c r="C69" s="44"/>
      <c r="D69" s="44"/>
      <c r="E69" s="44"/>
      <c r="F69" s="44"/>
      <c r="G69" s="44"/>
      <c r="H69" s="44"/>
      <c r="I69" s="44"/>
      <c r="J69" s="206" t="s">
        <v>1417</v>
      </c>
      <c r="K69" s="51"/>
      <c r="L69" s="51"/>
    </row>
    <row r="70" spans="1:12">
      <c r="A70" s="142" t="s">
        <v>1422</v>
      </c>
      <c r="B70" s="43" t="s">
        <v>104</v>
      </c>
      <c r="C70" s="44"/>
      <c r="D70" s="44"/>
      <c r="E70" s="44"/>
      <c r="F70" s="44"/>
      <c r="G70" s="44"/>
      <c r="H70" s="44"/>
      <c r="I70" s="44"/>
      <c r="J70" s="206" t="s">
        <v>1417</v>
      </c>
      <c r="K70" s="51"/>
      <c r="L70" s="51"/>
    </row>
    <row r="71" spans="1:12">
      <c r="A71" s="20" t="s">
        <v>1423</v>
      </c>
      <c r="B71" s="20"/>
      <c r="C71" s="20"/>
      <c r="D71" s="20"/>
      <c r="E71" s="20"/>
      <c r="F71" s="20"/>
      <c r="G71" s="20"/>
      <c r="H71" s="20"/>
      <c r="I71" s="20"/>
      <c r="J71" s="51"/>
      <c r="K71" s="51"/>
      <c r="L71" s="51"/>
    </row>
    <row r="72" spans="1:12">
      <c r="A72" s="21" t="s">
        <v>1424</v>
      </c>
      <c r="B72" s="21"/>
      <c r="C72" s="21"/>
      <c r="D72" s="21"/>
      <c r="E72" s="21"/>
      <c r="F72" s="21"/>
      <c r="G72" s="21"/>
      <c r="H72" s="21"/>
      <c r="I72" s="21"/>
      <c r="J72" s="51"/>
      <c r="K72" s="51"/>
      <c r="L72" s="51"/>
    </row>
    <row r="73" spans="1:12">
      <c r="A73" s="22" t="s">
        <v>1425</v>
      </c>
      <c r="B73" s="22" t="s">
        <v>217</v>
      </c>
      <c r="C73" s="44"/>
      <c r="D73" s="44"/>
      <c r="E73" s="44"/>
      <c r="F73" s="44"/>
      <c r="G73" s="44"/>
      <c r="H73" s="44"/>
      <c r="I73" s="44"/>
      <c r="J73" s="51" t="s">
        <v>1426</v>
      </c>
      <c r="K73" s="51"/>
      <c r="L73" s="51"/>
    </row>
    <row r="74" spans="1:12">
      <c r="A74" s="142" t="s">
        <v>1427</v>
      </c>
      <c r="B74" s="22" t="s">
        <v>217</v>
      </c>
      <c r="C74" s="44"/>
      <c r="D74" s="44"/>
      <c r="E74" s="44"/>
      <c r="F74" s="44"/>
      <c r="G74" s="44"/>
      <c r="H74" s="44"/>
      <c r="I74" s="44"/>
      <c r="J74" s="51" t="s">
        <v>1426</v>
      </c>
      <c r="K74" s="51"/>
      <c r="L74" s="51"/>
    </row>
    <row r="75" spans="1:12">
      <c r="A75" s="142" t="s">
        <v>1428</v>
      </c>
      <c r="B75" s="22" t="s">
        <v>217</v>
      </c>
      <c r="C75" s="44"/>
      <c r="D75" s="44"/>
      <c r="E75" s="44"/>
      <c r="F75" s="44"/>
      <c r="G75" s="44"/>
      <c r="H75" s="44"/>
      <c r="I75" s="44"/>
      <c r="J75" s="51" t="s">
        <v>1426</v>
      </c>
      <c r="K75" s="51"/>
      <c r="L75" s="51"/>
    </row>
    <row r="76" spans="1:12">
      <c r="A76" s="22" t="s">
        <v>1429</v>
      </c>
      <c r="B76" s="22" t="s">
        <v>1368</v>
      </c>
      <c r="C76" s="44"/>
      <c r="D76" s="44"/>
      <c r="E76" s="44"/>
      <c r="F76" s="44"/>
      <c r="G76" s="44"/>
      <c r="H76" s="44"/>
      <c r="I76" s="44"/>
      <c r="J76" s="51" t="s">
        <v>1426</v>
      </c>
      <c r="K76" s="51"/>
      <c r="L76" s="51"/>
    </row>
    <row r="77" spans="1:12">
      <c r="A77" s="142" t="s">
        <v>1427</v>
      </c>
      <c r="B77" s="22" t="s">
        <v>1368</v>
      </c>
      <c r="C77" s="44"/>
      <c r="D77" s="44"/>
      <c r="E77" s="44"/>
      <c r="F77" s="44"/>
      <c r="G77" s="44"/>
      <c r="H77" s="44"/>
      <c r="I77" s="44"/>
      <c r="J77" s="51" t="s">
        <v>1426</v>
      </c>
      <c r="K77" s="51"/>
      <c r="L77" s="51"/>
    </row>
    <row r="78" spans="1:12">
      <c r="A78" s="142" t="s">
        <v>1428</v>
      </c>
      <c r="B78" s="22" t="s">
        <v>1368</v>
      </c>
      <c r="C78" s="44"/>
      <c r="D78" s="44"/>
      <c r="E78" s="44"/>
      <c r="F78" s="44"/>
      <c r="G78" s="44"/>
      <c r="H78" s="44"/>
      <c r="I78" s="44"/>
      <c r="J78" s="51" t="s">
        <v>1426</v>
      </c>
      <c r="K78" s="51"/>
      <c r="L78" s="51"/>
    </row>
    <row r="79" spans="1:12">
      <c r="A79" s="21" t="s">
        <v>1430</v>
      </c>
      <c r="B79" s="21"/>
      <c r="C79" s="21"/>
      <c r="D79" s="21"/>
      <c r="E79" s="21"/>
      <c r="F79" s="21"/>
      <c r="G79" s="21"/>
      <c r="H79" s="21"/>
      <c r="I79" s="21"/>
      <c r="J79" s="51"/>
      <c r="K79" s="51"/>
      <c r="L79" s="51"/>
    </row>
    <row r="80" spans="1:12">
      <c r="A80" s="43" t="s">
        <v>1431</v>
      </c>
      <c r="B80" s="43" t="s">
        <v>104</v>
      </c>
      <c r="C80" s="44"/>
      <c r="D80" s="44"/>
      <c r="E80" s="44"/>
      <c r="F80" s="44"/>
      <c r="G80" s="44"/>
      <c r="H80" s="44"/>
      <c r="I80" s="44"/>
      <c r="J80" s="51"/>
      <c r="K80" s="51"/>
      <c r="L80" s="51"/>
    </row>
    <row r="81" spans="1:12">
      <c r="A81" s="142" t="s">
        <v>1427</v>
      </c>
      <c r="B81" s="43" t="s">
        <v>104</v>
      </c>
      <c r="C81" s="44"/>
      <c r="D81" s="44"/>
      <c r="E81" s="44"/>
      <c r="F81" s="44"/>
      <c r="G81" s="44"/>
      <c r="H81" s="44"/>
      <c r="I81" s="44"/>
      <c r="J81" s="51" t="s">
        <v>1426</v>
      </c>
      <c r="K81" s="51"/>
      <c r="L81" s="51"/>
    </row>
    <row r="82" spans="1:12">
      <c r="A82" s="142" t="s">
        <v>1428</v>
      </c>
      <c r="B82" s="43" t="s">
        <v>104</v>
      </c>
      <c r="C82" s="44"/>
      <c r="D82" s="44"/>
      <c r="E82" s="44"/>
      <c r="F82" s="44"/>
      <c r="G82" s="44"/>
      <c r="H82" s="44"/>
      <c r="I82" s="44"/>
      <c r="J82" s="51" t="s">
        <v>1426</v>
      </c>
      <c r="K82" s="51"/>
      <c r="L82" s="51"/>
    </row>
    <row r="83" spans="1:12">
      <c r="A83" s="43" t="s">
        <v>1418</v>
      </c>
      <c r="B83" s="43" t="s">
        <v>208</v>
      </c>
      <c r="C83" s="44"/>
      <c r="D83" s="44"/>
      <c r="E83" s="44"/>
      <c r="F83" s="44"/>
      <c r="G83" s="44"/>
      <c r="H83" s="44"/>
      <c r="I83" s="44"/>
      <c r="J83" s="51" t="s">
        <v>1426</v>
      </c>
      <c r="K83" s="51"/>
      <c r="L83" s="51"/>
    </row>
    <row r="84" spans="1:12">
      <c r="A84" s="142" t="s">
        <v>1427</v>
      </c>
      <c r="B84" s="43" t="s">
        <v>208</v>
      </c>
      <c r="C84" s="44"/>
      <c r="D84" s="44"/>
      <c r="E84" s="44"/>
      <c r="F84" s="44"/>
      <c r="G84" s="44"/>
      <c r="H84" s="44"/>
      <c r="I84" s="44"/>
      <c r="J84" s="51" t="s">
        <v>1426</v>
      </c>
      <c r="K84" s="51"/>
      <c r="L84" s="51"/>
    </row>
    <row r="85" spans="1:12">
      <c r="A85" s="142" t="s">
        <v>1428</v>
      </c>
      <c r="B85" s="43" t="s">
        <v>208</v>
      </c>
      <c r="C85" s="44"/>
      <c r="D85" s="44"/>
      <c r="E85" s="44"/>
      <c r="F85" s="44"/>
      <c r="G85" s="44"/>
      <c r="H85" s="44"/>
      <c r="I85" s="44"/>
      <c r="J85" s="51" t="s">
        <v>1426</v>
      </c>
      <c r="K85" s="51"/>
      <c r="L85" s="51"/>
    </row>
    <row r="86" spans="1:12">
      <c r="A86" s="22" t="s">
        <v>1419</v>
      </c>
      <c r="B86" s="43" t="s">
        <v>104</v>
      </c>
      <c r="C86" s="44"/>
      <c r="D86" s="44"/>
      <c r="E86" s="44"/>
      <c r="F86" s="44"/>
      <c r="G86" s="44"/>
      <c r="H86" s="44"/>
      <c r="I86" s="44"/>
      <c r="J86" s="51"/>
      <c r="K86" s="51"/>
      <c r="L86" s="51"/>
    </row>
    <row r="87" spans="1:12">
      <c r="A87" s="142" t="s">
        <v>1427</v>
      </c>
      <c r="B87" s="43" t="s">
        <v>104</v>
      </c>
      <c r="C87" s="44"/>
      <c r="D87" s="44"/>
      <c r="E87" s="44"/>
      <c r="F87" s="44"/>
      <c r="G87" s="44"/>
      <c r="H87" s="44"/>
      <c r="I87" s="44"/>
      <c r="J87" s="206" t="s">
        <v>1432</v>
      </c>
      <c r="K87" s="51"/>
      <c r="L87" s="51"/>
    </row>
    <row r="88" spans="1:12">
      <c r="A88" s="142" t="s">
        <v>1428</v>
      </c>
      <c r="B88" s="43" t="s">
        <v>104</v>
      </c>
      <c r="C88" s="44"/>
      <c r="D88" s="44"/>
      <c r="E88" s="44"/>
      <c r="F88" s="44"/>
      <c r="G88" s="44"/>
      <c r="H88" s="44"/>
      <c r="I88" s="44"/>
      <c r="J88" s="206" t="s">
        <v>1432</v>
      </c>
      <c r="K88" s="51"/>
      <c r="L88" s="51"/>
    </row>
    <row r="89" spans="1:12">
      <c r="A89" s="22" t="s">
        <v>1420</v>
      </c>
      <c r="B89" s="43" t="s">
        <v>208</v>
      </c>
      <c r="C89" s="44"/>
      <c r="D89" s="44"/>
      <c r="E89" s="44"/>
      <c r="F89" s="44"/>
      <c r="G89" s="44"/>
      <c r="H89" s="44"/>
      <c r="I89" s="44"/>
      <c r="J89" s="206" t="s">
        <v>1432</v>
      </c>
      <c r="K89" s="51"/>
      <c r="L89" s="51"/>
    </row>
    <row r="90" spans="1:12">
      <c r="A90" s="142" t="s">
        <v>1427</v>
      </c>
      <c r="B90" s="43" t="s">
        <v>208</v>
      </c>
      <c r="C90" s="44"/>
      <c r="D90" s="44"/>
      <c r="E90" s="44"/>
      <c r="F90" s="44"/>
      <c r="G90" s="44"/>
      <c r="H90" s="44"/>
      <c r="I90" s="44"/>
      <c r="J90" s="206" t="s">
        <v>1432</v>
      </c>
      <c r="K90" s="51"/>
      <c r="L90" s="51"/>
    </row>
    <row r="91" spans="1:12">
      <c r="A91" s="142" t="s">
        <v>1428</v>
      </c>
      <c r="B91" s="43" t="s">
        <v>208</v>
      </c>
      <c r="C91" s="44"/>
      <c r="D91" s="44"/>
      <c r="E91" s="44"/>
      <c r="F91" s="44"/>
      <c r="G91" s="44"/>
      <c r="H91" s="44"/>
      <c r="I91" s="44"/>
      <c r="J91" s="206" t="s">
        <v>1432</v>
      </c>
      <c r="K91" s="51"/>
      <c r="L91" s="51"/>
    </row>
    <row r="92" spans="1:12">
      <c r="A92" s="20" t="s">
        <v>1433</v>
      </c>
      <c r="B92" s="20"/>
      <c r="C92" s="20"/>
      <c r="D92" s="20"/>
      <c r="E92" s="20"/>
      <c r="F92" s="20"/>
      <c r="G92" s="20"/>
      <c r="H92" s="20"/>
      <c r="I92" s="20"/>
      <c r="J92" s="51"/>
      <c r="K92" s="51"/>
      <c r="L92" s="51"/>
    </row>
    <row r="93" spans="1:12">
      <c r="A93" s="21" t="s">
        <v>1434</v>
      </c>
      <c r="B93" s="21"/>
      <c r="C93" s="21"/>
      <c r="D93" s="21"/>
      <c r="E93" s="21"/>
      <c r="F93" s="21"/>
      <c r="G93" s="21"/>
      <c r="H93" s="21"/>
      <c r="I93" s="21"/>
      <c r="J93" s="51"/>
      <c r="K93" s="51"/>
      <c r="L93" s="51"/>
    </row>
    <row r="94" spans="1:12">
      <c r="A94" s="22" t="s">
        <v>1394</v>
      </c>
      <c r="B94" s="22" t="s">
        <v>897</v>
      </c>
      <c r="C94" s="44"/>
      <c r="D94" s="44">
        <v>203.33317500000001</v>
      </c>
      <c r="E94" s="44">
        <v>170.73021800000001</v>
      </c>
      <c r="F94" s="44">
        <v>34.333005999999997</v>
      </c>
      <c r="G94" s="44">
        <v>3.6125859999999999</v>
      </c>
      <c r="H94" s="44"/>
      <c r="I94" s="44"/>
      <c r="J94" s="208" t="s">
        <v>1435</v>
      </c>
      <c r="K94" s="51"/>
      <c r="L94" s="51"/>
    </row>
    <row r="95" spans="1:12">
      <c r="A95" s="22" t="s">
        <v>1436</v>
      </c>
      <c r="B95" s="22" t="s">
        <v>897</v>
      </c>
      <c r="C95" s="44"/>
      <c r="D95" s="44"/>
      <c r="E95" s="44"/>
      <c r="F95" s="44"/>
      <c r="G95" s="44"/>
      <c r="H95" s="44"/>
      <c r="I95" s="44"/>
      <c r="J95" s="51" t="s">
        <v>1400</v>
      </c>
      <c r="K95" s="51"/>
      <c r="L95" s="51"/>
    </row>
    <row r="96" spans="1:12">
      <c r="A96" s="22" t="s">
        <v>1437</v>
      </c>
      <c r="B96" s="22" t="s">
        <v>897</v>
      </c>
      <c r="C96" s="44"/>
      <c r="D96" s="44"/>
      <c r="E96" s="44"/>
      <c r="F96" s="44"/>
      <c r="G96" s="44"/>
      <c r="H96" s="44"/>
      <c r="I96" s="44"/>
      <c r="J96" s="51" t="s">
        <v>1400</v>
      </c>
      <c r="K96" s="51"/>
      <c r="L96" s="51"/>
    </row>
    <row r="97" spans="1:12">
      <c r="A97" s="22" t="s">
        <v>1438</v>
      </c>
      <c r="B97" s="22" t="s">
        <v>897</v>
      </c>
      <c r="C97" s="44"/>
      <c r="D97" s="44"/>
      <c r="E97" s="44"/>
      <c r="F97" s="44"/>
      <c r="G97" s="44"/>
      <c r="H97" s="44"/>
      <c r="I97" s="44"/>
      <c r="J97" s="51" t="s">
        <v>1400</v>
      </c>
      <c r="K97" s="51"/>
      <c r="L97" s="51"/>
    </row>
    <row r="98" spans="1:12">
      <c r="A98" s="22" t="s">
        <v>1439</v>
      </c>
      <c r="B98" s="22" t="s">
        <v>897</v>
      </c>
      <c r="C98" s="44"/>
      <c r="D98" s="44">
        <v>203.33317500000001</v>
      </c>
      <c r="E98" s="44">
        <v>170.73021800000001</v>
      </c>
      <c r="F98" s="44">
        <v>34.333005999999997</v>
      </c>
      <c r="G98" s="44">
        <v>3.6125859999999999</v>
      </c>
      <c r="H98" s="44"/>
      <c r="I98" s="44"/>
      <c r="J98" s="208" t="s">
        <v>1435</v>
      </c>
      <c r="K98" s="51"/>
      <c r="L98" s="51"/>
    </row>
    <row r="99" spans="1:12">
      <c r="A99" s="22" t="s">
        <v>1440</v>
      </c>
      <c r="B99" s="22" t="s">
        <v>897</v>
      </c>
      <c r="C99" s="44"/>
      <c r="D99" s="44"/>
      <c r="E99" s="44"/>
      <c r="F99" s="44"/>
      <c r="G99" s="44"/>
      <c r="H99" s="44"/>
      <c r="I99" s="44"/>
      <c r="J99" s="51" t="s">
        <v>1400</v>
      </c>
      <c r="K99" s="51"/>
      <c r="L99" s="51"/>
    </row>
    <row r="100" spans="1:12">
      <c r="A100" s="22" t="s">
        <v>1441</v>
      </c>
      <c r="B100" s="22" t="s">
        <v>897</v>
      </c>
      <c r="C100" s="44"/>
      <c r="D100" s="44"/>
      <c r="E100" s="44"/>
      <c r="F100" s="44"/>
      <c r="G100" s="44"/>
      <c r="H100" s="44"/>
      <c r="I100" s="44"/>
      <c r="J100" s="51" t="s">
        <v>1400</v>
      </c>
      <c r="K100" s="51"/>
      <c r="L100" s="51"/>
    </row>
    <row r="101" spans="1:12">
      <c r="A101" s="22" t="s">
        <v>644</v>
      </c>
      <c r="B101" s="22" t="s">
        <v>897</v>
      </c>
      <c r="C101" s="44"/>
      <c r="D101" s="44"/>
      <c r="E101" s="44"/>
      <c r="F101" s="44"/>
      <c r="G101" s="44"/>
      <c r="H101" s="44"/>
      <c r="I101" s="44"/>
      <c r="J101" s="51" t="s">
        <v>1400</v>
      </c>
      <c r="K101" s="51"/>
      <c r="L101" s="51"/>
    </row>
    <row r="102" spans="1:12">
      <c r="A102" s="20" t="s">
        <v>1442</v>
      </c>
      <c r="B102" s="20"/>
      <c r="C102" s="20"/>
      <c r="D102" s="20"/>
      <c r="E102" s="20"/>
      <c r="F102" s="20"/>
      <c r="G102" s="20"/>
      <c r="H102" s="20"/>
      <c r="I102" s="20"/>
      <c r="J102" s="196" t="s">
        <v>1443</v>
      </c>
      <c r="K102" s="51"/>
      <c r="L102" s="51"/>
    </row>
    <row r="103" spans="1:12">
      <c r="A103" s="21" t="s">
        <v>1434</v>
      </c>
      <c r="B103" s="21"/>
      <c r="C103" s="21"/>
      <c r="D103" s="21"/>
      <c r="E103" s="21"/>
      <c r="F103" s="21"/>
      <c r="G103" s="21"/>
      <c r="H103" s="21"/>
      <c r="I103" s="21"/>
      <c r="J103" s="51"/>
      <c r="K103" s="51"/>
      <c r="L103" s="51"/>
    </row>
    <row r="104" spans="1:12">
      <c r="A104" s="22" t="s">
        <v>1395</v>
      </c>
      <c r="B104" s="22" t="s">
        <v>897</v>
      </c>
      <c r="C104" s="44"/>
      <c r="D104" s="44">
        <v>2.492451</v>
      </c>
      <c r="E104" s="44">
        <v>2.9564110000000001</v>
      </c>
      <c r="F104" s="44">
        <v>9.5097799999999992</v>
      </c>
      <c r="G104" s="44">
        <v>12.838540999999999</v>
      </c>
      <c r="H104" s="44"/>
      <c r="I104" s="44"/>
      <c r="J104" s="51"/>
      <c r="K104" s="51"/>
      <c r="L104" s="51"/>
    </row>
    <row r="105" spans="1:12">
      <c r="A105" s="22" t="s">
        <v>1444</v>
      </c>
      <c r="B105" s="22" t="s">
        <v>897</v>
      </c>
      <c r="C105" s="44"/>
      <c r="D105" s="44"/>
      <c r="E105" s="44"/>
      <c r="F105" s="44"/>
      <c r="G105" s="44"/>
      <c r="H105" s="44"/>
      <c r="I105" s="44"/>
      <c r="J105" s="51" t="s">
        <v>1400</v>
      </c>
      <c r="K105" s="51"/>
      <c r="L105" s="51"/>
    </row>
    <row r="106" spans="1:12">
      <c r="A106" s="22" t="s">
        <v>1445</v>
      </c>
      <c r="B106" s="22" t="s">
        <v>897</v>
      </c>
      <c r="C106" s="44"/>
      <c r="D106" s="44"/>
      <c r="E106" s="44"/>
      <c r="F106" s="44"/>
      <c r="G106" s="44"/>
      <c r="H106" s="44"/>
      <c r="I106" s="44"/>
      <c r="J106" s="51" t="s">
        <v>1400</v>
      </c>
      <c r="K106" s="51"/>
      <c r="L106" s="51"/>
    </row>
    <row r="107" spans="1:12">
      <c r="A107" s="22" t="s">
        <v>1446</v>
      </c>
      <c r="B107" s="22" t="s">
        <v>897</v>
      </c>
      <c r="C107" s="44"/>
      <c r="D107" s="44"/>
      <c r="E107" s="44"/>
      <c r="F107" s="44"/>
      <c r="G107" s="44"/>
      <c r="H107" s="44"/>
      <c r="I107" s="44"/>
      <c r="J107" s="51" t="s">
        <v>1400</v>
      </c>
      <c r="K107" s="51"/>
      <c r="L107" s="51"/>
    </row>
    <row r="108" spans="1:12">
      <c r="A108" s="22" t="s">
        <v>1447</v>
      </c>
      <c r="B108" s="22" t="s">
        <v>897</v>
      </c>
      <c r="C108" s="44"/>
      <c r="D108" s="44"/>
      <c r="E108" s="44"/>
      <c r="F108" s="44"/>
      <c r="G108" s="44"/>
      <c r="H108" s="44"/>
      <c r="I108" s="44"/>
      <c r="J108" s="51" t="s">
        <v>1400</v>
      </c>
      <c r="K108" s="51"/>
      <c r="L108" s="51"/>
    </row>
    <row r="109" spans="1:12">
      <c r="A109" s="22" t="s">
        <v>1448</v>
      </c>
      <c r="B109" s="22" t="s">
        <v>897</v>
      </c>
      <c r="C109" s="44"/>
      <c r="D109" s="44"/>
      <c r="E109" s="44"/>
      <c r="F109" s="44"/>
      <c r="G109" s="44"/>
      <c r="H109" s="44"/>
      <c r="I109" s="44"/>
      <c r="J109" s="51" t="s">
        <v>1400</v>
      </c>
      <c r="K109" s="51"/>
      <c r="L109" s="51"/>
    </row>
    <row r="110" spans="1:12">
      <c r="A110" s="22" t="s">
        <v>1449</v>
      </c>
      <c r="B110" s="22" t="s">
        <v>897</v>
      </c>
      <c r="C110" s="44"/>
      <c r="D110" s="44"/>
      <c r="E110" s="44"/>
      <c r="F110" s="44"/>
      <c r="G110" s="44"/>
      <c r="H110" s="44"/>
      <c r="I110" s="44"/>
      <c r="J110" s="51" t="s">
        <v>1400</v>
      </c>
      <c r="K110" s="51"/>
      <c r="L110" s="51"/>
    </row>
    <row r="111" spans="1:12">
      <c r="A111" s="22" t="s">
        <v>1450</v>
      </c>
      <c r="B111" s="22" t="s">
        <v>897</v>
      </c>
      <c r="C111" s="44"/>
      <c r="D111" s="44"/>
      <c r="E111" s="44"/>
      <c r="F111" s="44"/>
      <c r="G111" s="44"/>
      <c r="H111" s="44"/>
      <c r="I111" s="44"/>
      <c r="J111" s="51" t="s">
        <v>1400</v>
      </c>
      <c r="K111" s="51"/>
      <c r="L111" s="51"/>
    </row>
    <row r="112" spans="1:12">
      <c r="A112" s="20" t="s">
        <v>1451</v>
      </c>
      <c r="B112" s="20"/>
      <c r="C112" s="20"/>
      <c r="D112" s="20"/>
      <c r="E112" s="20"/>
      <c r="F112" s="20"/>
      <c r="G112" s="20"/>
      <c r="H112" s="20"/>
      <c r="I112" s="20"/>
      <c r="J112" s="51"/>
      <c r="K112" s="51"/>
      <c r="L112" s="51"/>
    </row>
    <row r="113" spans="1:12">
      <c r="A113" s="21" t="s">
        <v>1452</v>
      </c>
      <c r="B113" s="21"/>
      <c r="C113" s="21"/>
      <c r="D113" s="21"/>
      <c r="E113" s="21"/>
      <c r="F113" s="21"/>
      <c r="G113" s="21"/>
      <c r="H113" s="21"/>
      <c r="I113" s="21"/>
      <c r="J113" s="51"/>
      <c r="K113" s="51"/>
      <c r="L113" s="51"/>
    </row>
    <row r="114" spans="1:12">
      <c r="A114" s="22" t="s">
        <v>1453</v>
      </c>
      <c r="B114" s="22" t="s">
        <v>897</v>
      </c>
      <c r="C114" s="44"/>
      <c r="D114" s="44">
        <v>21.195069</v>
      </c>
      <c r="E114" s="44">
        <v>15.189503</v>
      </c>
      <c r="F114" s="44"/>
      <c r="G114" s="44"/>
      <c r="H114" s="44"/>
      <c r="I114" s="44"/>
      <c r="J114" s="51"/>
      <c r="K114" s="51"/>
      <c r="L114" s="51"/>
    </row>
    <row r="115" spans="1:12">
      <c r="A115" s="22" t="s">
        <v>1454</v>
      </c>
      <c r="B115" s="22" t="s">
        <v>897</v>
      </c>
      <c r="C115" s="44"/>
      <c r="D115" s="44"/>
      <c r="E115" s="44"/>
      <c r="F115" s="44"/>
      <c r="G115" s="44"/>
      <c r="H115" s="44"/>
      <c r="I115" s="44"/>
      <c r="J115" s="51" t="s">
        <v>1400</v>
      </c>
      <c r="K115" s="51"/>
      <c r="L115" s="51"/>
    </row>
    <row r="116" spans="1:12">
      <c r="A116" s="22" t="s">
        <v>1455</v>
      </c>
      <c r="B116" s="22" t="s">
        <v>1393</v>
      </c>
      <c r="C116" s="44"/>
      <c r="D116" s="207">
        <v>3337945184.260035</v>
      </c>
      <c r="E116" s="44">
        <v>3485720786.0577731</v>
      </c>
      <c r="F116" s="44">
        <v>3240450136.3866601</v>
      </c>
      <c r="G116" s="44">
        <v>4275907254.0552859</v>
      </c>
      <c r="H116" s="44"/>
      <c r="I116" s="44"/>
      <c r="J116" s="51"/>
      <c r="K116" s="51"/>
      <c r="L116" s="51"/>
    </row>
    <row r="117" spans="1:12">
      <c r="A117" s="22" t="s">
        <v>1456</v>
      </c>
      <c r="B117" s="22" t="s">
        <v>1393</v>
      </c>
      <c r="C117" s="44"/>
      <c r="D117" s="44"/>
      <c r="E117" s="44"/>
      <c r="F117" s="44"/>
      <c r="G117" s="44"/>
      <c r="H117" s="44"/>
      <c r="I117" s="44"/>
      <c r="J117" s="51" t="s">
        <v>1400</v>
      </c>
      <c r="K117" s="51"/>
      <c r="L117" s="51"/>
    </row>
    <row r="118" spans="1:12">
      <c r="A118" s="22" t="s">
        <v>1457</v>
      </c>
      <c r="B118" s="22" t="s">
        <v>897</v>
      </c>
      <c r="C118" s="44"/>
      <c r="D118" s="44"/>
      <c r="E118" s="44"/>
      <c r="F118" s="44"/>
      <c r="G118" s="44"/>
      <c r="H118" s="44"/>
      <c r="I118" s="44"/>
      <c r="J118" s="208" t="s">
        <v>1435</v>
      </c>
      <c r="K118" s="51"/>
      <c r="L118" s="51"/>
    </row>
    <row r="119" spans="1:12">
      <c r="A119" s="22" t="s">
        <v>1458</v>
      </c>
      <c r="B119" s="22" t="s">
        <v>897</v>
      </c>
      <c r="C119" s="44"/>
      <c r="D119" s="44"/>
      <c r="E119" s="44"/>
      <c r="F119" s="44"/>
      <c r="G119" s="44"/>
      <c r="H119" s="44"/>
      <c r="I119" s="44"/>
      <c r="J119" s="51"/>
      <c r="K119" s="51"/>
      <c r="L119" s="51"/>
    </row>
    <row r="120" spans="1:12">
      <c r="A120" s="22" t="s">
        <v>1459</v>
      </c>
      <c r="B120" s="22" t="s">
        <v>897</v>
      </c>
      <c r="C120" s="44"/>
      <c r="D120" s="44"/>
      <c r="E120" s="44"/>
      <c r="F120" s="44"/>
      <c r="G120" s="44"/>
      <c r="H120" s="44"/>
      <c r="I120" s="44"/>
      <c r="J120" s="51"/>
      <c r="K120" s="51"/>
      <c r="L120" s="51"/>
    </row>
    <row r="121" spans="1:12">
      <c r="A121" s="22" t="s">
        <v>1460</v>
      </c>
      <c r="B121" s="22" t="s">
        <v>897</v>
      </c>
      <c r="C121" s="44"/>
      <c r="D121" s="44">
        <v>2.492451</v>
      </c>
      <c r="E121" s="44">
        <v>2.9564110000000001</v>
      </c>
      <c r="F121" s="44">
        <v>9.5097799999999992</v>
      </c>
      <c r="G121" s="44">
        <v>12.838540999999999</v>
      </c>
      <c r="H121" s="44"/>
      <c r="I121" s="44"/>
      <c r="J121" s="51"/>
      <c r="K121" s="51"/>
      <c r="L121" s="51"/>
    </row>
    <row r="122" spans="1:12">
      <c r="A122" s="21" t="s">
        <v>1461</v>
      </c>
      <c r="B122" s="21"/>
      <c r="C122" s="21"/>
      <c r="D122" s="21"/>
      <c r="E122" s="21"/>
      <c r="F122" s="21"/>
      <c r="G122" s="21"/>
      <c r="H122" s="21"/>
      <c r="I122" s="21"/>
      <c r="J122" s="51"/>
      <c r="K122" s="51"/>
      <c r="L122" s="51"/>
    </row>
    <row r="123" spans="1:12">
      <c r="A123" s="22" t="s">
        <v>1391</v>
      </c>
      <c r="B123" s="22" t="s">
        <v>897</v>
      </c>
      <c r="C123" s="44"/>
      <c r="D123" s="209">
        <v>10.597535000000001</v>
      </c>
      <c r="E123" s="209">
        <v>7.5947509999999996</v>
      </c>
      <c r="F123" s="209"/>
      <c r="G123" s="209"/>
      <c r="H123" s="44"/>
      <c r="I123" s="44"/>
      <c r="J123" s="51"/>
      <c r="K123" s="51"/>
      <c r="L123" s="51"/>
    </row>
    <row r="124" spans="1:12">
      <c r="A124" s="22" t="s">
        <v>1392</v>
      </c>
      <c r="B124" s="22" t="s">
        <v>1393</v>
      </c>
      <c r="C124" s="44"/>
      <c r="D124" s="209">
        <v>3337945184.260035</v>
      </c>
      <c r="E124" s="209">
        <v>2737002856.0577731</v>
      </c>
      <c r="F124" s="209">
        <v>2491732206.3866601</v>
      </c>
      <c r="G124" s="209">
        <v>4275907254.0552859</v>
      </c>
      <c r="H124" s="44"/>
      <c r="I124" s="44"/>
      <c r="J124" s="51"/>
      <c r="K124" s="51"/>
      <c r="L124" s="51"/>
    </row>
    <row r="125" spans="1:12">
      <c r="A125" s="22" t="s">
        <v>1394</v>
      </c>
      <c r="B125" s="22" t="s">
        <v>897</v>
      </c>
      <c r="C125" s="44"/>
      <c r="D125" s="44"/>
      <c r="E125" s="44"/>
      <c r="F125" s="44"/>
      <c r="G125" s="44"/>
      <c r="H125" s="44"/>
      <c r="I125" s="44"/>
      <c r="J125" s="51" t="s">
        <v>1400</v>
      </c>
      <c r="K125" s="51"/>
      <c r="L125" s="51"/>
    </row>
    <row r="126" spans="1:12">
      <c r="A126" s="22" t="s">
        <v>1395</v>
      </c>
      <c r="B126" s="22" t="s">
        <v>897</v>
      </c>
      <c r="C126" s="44"/>
      <c r="D126" s="44"/>
      <c r="E126" s="44"/>
      <c r="F126" s="44"/>
      <c r="G126" s="44"/>
      <c r="H126" s="44"/>
      <c r="I126" s="44"/>
      <c r="J126" s="51" t="s">
        <v>1400</v>
      </c>
      <c r="K126" s="51"/>
      <c r="L126" s="51"/>
    </row>
    <row r="127" spans="1:12">
      <c r="A127" s="21" t="s">
        <v>1462</v>
      </c>
      <c r="B127" s="21"/>
      <c r="C127" s="21"/>
      <c r="D127" s="21"/>
      <c r="E127" s="21"/>
      <c r="F127" s="21"/>
      <c r="G127" s="21"/>
      <c r="H127" s="21"/>
      <c r="I127" s="21"/>
      <c r="J127" s="51"/>
      <c r="K127" s="51"/>
      <c r="L127" s="51"/>
    </row>
    <row r="128" spans="1:12">
      <c r="A128" s="22" t="s">
        <v>1391</v>
      </c>
      <c r="B128" s="22" t="s">
        <v>897</v>
      </c>
      <c r="C128" s="44"/>
      <c r="D128" s="44"/>
      <c r="E128" s="44"/>
      <c r="F128" s="44"/>
      <c r="G128" s="44"/>
      <c r="H128" s="44"/>
      <c r="I128" s="44"/>
      <c r="J128" s="51"/>
      <c r="K128" s="51"/>
      <c r="L128" s="51"/>
    </row>
    <row r="129" spans="1:12">
      <c r="A129" s="22" t="s">
        <v>1392</v>
      </c>
      <c r="B129" s="22" t="s">
        <v>1393</v>
      </c>
      <c r="C129" s="44"/>
      <c r="D129" s="44"/>
      <c r="E129" s="44"/>
      <c r="F129" s="44"/>
      <c r="G129" s="44"/>
      <c r="H129" s="44"/>
      <c r="I129" s="44"/>
      <c r="J129" s="51"/>
      <c r="K129" s="51"/>
      <c r="L129" s="51"/>
    </row>
    <row r="130" spans="1:12">
      <c r="A130" s="22" t="s">
        <v>1394</v>
      </c>
      <c r="B130" s="22" t="s">
        <v>897</v>
      </c>
      <c r="C130" s="44"/>
      <c r="D130" s="44"/>
      <c r="E130" s="44"/>
      <c r="F130" s="44"/>
      <c r="G130" s="44"/>
      <c r="H130" s="44"/>
      <c r="I130" s="44"/>
      <c r="J130" s="208" t="s">
        <v>1435</v>
      </c>
      <c r="K130" s="51"/>
      <c r="L130" s="51"/>
    </row>
    <row r="131" spans="1:12">
      <c r="A131" s="22" t="s">
        <v>1395</v>
      </c>
      <c r="B131" s="22" t="s">
        <v>897</v>
      </c>
      <c r="C131" s="44"/>
      <c r="D131" s="44"/>
      <c r="E131" s="44"/>
      <c r="F131" s="44"/>
      <c r="G131" s="44"/>
      <c r="H131" s="44"/>
      <c r="I131" s="44"/>
      <c r="J131" s="51"/>
      <c r="K131" s="51"/>
      <c r="L131" s="51"/>
    </row>
    <row r="132" spans="1:12">
      <c r="A132" s="21" t="s">
        <v>1463</v>
      </c>
      <c r="B132" s="21"/>
      <c r="C132" s="21"/>
      <c r="D132" s="21"/>
      <c r="E132" s="21"/>
      <c r="F132" s="21"/>
      <c r="G132" s="21"/>
      <c r="H132" s="21"/>
      <c r="I132" s="21"/>
      <c r="J132" s="51"/>
      <c r="K132" s="51"/>
      <c r="L132" s="51"/>
    </row>
    <row r="133" spans="1:12">
      <c r="A133" s="36" t="s">
        <v>1391</v>
      </c>
      <c r="B133" s="22" t="s">
        <v>238</v>
      </c>
      <c r="C133" s="44"/>
      <c r="D133" s="44">
        <v>0.44509599999999999</v>
      </c>
      <c r="E133" s="44">
        <v>0.31897999999999999</v>
      </c>
      <c r="F133" s="44"/>
      <c r="G133" s="44"/>
      <c r="H133" s="44"/>
      <c r="I133" s="44"/>
      <c r="J133" s="51"/>
      <c r="K133" s="51"/>
      <c r="L133" s="51"/>
    </row>
    <row r="134" spans="1:12">
      <c r="A134" s="22" t="s">
        <v>1315</v>
      </c>
      <c r="B134" s="22" t="s">
        <v>238</v>
      </c>
      <c r="C134" s="44"/>
      <c r="D134" s="44">
        <v>0.43739899999999998</v>
      </c>
      <c r="E134" s="44">
        <v>0.49499900000000002</v>
      </c>
      <c r="F134" s="44">
        <v>0.44983600000000001</v>
      </c>
      <c r="G134" s="44">
        <v>0.18721099999999999</v>
      </c>
      <c r="H134" s="44"/>
      <c r="I134" s="44"/>
      <c r="J134" s="51" t="s">
        <v>1464</v>
      </c>
      <c r="K134" s="51"/>
      <c r="L134" s="51"/>
    </row>
    <row r="135" spans="1:12">
      <c r="A135" s="22" t="s">
        <v>1316</v>
      </c>
      <c r="B135" s="22" t="s">
        <v>238</v>
      </c>
      <c r="C135" s="44"/>
      <c r="D135" s="44">
        <v>0.42349199999999998</v>
      </c>
      <c r="E135" s="44">
        <v>0.40528999999999998</v>
      </c>
      <c r="F135" s="44">
        <v>0.40191700000000002</v>
      </c>
      <c r="G135" s="44">
        <v>8.9619999999999995E-3</v>
      </c>
      <c r="H135" s="44"/>
      <c r="I135" s="44"/>
      <c r="J135" s="51" t="s">
        <v>1464</v>
      </c>
      <c r="K135" s="51"/>
      <c r="L135" s="51"/>
    </row>
    <row r="136" spans="1:12">
      <c r="A136" s="22" t="s">
        <v>137</v>
      </c>
      <c r="B136" s="22" t="s">
        <v>238</v>
      </c>
      <c r="C136" s="44"/>
      <c r="D136" s="44">
        <v>1.8145000000000001E-2</v>
      </c>
      <c r="E136" s="44">
        <v>2.0652E-2</v>
      </c>
      <c r="F136" s="44">
        <v>2.0532999999999999E-2</v>
      </c>
      <c r="G136" s="44">
        <v>1.8984999999999998E-2</v>
      </c>
      <c r="H136" s="44"/>
      <c r="I136" s="44"/>
      <c r="J136" s="51" t="s">
        <v>1464</v>
      </c>
      <c r="K136" s="51"/>
      <c r="L136" s="51"/>
    </row>
    <row r="137" spans="1:12">
      <c r="A137" s="22" t="s">
        <v>1318</v>
      </c>
      <c r="B137" s="22" t="s">
        <v>238</v>
      </c>
      <c r="C137" s="44"/>
      <c r="D137" s="44">
        <v>1.0916E-2</v>
      </c>
      <c r="E137" s="44">
        <v>1.3126000000000001E-2</v>
      </c>
      <c r="F137" s="44">
        <v>2.8507999999999999E-2</v>
      </c>
      <c r="G137" s="44"/>
      <c r="H137" s="44"/>
      <c r="I137" s="44"/>
      <c r="J137" s="51" t="s">
        <v>1464</v>
      </c>
      <c r="K137" s="51"/>
      <c r="L137" s="51"/>
    </row>
    <row r="138" spans="1:12">
      <c r="A138" s="22" t="s">
        <v>1319</v>
      </c>
      <c r="B138" s="22" t="s">
        <v>238</v>
      </c>
      <c r="C138" s="44"/>
      <c r="D138" s="44">
        <v>3.2541E-2</v>
      </c>
      <c r="E138" s="44">
        <v>7.6309999999999998E-3</v>
      </c>
      <c r="F138" s="44">
        <v>6.8529999999999997E-3</v>
      </c>
      <c r="G138" s="44">
        <v>4.6039999999999996E-3</v>
      </c>
      <c r="H138" s="44"/>
      <c r="I138" s="44"/>
      <c r="J138" s="51" t="s">
        <v>1464</v>
      </c>
      <c r="K138" s="51"/>
      <c r="L138" s="51"/>
    </row>
    <row r="139" spans="1:12">
      <c r="A139" s="22" t="s">
        <v>1320</v>
      </c>
      <c r="B139" s="22" t="s">
        <v>238</v>
      </c>
      <c r="C139" s="44"/>
      <c r="D139" s="44">
        <v>3.2370000000000003E-2</v>
      </c>
      <c r="E139" s="44">
        <v>3.5774E-2</v>
      </c>
      <c r="F139" s="44">
        <v>5.0102000000000001E-2</v>
      </c>
      <c r="G139" s="44">
        <v>1.2229999999999999E-3</v>
      </c>
      <c r="H139" s="44"/>
      <c r="I139" s="44"/>
      <c r="J139" s="51" t="s">
        <v>1464</v>
      </c>
      <c r="K139" s="51"/>
      <c r="L139" s="51"/>
    </row>
    <row r="140" spans="1:12">
      <c r="A140" s="22" t="s">
        <v>182</v>
      </c>
      <c r="B140" s="22" t="s">
        <v>238</v>
      </c>
      <c r="C140" s="44"/>
      <c r="D140" s="44">
        <v>2.4983000000000002E-2</v>
      </c>
      <c r="E140" s="44">
        <v>3.3935E-2</v>
      </c>
      <c r="F140" s="44">
        <v>5.2408000000000003E-2</v>
      </c>
      <c r="G140" s="44"/>
      <c r="H140" s="44"/>
      <c r="I140" s="44"/>
      <c r="J140" s="51" t="s">
        <v>1464</v>
      </c>
      <c r="K140" s="51"/>
      <c r="L140" s="51"/>
    </row>
    <row r="141" spans="1:12">
      <c r="A141" s="22" t="s">
        <v>51</v>
      </c>
      <c r="B141" s="22" t="s">
        <v>238</v>
      </c>
      <c r="C141" s="44"/>
      <c r="D141" s="44"/>
      <c r="E141" s="44"/>
      <c r="F141" s="44"/>
      <c r="G141" s="44"/>
      <c r="H141" s="44"/>
      <c r="I141" s="44"/>
      <c r="J141" s="51" t="s">
        <v>1464</v>
      </c>
      <c r="K141" s="51"/>
      <c r="L141" s="51"/>
    </row>
    <row r="142" spans="1:12">
      <c r="A142" s="22" t="s">
        <v>1465</v>
      </c>
      <c r="B142" s="22" t="s">
        <v>238</v>
      </c>
      <c r="C142" s="44"/>
      <c r="D142" s="44"/>
      <c r="E142" s="44"/>
      <c r="F142" s="44"/>
      <c r="G142" s="44"/>
      <c r="H142" s="44"/>
      <c r="I142" s="44"/>
      <c r="J142" s="51" t="s">
        <v>1464</v>
      </c>
      <c r="K142" s="51"/>
      <c r="L142" s="51"/>
    </row>
    <row r="143" spans="1:12">
      <c r="A143" s="36" t="s">
        <v>1466</v>
      </c>
      <c r="B143" s="22" t="s">
        <v>238</v>
      </c>
      <c r="C143" s="44"/>
      <c r="D143" s="44">
        <v>0.13017999999999999</v>
      </c>
      <c r="E143" s="44">
        <v>0.106743</v>
      </c>
      <c r="F143" s="44">
        <v>9.7178E-2</v>
      </c>
      <c r="G143" s="44">
        <v>0.16675999999999999</v>
      </c>
      <c r="H143" s="44"/>
      <c r="I143" s="44"/>
      <c r="J143" s="206" t="s">
        <v>1467</v>
      </c>
      <c r="K143" s="51"/>
      <c r="L143" s="51"/>
    </row>
    <row r="144" spans="1:12">
      <c r="A144" s="22" t="s">
        <v>1315</v>
      </c>
      <c r="B144" s="22" t="s">
        <v>238</v>
      </c>
      <c r="C144" s="44"/>
      <c r="D144" s="44"/>
      <c r="E144" s="44"/>
      <c r="F144" s="44"/>
      <c r="G144" s="44"/>
      <c r="H144" s="44"/>
      <c r="I144" s="44"/>
      <c r="J144" s="51"/>
      <c r="K144" s="51"/>
      <c r="L144" s="51"/>
    </row>
    <row r="145" spans="1:12">
      <c r="A145" s="22" t="s">
        <v>1316</v>
      </c>
      <c r="B145" s="22" t="s">
        <v>238</v>
      </c>
      <c r="C145" s="44"/>
      <c r="D145" s="44"/>
      <c r="E145" s="44"/>
      <c r="F145" s="44"/>
      <c r="G145" s="44"/>
      <c r="H145" s="44"/>
      <c r="I145" s="44"/>
      <c r="J145" s="51"/>
      <c r="K145" s="51"/>
      <c r="L145" s="51"/>
    </row>
    <row r="146" spans="1:12">
      <c r="A146" s="22" t="s">
        <v>137</v>
      </c>
      <c r="B146" s="22" t="s">
        <v>238</v>
      </c>
      <c r="C146" s="44"/>
      <c r="D146" s="44">
        <v>2.9E-5</v>
      </c>
      <c r="E146" s="44">
        <v>8.2000000000000001E-5</v>
      </c>
      <c r="F146" s="44">
        <v>8.7100000000000003E-4</v>
      </c>
      <c r="G146" s="44">
        <v>1.3760000000000001E-3</v>
      </c>
      <c r="H146" s="44"/>
      <c r="I146" s="44"/>
      <c r="J146" s="51"/>
      <c r="K146" s="51"/>
      <c r="L146" s="51"/>
    </row>
    <row r="147" spans="1:12">
      <c r="A147" s="22" t="s">
        <v>1318</v>
      </c>
      <c r="B147" s="22" t="s">
        <v>238</v>
      </c>
      <c r="C147" s="44"/>
      <c r="D147" s="44">
        <v>1.225E-3</v>
      </c>
      <c r="E147" s="44">
        <v>1.2539999999999999E-3</v>
      </c>
      <c r="F147" s="44">
        <v>1.2539999999999999E-3</v>
      </c>
      <c r="G147" s="44"/>
      <c r="H147" s="44"/>
      <c r="I147" s="44"/>
      <c r="J147" s="51"/>
      <c r="K147" s="51"/>
      <c r="L147" s="51"/>
    </row>
    <row r="148" spans="1:12">
      <c r="A148" s="22" t="s">
        <v>1319</v>
      </c>
      <c r="B148" s="22" t="s">
        <v>238</v>
      </c>
      <c r="C148" s="44"/>
      <c r="D148" s="44">
        <v>4.0353E-2</v>
      </c>
      <c r="E148" s="44">
        <v>3.8935999999999998E-2</v>
      </c>
      <c r="F148" s="44">
        <v>3.2141999999999997E-2</v>
      </c>
      <c r="G148" s="44">
        <v>9.7260000000000003E-3</v>
      </c>
      <c r="H148" s="44"/>
      <c r="I148" s="44"/>
      <c r="J148" s="51"/>
      <c r="K148" s="51"/>
      <c r="L148" s="51"/>
    </row>
    <row r="149" spans="1:12">
      <c r="A149" s="22" t="s">
        <v>1320</v>
      </c>
      <c r="B149" s="22" t="s">
        <v>238</v>
      </c>
      <c r="C149" s="44"/>
      <c r="D149" s="44">
        <v>1.4284E-2</v>
      </c>
      <c r="E149" s="44">
        <v>1.5403E-2</v>
      </c>
      <c r="F149" s="44">
        <v>5.0000000000000002E-5</v>
      </c>
      <c r="G149" s="44">
        <v>7.2000000000000002E-5</v>
      </c>
      <c r="H149" s="44"/>
      <c r="I149" s="44"/>
      <c r="J149" s="51"/>
      <c r="K149" s="51"/>
      <c r="L149" s="51"/>
    </row>
    <row r="150" spans="1:12">
      <c r="A150" s="22" t="s">
        <v>182</v>
      </c>
      <c r="B150" s="22" t="s">
        <v>238</v>
      </c>
      <c r="C150" s="44"/>
      <c r="D150" s="44"/>
      <c r="E150" s="44"/>
      <c r="F150" s="44"/>
      <c r="G150" s="44"/>
      <c r="H150" s="44"/>
      <c r="I150" s="44"/>
      <c r="J150" s="51"/>
      <c r="K150" s="51"/>
      <c r="L150" s="51"/>
    </row>
    <row r="151" spans="1:12">
      <c r="A151" s="22" t="s">
        <v>51</v>
      </c>
      <c r="B151" s="22" t="s">
        <v>238</v>
      </c>
      <c r="C151" s="44"/>
      <c r="D151" s="44">
        <v>9.887E-3</v>
      </c>
      <c r="E151" s="44">
        <v>1.0654E-2</v>
      </c>
      <c r="F151" s="44">
        <v>5.0029999999999998E-2</v>
      </c>
      <c r="G151" s="44">
        <v>9.2887999999999998E-2</v>
      </c>
      <c r="H151" s="44"/>
      <c r="I151" s="44"/>
      <c r="J151" s="51"/>
      <c r="K151" s="51"/>
      <c r="L151" s="51"/>
    </row>
    <row r="152" spans="1:12">
      <c r="A152" s="22" t="s">
        <v>1465</v>
      </c>
      <c r="B152" s="22" t="s">
        <v>238</v>
      </c>
      <c r="C152" s="44"/>
      <c r="D152" s="44"/>
      <c r="E152" s="44"/>
      <c r="F152" s="44"/>
      <c r="G152" s="44"/>
      <c r="H152" s="44"/>
      <c r="I152" s="44"/>
      <c r="J152" s="51"/>
      <c r="K152" s="51"/>
      <c r="L152" s="51"/>
    </row>
    <row r="153" spans="1:12">
      <c r="A153" s="36" t="s">
        <v>1468</v>
      </c>
      <c r="B153" s="22" t="s">
        <v>238</v>
      </c>
      <c r="C153" s="44"/>
      <c r="D153" s="44">
        <v>2.2524980000000001</v>
      </c>
      <c r="E153" s="44">
        <v>1.632023</v>
      </c>
      <c r="F153" s="44">
        <v>0.42235899999999998</v>
      </c>
      <c r="G153" s="44">
        <v>2.9676999999999999E-2</v>
      </c>
      <c r="H153" s="44"/>
      <c r="I153" s="44"/>
      <c r="J153" s="51"/>
      <c r="K153" s="51"/>
      <c r="L153" s="51"/>
    </row>
    <row r="154" spans="1:12">
      <c r="A154" s="22" t="s">
        <v>1315</v>
      </c>
      <c r="B154" s="22" t="s">
        <v>238</v>
      </c>
      <c r="C154" s="44"/>
      <c r="D154" s="44"/>
      <c r="E154" s="44"/>
      <c r="F154" s="44"/>
      <c r="G154" s="44"/>
      <c r="H154" s="44"/>
      <c r="I154" s="44"/>
      <c r="J154" s="51"/>
      <c r="K154" s="51"/>
      <c r="L154" s="51"/>
    </row>
    <row r="155" spans="1:12">
      <c r="A155" s="22" t="s">
        <v>1316</v>
      </c>
      <c r="B155" s="22" t="s">
        <v>238</v>
      </c>
      <c r="C155" s="44"/>
      <c r="D155" s="44"/>
      <c r="E155" s="44"/>
      <c r="F155" s="44"/>
      <c r="G155" s="44"/>
      <c r="H155" s="44"/>
      <c r="I155" s="44"/>
      <c r="J155" s="51"/>
      <c r="K155" s="51"/>
      <c r="L155" s="51"/>
    </row>
    <row r="156" spans="1:12">
      <c r="A156" s="22" t="s">
        <v>137</v>
      </c>
      <c r="B156" s="22" t="s">
        <v>238</v>
      </c>
      <c r="C156" s="44"/>
      <c r="D156" s="44">
        <v>1.8178E-2</v>
      </c>
      <c r="E156" s="44">
        <v>1.6472000000000001E-2</v>
      </c>
      <c r="F156" s="44">
        <v>1.5285999999999999E-2</v>
      </c>
      <c r="G156" s="44">
        <v>4.6649999999999999E-3</v>
      </c>
      <c r="H156" s="44"/>
      <c r="I156" s="44"/>
      <c r="J156" s="51"/>
      <c r="K156" s="51"/>
      <c r="L156" s="51"/>
    </row>
    <row r="157" spans="1:12">
      <c r="A157" s="22" t="s">
        <v>1318</v>
      </c>
      <c r="B157" s="22" t="s">
        <v>238</v>
      </c>
      <c r="C157" s="44"/>
      <c r="D157" s="44">
        <v>2.8032000000000001E-2</v>
      </c>
      <c r="E157" s="44">
        <v>2.7411999999999999E-2</v>
      </c>
      <c r="F157" s="44">
        <v>1.8029E-2</v>
      </c>
      <c r="G157" s="44"/>
      <c r="H157" s="44"/>
      <c r="I157" s="44"/>
      <c r="J157" s="51"/>
      <c r="K157" s="51"/>
      <c r="L157" s="51"/>
    </row>
    <row r="158" spans="1:12">
      <c r="A158" s="22" t="s">
        <v>1319</v>
      </c>
      <c r="B158" s="22" t="s">
        <v>238</v>
      </c>
      <c r="C158" s="44"/>
      <c r="D158" s="44">
        <v>6.4208000000000001E-2</v>
      </c>
      <c r="E158" s="44">
        <v>7.1605000000000002E-2</v>
      </c>
      <c r="F158" s="44">
        <v>0.10480200000000001</v>
      </c>
      <c r="G158" s="44">
        <v>2.0317999999999999E-2</v>
      </c>
      <c r="H158" s="44"/>
      <c r="I158" s="44"/>
      <c r="J158" s="51"/>
      <c r="K158" s="51"/>
      <c r="L158" s="51"/>
    </row>
    <row r="159" spans="1:12">
      <c r="A159" s="22" t="s">
        <v>1320</v>
      </c>
      <c r="B159" s="22" t="s">
        <v>238</v>
      </c>
      <c r="C159" s="44"/>
      <c r="D159" s="44">
        <v>0.145037</v>
      </c>
      <c r="E159" s="44">
        <v>0.16167200000000001</v>
      </c>
      <c r="F159" s="44">
        <v>0.117585</v>
      </c>
      <c r="G159" s="44">
        <v>1.067E-3</v>
      </c>
      <c r="H159" s="44"/>
      <c r="I159" s="44"/>
      <c r="J159" s="51"/>
      <c r="K159" s="51"/>
      <c r="L159" s="51"/>
    </row>
    <row r="160" spans="1:12">
      <c r="A160" s="22" t="s">
        <v>182</v>
      </c>
      <c r="B160" s="22" t="s">
        <v>238</v>
      </c>
      <c r="C160" s="44"/>
      <c r="D160" s="44">
        <v>7.7099999999999998E-4</v>
      </c>
      <c r="E160" s="44">
        <v>4.6299999999999998E-4</v>
      </c>
      <c r="F160" s="44">
        <v>4.3990000000000001E-3</v>
      </c>
      <c r="G160" s="44"/>
      <c r="H160" s="44"/>
      <c r="I160" s="44"/>
      <c r="J160" s="51"/>
      <c r="K160" s="51"/>
      <c r="L160" s="51"/>
    </row>
    <row r="161" spans="1:12">
      <c r="A161" s="22" t="s">
        <v>51</v>
      </c>
      <c r="B161" s="22" t="s">
        <v>238</v>
      </c>
      <c r="C161" s="44"/>
      <c r="D161" s="44">
        <v>2.0050569999999999</v>
      </c>
      <c r="E161" s="44">
        <v>1.3631709999999999</v>
      </c>
      <c r="F161" s="44">
        <v>0.17097399999999999</v>
      </c>
      <c r="G161" s="44">
        <v>3.408E-3</v>
      </c>
      <c r="H161" s="44"/>
      <c r="I161" s="44"/>
      <c r="J161" s="51"/>
      <c r="K161" s="51"/>
      <c r="L161" s="51"/>
    </row>
    <row r="162" spans="1:12">
      <c r="A162" s="22" t="s">
        <v>1465</v>
      </c>
      <c r="B162" s="22" t="s">
        <v>238</v>
      </c>
      <c r="C162" s="44"/>
      <c r="D162" s="44"/>
      <c r="E162" s="44"/>
      <c r="F162" s="44"/>
      <c r="G162" s="44"/>
      <c r="H162" s="44"/>
      <c r="I162" s="44"/>
      <c r="J162" s="51"/>
      <c r="K162" s="51"/>
      <c r="L162" s="51"/>
    </row>
    <row r="163" spans="1:12">
      <c r="A163" s="36" t="s">
        <v>1469</v>
      </c>
      <c r="B163" s="22" t="s">
        <v>238</v>
      </c>
      <c r="C163" s="44"/>
      <c r="D163" s="44">
        <v>0.17500399999999999</v>
      </c>
      <c r="E163" s="44">
        <v>0.22308800000000001</v>
      </c>
      <c r="F163" s="44">
        <v>0.54192600000000002</v>
      </c>
      <c r="G163" s="44">
        <v>0.712866</v>
      </c>
      <c r="H163" s="44"/>
      <c r="I163" s="44"/>
      <c r="J163" s="51"/>
      <c r="K163" s="51"/>
      <c r="L163" s="51"/>
    </row>
    <row r="164" spans="1:12" ht="15.75" customHeight="1">
      <c r="A164" s="22" t="s">
        <v>1315</v>
      </c>
      <c r="B164" s="22" t="s">
        <v>238</v>
      </c>
      <c r="C164" s="44"/>
      <c r="D164" s="44"/>
      <c r="E164" s="44"/>
      <c r="F164" s="44"/>
      <c r="G164" s="44"/>
      <c r="H164" s="44"/>
      <c r="I164" s="44"/>
      <c r="J164" s="51"/>
      <c r="K164" s="51"/>
      <c r="L164" s="51"/>
    </row>
    <row r="165" spans="1:12" ht="15.75" customHeight="1">
      <c r="A165" s="22" t="s">
        <v>1316</v>
      </c>
      <c r="B165" s="22" t="s">
        <v>238</v>
      </c>
      <c r="C165" s="44"/>
      <c r="D165" s="44"/>
      <c r="E165" s="44"/>
      <c r="F165" s="44"/>
      <c r="G165" s="44"/>
      <c r="H165" s="44"/>
      <c r="I165" s="44"/>
      <c r="J165" s="51"/>
      <c r="K165" s="51"/>
      <c r="L165" s="51"/>
    </row>
    <row r="166" spans="1:12" ht="15.75" customHeight="1">
      <c r="A166" s="22" t="s">
        <v>137</v>
      </c>
      <c r="B166" s="22" t="s">
        <v>238</v>
      </c>
      <c r="C166" s="44"/>
      <c r="D166" s="44">
        <v>8.4725999999999996E-2</v>
      </c>
      <c r="E166" s="44">
        <v>8.1162999999999999E-2</v>
      </c>
      <c r="F166" s="44">
        <v>7.4549000000000004E-2</v>
      </c>
      <c r="G166" s="44">
        <v>7.5691999999999995E-2</v>
      </c>
      <c r="H166" s="44"/>
      <c r="I166" s="44"/>
      <c r="J166" s="51"/>
      <c r="K166" s="51"/>
      <c r="L166" s="51"/>
    </row>
    <row r="167" spans="1:12" ht="15.75" customHeight="1">
      <c r="A167" s="22" t="s">
        <v>1318</v>
      </c>
      <c r="B167" s="22" t="s">
        <v>238</v>
      </c>
      <c r="C167" s="44"/>
      <c r="D167" s="44"/>
      <c r="E167" s="44"/>
      <c r="F167" s="44"/>
      <c r="G167" s="44"/>
      <c r="H167" s="44"/>
      <c r="I167" s="44"/>
      <c r="J167" s="51"/>
      <c r="K167" s="51"/>
      <c r="L167" s="51"/>
    </row>
    <row r="168" spans="1:12" ht="15.75" customHeight="1">
      <c r="A168" s="22" t="s">
        <v>1319</v>
      </c>
      <c r="B168" s="22" t="s">
        <v>238</v>
      </c>
      <c r="C168" s="44"/>
      <c r="D168" s="44">
        <v>5.0398999999999999E-2</v>
      </c>
      <c r="E168" s="44">
        <v>7.7024999999999996E-2</v>
      </c>
      <c r="F168" s="44">
        <v>0.107016</v>
      </c>
      <c r="G168" s="44">
        <v>0.16792099999999999</v>
      </c>
      <c r="H168" s="44"/>
      <c r="I168" s="44"/>
      <c r="J168" s="51"/>
      <c r="K168" s="51"/>
      <c r="L168" s="51"/>
    </row>
    <row r="169" spans="1:12" ht="15.75" customHeight="1">
      <c r="A169" s="22" t="s">
        <v>1320</v>
      </c>
      <c r="B169" s="22" t="s">
        <v>238</v>
      </c>
      <c r="C169" s="44"/>
      <c r="D169" s="44">
        <v>3.9878999999999998E-2</v>
      </c>
      <c r="E169" s="44">
        <v>4.7302999999999998E-2</v>
      </c>
      <c r="F169" s="44">
        <v>0.10992499999999999</v>
      </c>
      <c r="G169" s="44">
        <v>0.15776200000000001</v>
      </c>
      <c r="H169" s="44"/>
      <c r="I169" s="44"/>
      <c r="J169" s="51"/>
      <c r="K169" s="51"/>
      <c r="L169" s="51"/>
    </row>
    <row r="170" spans="1:12" ht="15.75" customHeight="1">
      <c r="A170" s="22" t="s">
        <v>182</v>
      </c>
      <c r="B170" s="22" t="s">
        <v>238</v>
      </c>
      <c r="C170" s="44"/>
      <c r="D170" s="44"/>
      <c r="E170" s="44"/>
      <c r="F170" s="44"/>
      <c r="G170" s="44"/>
      <c r="H170" s="44"/>
      <c r="I170" s="44"/>
      <c r="J170" s="51"/>
      <c r="K170" s="51"/>
      <c r="L170" s="51"/>
    </row>
    <row r="171" spans="1:12" ht="15.75" customHeight="1">
      <c r="A171" s="22" t="s">
        <v>51</v>
      </c>
      <c r="B171" s="22" t="s">
        <v>238</v>
      </c>
      <c r="C171" s="44"/>
      <c r="D171" s="44"/>
      <c r="E171" s="44"/>
      <c r="F171" s="44"/>
      <c r="G171" s="44"/>
      <c r="H171" s="44"/>
      <c r="I171" s="44"/>
      <c r="J171" s="51"/>
      <c r="K171" s="51"/>
      <c r="L171" s="51"/>
    </row>
    <row r="172" spans="1:12" ht="15.75" customHeight="1">
      <c r="A172" s="22" t="s">
        <v>1465</v>
      </c>
      <c r="B172" s="22" t="s">
        <v>238</v>
      </c>
      <c r="C172" s="44"/>
      <c r="D172" s="44"/>
      <c r="E172" s="44"/>
      <c r="F172" s="44"/>
      <c r="G172" s="44"/>
      <c r="H172" s="44"/>
      <c r="I172" s="44"/>
      <c r="J172" s="51"/>
      <c r="K172" s="51"/>
      <c r="L172" s="51"/>
    </row>
    <row r="173" spans="1:12">
      <c r="A173" s="144"/>
      <c r="B173" s="144"/>
      <c r="J173" s="51"/>
      <c r="K173" s="51"/>
      <c r="L173" s="51"/>
    </row>
    <row r="174" spans="1:12" ht="23.25" customHeight="1">
      <c r="A174" s="141" t="s">
        <v>1470</v>
      </c>
      <c r="B174" s="141"/>
      <c r="C174" s="141"/>
      <c r="D174" s="141"/>
      <c r="E174" s="141"/>
      <c r="F174" s="141"/>
      <c r="G174" s="141"/>
      <c r="H174" s="141"/>
      <c r="I174" s="141"/>
      <c r="J174" s="51"/>
      <c r="K174" s="51"/>
      <c r="L174" s="51"/>
    </row>
    <row r="175" spans="1:12" ht="18.75" customHeight="1">
      <c r="A175" s="143" t="s">
        <v>1471</v>
      </c>
      <c r="B175" s="143"/>
      <c r="C175" s="143"/>
      <c r="D175" s="143"/>
      <c r="E175" s="143"/>
      <c r="F175" s="143"/>
      <c r="G175" s="143"/>
      <c r="H175" s="143"/>
      <c r="I175" s="143"/>
      <c r="J175" s="51"/>
      <c r="K175" s="51"/>
      <c r="L175" s="51"/>
    </row>
    <row r="176" spans="1:12">
      <c r="A176" s="21" t="s">
        <v>1472</v>
      </c>
      <c r="B176" s="21"/>
      <c r="C176" s="21"/>
      <c r="D176" s="21"/>
      <c r="E176" s="21"/>
      <c r="F176" s="21"/>
      <c r="G176" s="21"/>
      <c r="H176" s="21"/>
      <c r="I176" s="21"/>
      <c r="J176" s="51"/>
      <c r="K176" s="51"/>
      <c r="L176" s="51"/>
    </row>
    <row r="177" spans="1:12">
      <c r="A177" s="36" t="s">
        <v>1473</v>
      </c>
      <c r="B177" s="36" t="s">
        <v>238</v>
      </c>
      <c r="C177" s="44"/>
      <c r="D177" s="44">
        <v>0.42320600000000003</v>
      </c>
      <c r="E177" s="44">
        <v>0.161241</v>
      </c>
      <c r="F177" s="44"/>
      <c r="G177" s="44"/>
      <c r="H177" s="44"/>
      <c r="I177" s="44"/>
      <c r="J177" s="51"/>
      <c r="K177" s="51"/>
      <c r="L177" s="51"/>
    </row>
    <row r="178" spans="1:12">
      <c r="A178" s="22" t="s">
        <v>1474</v>
      </c>
      <c r="B178" s="22" t="s">
        <v>238</v>
      </c>
      <c r="C178" s="44"/>
      <c r="D178" s="44">
        <v>0.119015</v>
      </c>
      <c r="E178" s="44">
        <v>5.2224E-2</v>
      </c>
      <c r="F178" s="44"/>
      <c r="G178" s="44"/>
      <c r="H178" s="44"/>
      <c r="I178" s="44"/>
      <c r="J178" s="51"/>
      <c r="K178" s="51"/>
      <c r="L178" s="51"/>
    </row>
    <row r="179" spans="1:12">
      <c r="A179" s="22" t="s">
        <v>1475</v>
      </c>
      <c r="B179" s="22" t="s">
        <v>238</v>
      </c>
      <c r="C179" s="44"/>
      <c r="D179" s="44">
        <v>4.1500000000000002E-2</v>
      </c>
      <c r="E179" s="44">
        <v>3.4465000000000003E-2</v>
      </c>
      <c r="F179" s="44"/>
      <c r="G179" s="44"/>
      <c r="H179" s="44"/>
      <c r="I179" s="44"/>
      <c r="J179" s="51"/>
      <c r="K179" s="51"/>
      <c r="L179" s="51"/>
    </row>
    <row r="180" spans="1:12">
      <c r="A180" s="22" t="s">
        <v>1476</v>
      </c>
      <c r="B180" s="22" t="s">
        <v>238</v>
      </c>
      <c r="C180" s="44"/>
      <c r="D180" s="44">
        <v>0.135294</v>
      </c>
      <c r="E180" s="44">
        <v>6.2108999999999998E-2</v>
      </c>
      <c r="F180" s="44"/>
      <c r="G180" s="44"/>
      <c r="H180" s="44"/>
      <c r="I180" s="44"/>
      <c r="J180" s="51"/>
      <c r="K180" s="51"/>
      <c r="L180" s="51"/>
    </row>
    <row r="181" spans="1:12">
      <c r="A181" s="22" t="s">
        <v>1477</v>
      </c>
      <c r="B181" s="22" t="s">
        <v>238</v>
      </c>
      <c r="C181" s="44"/>
      <c r="D181" s="44">
        <v>9.8912E-2</v>
      </c>
      <c r="E181" s="44">
        <v>5.9750000000000003E-3</v>
      </c>
      <c r="F181" s="44"/>
      <c r="G181" s="44"/>
      <c r="H181" s="44"/>
      <c r="I181" s="44"/>
      <c r="J181" s="51"/>
      <c r="K181" s="51"/>
      <c r="L181" s="51"/>
    </row>
    <row r="182" spans="1:12">
      <c r="A182" s="22" t="s">
        <v>1478</v>
      </c>
      <c r="B182" s="22" t="s">
        <v>238</v>
      </c>
      <c r="C182" s="44"/>
      <c r="D182" s="44">
        <v>9.0720000000000002E-3</v>
      </c>
      <c r="E182" s="44">
        <v>4.28E-4</v>
      </c>
      <c r="F182" s="44"/>
      <c r="G182" s="44"/>
      <c r="H182" s="44"/>
      <c r="I182" s="44"/>
      <c r="J182" s="51"/>
      <c r="K182" s="51"/>
      <c r="L182" s="51"/>
    </row>
    <row r="183" spans="1:12">
      <c r="A183" s="22" t="s">
        <v>1479</v>
      </c>
      <c r="B183" s="22" t="s">
        <v>238</v>
      </c>
      <c r="C183" s="44"/>
      <c r="D183" s="44">
        <v>1.9413E-2</v>
      </c>
      <c r="E183" s="44">
        <v>6.0410000000000004E-3</v>
      </c>
      <c r="F183" s="44"/>
      <c r="G183" s="44"/>
      <c r="H183" s="44"/>
      <c r="I183" s="44"/>
      <c r="J183" s="51"/>
      <c r="K183" s="51"/>
      <c r="L183" s="51"/>
    </row>
    <row r="184" spans="1:12">
      <c r="A184" s="36" t="s">
        <v>1480</v>
      </c>
      <c r="B184" s="36" t="s">
        <v>238</v>
      </c>
      <c r="C184" s="44"/>
      <c r="D184" s="44">
        <v>0.20778199999999999</v>
      </c>
      <c r="E184" s="44">
        <v>0.20778199999999999</v>
      </c>
      <c r="F184" s="44"/>
      <c r="G184" s="44"/>
      <c r="H184" s="44"/>
      <c r="I184" s="44"/>
      <c r="J184" s="51" t="s">
        <v>1481</v>
      </c>
      <c r="K184" s="51"/>
      <c r="L184" s="51"/>
    </row>
    <row r="185" spans="1:12">
      <c r="A185" s="22" t="s">
        <v>1482</v>
      </c>
      <c r="B185" s="22" t="s">
        <v>238</v>
      </c>
      <c r="C185" s="44"/>
      <c r="D185" s="44">
        <v>0.120528</v>
      </c>
      <c r="E185" s="44">
        <v>0.120528</v>
      </c>
      <c r="F185" s="44"/>
      <c r="G185" s="44"/>
      <c r="H185" s="44"/>
      <c r="I185" s="44"/>
      <c r="J185" s="51"/>
      <c r="K185" s="51"/>
      <c r="L185" s="51"/>
    </row>
    <row r="186" spans="1:12">
      <c r="A186" s="22" t="s">
        <v>1483</v>
      </c>
      <c r="B186" s="22" t="s">
        <v>238</v>
      </c>
      <c r="C186" s="44"/>
      <c r="D186" s="44">
        <v>4.9136420000000003</v>
      </c>
      <c r="E186" s="44">
        <v>4.3889069999999997</v>
      </c>
      <c r="F186" s="44">
        <v>5.6543890000000001</v>
      </c>
      <c r="G186" s="44">
        <v>4.524902</v>
      </c>
      <c r="H186" s="44"/>
      <c r="I186" s="44"/>
      <c r="J186" s="51"/>
      <c r="K186" s="51"/>
      <c r="L186" s="51"/>
    </row>
    <row r="187" spans="1:12">
      <c r="A187" s="22" t="s">
        <v>1484</v>
      </c>
      <c r="B187" s="22" t="s">
        <v>238</v>
      </c>
      <c r="C187" s="44"/>
      <c r="D187" s="44">
        <v>34.122776000000002</v>
      </c>
      <c r="E187" s="44">
        <v>32.793560999999997</v>
      </c>
      <c r="F187" s="44">
        <v>46.28293</v>
      </c>
      <c r="G187" s="44">
        <v>0.26369399999999998</v>
      </c>
      <c r="H187" s="44"/>
      <c r="I187" s="44"/>
      <c r="J187" s="51"/>
      <c r="K187" s="51"/>
      <c r="L187" s="51"/>
    </row>
    <row r="188" spans="1:12">
      <c r="A188" s="36" t="s">
        <v>1485</v>
      </c>
      <c r="B188" s="36" t="s">
        <v>238</v>
      </c>
      <c r="C188" s="44"/>
      <c r="D188" s="44"/>
      <c r="E188" s="44"/>
      <c r="F188" s="44"/>
      <c r="G188" s="44"/>
      <c r="H188" s="44"/>
      <c r="I188" s="44"/>
      <c r="J188" s="51"/>
      <c r="K188" s="51"/>
      <c r="L188" s="51"/>
    </row>
    <row r="189" spans="1:12">
      <c r="A189" s="22" t="s">
        <v>1486</v>
      </c>
      <c r="B189" s="22" t="s">
        <v>238</v>
      </c>
      <c r="C189" s="44"/>
      <c r="D189" s="44"/>
      <c r="E189" s="44"/>
      <c r="F189" s="44"/>
      <c r="G189" s="44"/>
      <c r="H189" s="44"/>
      <c r="I189" s="44"/>
      <c r="J189" s="51"/>
      <c r="K189" s="51"/>
      <c r="L189" s="51"/>
    </row>
    <row r="190" spans="1:12">
      <c r="A190" s="22" t="s">
        <v>1487</v>
      </c>
      <c r="B190" s="22" t="s">
        <v>238</v>
      </c>
      <c r="C190" s="44"/>
      <c r="D190" s="44"/>
      <c r="E190" s="44"/>
      <c r="F190" s="44"/>
      <c r="G190" s="44"/>
      <c r="H190" s="44"/>
      <c r="I190" s="44"/>
      <c r="J190" s="51"/>
      <c r="K190" s="51"/>
      <c r="L190" s="51"/>
    </row>
    <row r="191" spans="1:12">
      <c r="A191" s="22" t="s">
        <v>1488</v>
      </c>
      <c r="B191" s="22" t="s">
        <v>238</v>
      </c>
      <c r="C191" s="44"/>
      <c r="D191" s="44"/>
      <c r="E191" s="44"/>
      <c r="F191" s="44"/>
      <c r="G191" s="44"/>
      <c r="H191" s="44"/>
      <c r="I191" s="44"/>
      <c r="J191" s="51"/>
      <c r="K191" s="51"/>
      <c r="L191" s="51"/>
    </row>
    <row r="192" spans="1:12">
      <c r="A192" s="22" t="s">
        <v>1489</v>
      </c>
      <c r="B192" s="22" t="s">
        <v>238</v>
      </c>
      <c r="C192" s="44"/>
      <c r="D192" s="44"/>
      <c r="E192" s="44"/>
      <c r="F192" s="44"/>
      <c r="G192" s="44"/>
      <c r="H192" s="44"/>
      <c r="I192" s="44"/>
      <c r="J192" s="51"/>
      <c r="K192" s="51"/>
      <c r="L192" s="51"/>
    </row>
    <row r="193" spans="1:12">
      <c r="A193" s="22" t="s">
        <v>1490</v>
      </c>
      <c r="B193" s="22" t="s">
        <v>238</v>
      </c>
      <c r="C193" s="44"/>
      <c r="D193" s="44"/>
      <c r="E193" s="44"/>
      <c r="F193" s="44"/>
      <c r="G193" s="44"/>
      <c r="H193" s="44"/>
      <c r="I193" s="44"/>
      <c r="J193" s="51"/>
      <c r="K193" s="51"/>
      <c r="L193" s="51"/>
    </row>
    <row r="194" spans="1:12">
      <c r="A194" s="36" t="s">
        <v>1491</v>
      </c>
      <c r="B194" s="36" t="s">
        <v>238</v>
      </c>
      <c r="C194" s="44"/>
      <c r="D194" s="44"/>
      <c r="E194" s="44"/>
      <c r="F194" s="44"/>
      <c r="G194" s="44"/>
      <c r="H194" s="44"/>
      <c r="I194" s="44"/>
      <c r="J194" s="51"/>
      <c r="K194" s="51"/>
      <c r="L194" s="51"/>
    </row>
    <row r="195" spans="1:12">
      <c r="A195" s="22" t="s">
        <v>1492</v>
      </c>
      <c r="B195" s="22" t="s">
        <v>238</v>
      </c>
      <c r="C195" s="44"/>
      <c r="D195" s="44"/>
      <c r="E195" s="44"/>
      <c r="F195" s="44"/>
      <c r="G195" s="44"/>
      <c r="H195" s="44"/>
      <c r="I195" s="44"/>
      <c r="J195" s="51"/>
      <c r="K195" s="51"/>
      <c r="L195" s="51"/>
    </row>
    <row r="196" spans="1:12">
      <c r="A196" s="22" t="s">
        <v>1493</v>
      </c>
      <c r="B196" s="22" t="s">
        <v>238</v>
      </c>
      <c r="C196" s="44"/>
      <c r="D196" s="44"/>
      <c r="E196" s="44"/>
      <c r="F196" s="44"/>
      <c r="G196" s="44"/>
      <c r="H196" s="44"/>
      <c r="I196" s="44"/>
      <c r="J196" s="51"/>
      <c r="K196" s="51"/>
      <c r="L196" s="51"/>
    </row>
    <row r="197" spans="1:12">
      <c r="A197" s="22" t="s">
        <v>1494</v>
      </c>
      <c r="B197" s="22" t="s">
        <v>238</v>
      </c>
      <c r="C197" s="44"/>
      <c r="D197" s="44"/>
      <c r="E197" s="44"/>
      <c r="F197" s="44"/>
      <c r="G197" s="44"/>
      <c r="H197" s="44"/>
      <c r="I197" s="44"/>
      <c r="J197" s="51"/>
      <c r="K197" s="51"/>
      <c r="L197" s="51"/>
    </row>
    <row r="198" spans="1:12">
      <c r="A198" s="22" t="s">
        <v>1495</v>
      </c>
      <c r="B198" s="22" t="s">
        <v>238</v>
      </c>
      <c r="C198" s="44"/>
      <c r="D198" s="44"/>
      <c r="E198" s="44"/>
      <c r="F198" s="44"/>
      <c r="G198" s="44"/>
      <c r="H198" s="44"/>
      <c r="I198" s="44"/>
      <c r="J198" s="51"/>
      <c r="K198" s="51"/>
      <c r="L198" s="51"/>
    </row>
    <row r="199" spans="1:12">
      <c r="A199" s="21" t="s">
        <v>1409</v>
      </c>
      <c r="B199" s="21"/>
      <c r="C199" s="21"/>
      <c r="D199" s="21"/>
      <c r="E199" s="21"/>
      <c r="F199" s="21"/>
      <c r="G199" s="21"/>
      <c r="H199" s="21"/>
      <c r="I199" s="21"/>
      <c r="J199" s="51"/>
      <c r="K199" s="51"/>
      <c r="L199" s="51"/>
    </row>
    <row r="200" spans="1:12">
      <c r="A200" s="183" t="s">
        <v>1410</v>
      </c>
      <c r="B200" s="36" t="s">
        <v>217</v>
      </c>
      <c r="C200" s="44"/>
      <c r="D200" s="44">
        <v>10.005996</v>
      </c>
      <c r="E200" s="44">
        <v>9.6517490000000006</v>
      </c>
      <c r="F200" s="44"/>
      <c r="G200" s="44"/>
      <c r="H200" s="44"/>
      <c r="I200" s="44"/>
      <c r="J200" s="51"/>
      <c r="K200" s="51"/>
      <c r="L200" s="51"/>
    </row>
    <row r="201" spans="1:12">
      <c r="A201" s="142" t="s">
        <v>1496</v>
      </c>
      <c r="B201" s="22" t="s">
        <v>217</v>
      </c>
      <c r="C201" s="44"/>
      <c r="D201" s="44">
        <v>133.643902</v>
      </c>
      <c r="E201" s="44">
        <v>56.103349999999999</v>
      </c>
      <c r="F201" s="44"/>
      <c r="G201" s="44"/>
      <c r="H201" s="44"/>
      <c r="I201" s="44"/>
      <c r="J201" s="51"/>
      <c r="K201" s="51"/>
      <c r="L201" s="51"/>
    </row>
    <row r="202" spans="1:12">
      <c r="A202" s="142" t="s">
        <v>1497</v>
      </c>
      <c r="B202" s="22" t="s">
        <v>217</v>
      </c>
      <c r="C202" s="44"/>
      <c r="D202" s="44">
        <v>7910.0740660000001</v>
      </c>
      <c r="E202" s="44">
        <v>7909.464379</v>
      </c>
      <c r="F202" s="44"/>
      <c r="G202" s="44"/>
      <c r="H202" s="44"/>
      <c r="I202" s="44"/>
      <c r="J202" s="51"/>
      <c r="K202" s="51"/>
      <c r="L202" s="51"/>
    </row>
    <row r="203" spans="1:12">
      <c r="A203" s="142" t="s">
        <v>1498</v>
      </c>
      <c r="B203" s="22" t="s">
        <v>217</v>
      </c>
      <c r="C203" s="44"/>
      <c r="D203" s="44">
        <v>10.005996</v>
      </c>
      <c r="E203" s="44">
        <v>9.6517490000000006</v>
      </c>
      <c r="F203" s="44"/>
      <c r="G203" s="44"/>
      <c r="H203" s="44"/>
      <c r="I203" s="44"/>
      <c r="J203" s="51"/>
      <c r="K203" s="51"/>
      <c r="L203" s="51"/>
    </row>
    <row r="204" spans="1:12">
      <c r="A204" s="142" t="s">
        <v>1499</v>
      </c>
      <c r="B204" s="22" t="s">
        <v>217</v>
      </c>
      <c r="C204" s="44"/>
      <c r="D204" s="44">
        <v>10.005996</v>
      </c>
      <c r="E204" s="44">
        <v>9.6517490000000006</v>
      </c>
      <c r="F204" s="44"/>
      <c r="G204" s="44"/>
      <c r="H204" s="44"/>
      <c r="I204" s="44"/>
      <c r="J204" s="51"/>
      <c r="K204" s="51"/>
      <c r="L204" s="51"/>
    </row>
    <row r="205" spans="1:12">
      <c r="A205" s="183" t="s">
        <v>1414</v>
      </c>
      <c r="B205" s="36" t="s">
        <v>1368</v>
      </c>
      <c r="C205" s="44"/>
      <c r="D205" s="44">
        <v>1.45442</v>
      </c>
      <c r="E205" s="44">
        <v>1.174355</v>
      </c>
      <c r="F205" s="44"/>
      <c r="G205" s="44"/>
      <c r="H205" s="44"/>
      <c r="I205" s="44"/>
      <c r="J205" s="51"/>
      <c r="K205" s="51"/>
      <c r="L205" s="51"/>
    </row>
    <row r="206" spans="1:12">
      <c r="A206" s="142" t="s">
        <v>1496</v>
      </c>
      <c r="B206" s="22" t="s">
        <v>1368</v>
      </c>
      <c r="C206" s="44"/>
      <c r="D206" s="44">
        <v>0.44509599999999999</v>
      </c>
      <c r="E206" s="44">
        <v>0.16722600000000001</v>
      </c>
      <c r="F206" s="44"/>
      <c r="G206" s="44"/>
      <c r="H206" s="44"/>
      <c r="I206" s="44"/>
      <c r="J206" s="51"/>
      <c r="K206" s="51"/>
      <c r="L206" s="51"/>
    </row>
    <row r="207" spans="1:12">
      <c r="A207" s="142" t="s">
        <v>1497</v>
      </c>
      <c r="B207" s="22" t="s">
        <v>1368</v>
      </c>
      <c r="C207" s="44"/>
      <c r="D207" s="44">
        <v>0.78754900000000005</v>
      </c>
      <c r="E207" s="44">
        <v>0.78663000000000005</v>
      </c>
      <c r="F207" s="44"/>
      <c r="G207" s="44"/>
      <c r="H207" s="44"/>
      <c r="I207" s="44"/>
      <c r="J207" s="51"/>
      <c r="K207" s="51"/>
      <c r="L207" s="51"/>
    </row>
    <row r="208" spans="1:12">
      <c r="A208" s="142" t="s">
        <v>1498</v>
      </c>
      <c r="B208" s="22" t="s">
        <v>1368</v>
      </c>
      <c r="C208" s="44"/>
      <c r="D208" s="44"/>
      <c r="E208" s="44"/>
      <c r="F208" s="44"/>
      <c r="G208" s="44"/>
      <c r="H208" s="44"/>
      <c r="I208" s="44"/>
      <c r="J208" s="51"/>
      <c r="K208" s="51"/>
      <c r="L208" s="51"/>
    </row>
    <row r="209" spans="1:12">
      <c r="A209" s="142" t="s">
        <v>1499</v>
      </c>
      <c r="B209" s="22" t="s">
        <v>1368</v>
      </c>
      <c r="C209" s="44"/>
      <c r="D209" s="44"/>
      <c r="E209" s="44"/>
      <c r="F209" s="44"/>
      <c r="G209" s="44"/>
      <c r="H209" s="44"/>
      <c r="I209" s="44"/>
      <c r="J209" s="51"/>
      <c r="K209" s="51"/>
      <c r="L209" s="51"/>
    </row>
    <row r="210" spans="1:12">
      <c r="A210" s="21" t="s">
        <v>119</v>
      </c>
      <c r="B210" s="21"/>
      <c r="C210" s="21"/>
      <c r="D210" s="21"/>
      <c r="E210" s="21"/>
      <c r="F210" s="21"/>
      <c r="G210" s="21"/>
      <c r="H210" s="21"/>
      <c r="I210" s="21"/>
      <c r="J210" s="51"/>
      <c r="K210" s="51"/>
      <c r="L210" s="51"/>
    </row>
    <row r="211" spans="1:12">
      <c r="A211" s="183" t="s">
        <v>1416</v>
      </c>
      <c r="B211" s="183" t="s">
        <v>104</v>
      </c>
      <c r="C211" s="44"/>
      <c r="D211" s="44">
        <v>22.662127000000002</v>
      </c>
      <c r="E211" s="44">
        <v>21.709154000000002</v>
      </c>
      <c r="F211" s="44"/>
      <c r="G211" s="44"/>
      <c r="H211" s="44"/>
      <c r="I211" s="44"/>
      <c r="J211" s="51"/>
      <c r="K211" s="51"/>
      <c r="L211" s="51"/>
    </row>
    <row r="212" spans="1:12">
      <c r="A212" s="142" t="s">
        <v>1496</v>
      </c>
      <c r="B212" s="43" t="s">
        <v>104</v>
      </c>
      <c r="C212" s="44"/>
      <c r="D212" s="44"/>
      <c r="E212" s="44"/>
      <c r="F212" s="44"/>
      <c r="G212" s="44"/>
      <c r="H212" s="44"/>
      <c r="I212" s="44"/>
      <c r="J212" s="51"/>
      <c r="K212" s="51"/>
      <c r="L212" s="51"/>
    </row>
    <row r="213" spans="1:12">
      <c r="A213" s="142" t="s">
        <v>1497</v>
      </c>
      <c r="B213" s="43" t="s">
        <v>104</v>
      </c>
      <c r="C213" s="44"/>
      <c r="D213" s="44"/>
      <c r="E213" s="44"/>
      <c r="F213" s="44"/>
      <c r="G213" s="44"/>
      <c r="H213" s="44"/>
      <c r="I213" s="44"/>
      <c r="J213" s="51"/>
      <c r="K213" s="51"/>
      <c r="L213" s="51"/>
    </row>
    <row r="214" spans="1:12">
      <c r="A214" s="142" t="s">
        <v>1498</v>
      </c>
      <c r="B214" s="43" t="s">
        <v>104</v>
      </c>
      <c r="C214" s="44"/>
      <c r="D214" s="44"/>
      <c r="E214" s="44"/>
      <c r="F214" s="44"/>
      <c r="G214" s="44"/>
      <c r="H214" s="44"/>
      <c r="I214" s="44"/>
      <c r="J214" s="51"/>
      <c r="K214" s="51"/>
      <c r="L214" s="51"/>
    </row>
    <row r="215" spans="1:12">
      <c r="A215" s="142" t="s">
        <v>1499</v>
      </c>
      <c r="B215" s="43" t="s">
        <v>104</v>
      </c>
      <c r="C215" s="44"/>
      <c r="D215" s="44"/>
      <c r="E215" s="44"/>
      <c r="F215" s="44"/>
      <c r="G215" s="44"/>
      <c r="H215" s="44"/>
      <c r="I215" s="44"/>
      <c r="J215" s="51"/>
      <c r="K215" s="51"/>
      <c r="L215" s="51"/>
    </row>
    <row r="216" spans="1:12">
      <c r="A216" s="183" t="s">
        <v>1418</v>
      </c>
      <c r="B216" s="183" t="s">
        <v>208</v>
      </c>
      <c r="C216" s="44"/>
      <c r="D216" s="44">
        <v>7.9050000000000006E-3</v>
      </c>
      <c r="E216" s="44">
        <v>6.8710000000000004E-3</v>
      </c>
      <c r="F216" s="44"/>
      <c r="G216" s="44"/>
      <c r="H216" s="44"/>
      <c r="I216" s="44"/>
      <c r="J216" s="51"/>
      <c r="K216" s="51"/>
      <c r="L216" s="51"/>
    </row>
    <row r="217" spans="1:12">
      <c r="A217" s="142" t="s">
        <v>1496</v>
      </c>
      <c r="B217" s="43" t="s">
        <v>208</v>
      </c>
      <c r="C217" s="44"/>
      <c r="D217" s="44"/>
      <c r="E217" s="44"/>
      <c r="F217" s="44"/>
      <c r="G217" s="44"/>
      <c r="H217" s="44"/>
      <c r="I217" s="44"/>
      <c r="J217" s="51"/>
      <c r="K217" s="51"/>
      <c r="L217" s="51"/>
    </row>
    <row r="218" spans="1:12">
      <c r="A218" s="142" t="s">
        <v>1497</v>
      </c>
      <c r="B218" s="43" t="s">
        <v>208</v>
      </c>
      <c r="C218" s="44"/>
      <c r="D218" s="44"/>
      <c r="E218" s="44"/>
      <c r="F218" s="44"/>
      <c r="G218" s="44"/>
      <c r="H218" s="44"/>
      <c r="I218" s="44"/>
      <c r="J218" s="51"/>
      <c r="K218" s="51"/>
      <c r="L218" s="51"/>
    </row>
    <row r="219" spans="1:12">
      <c r="A219" s="142" t="s">
        <v>1498</v>
      </c>
      <c r="B219" s="43" t="s">
        <v>208</v>
      </c>
      <c r="C219" s="44"/>
      <c r="D219" s="44"/>
      <c r="E219" s="44"/>
      <c r="F219" s="44"/>
      <c r="G219" s="44"/>
      <c r="H219" s="44"/>
      <c r="I219" s="44"/>
      <c r="J219" s="51"/>
      <c r="K219" s="51"/>
      <c r="L219" s="51"/>
    </row>
    <row r="220" spans="1:12">
      <c r="A220" s="142" t="s">
        <v>1499</v>
      </c>
      <c r="B220" s="43" t="s">
        <v>208</v>
      </c>
      <c r="C220" s="44"/>
      <c r="D220" s="44"/>
      <c r="E220" s="44"/>
      <c r="F220" s="44"/>
      <c r="G220" s="44"/>
      <c r="H220" s="44"/>
      <c r="I220" s="44"/>
      <c r="J220" s="51"/>
      <c r="K220" s="51"/>
      <c r="L220" s="51"/>
    </row>
    <row r="221" spans="1:12">
      <c r="A221" s="183" t="s">
        <v>1419</v>
      </c>
      <c r="B221" s="183" t="s">
        <v>104</v>
      </c>
      <c r="C221" s="44"/>
      <c r="D221" s="44">
        <v>24.988327999999999</v>
      </c>
      <c r="E221" s="44">
        <v>24.988327999999999</v>
      </c>
      <c r="F221" s="44"/>
      <c r="G221" s="44"/>
      <c r="H221" s="44"/>
      <c r="I221" s="44"/>
      <c r="J221" s="51"/>
      <c r="K221" s="51"/>
      <c r="L221" s="51"/>
    </row>
    <row r="222" spans="1:12">
      <c r="A222" s="142" t="s">
        <v>1496</v>
      </c>
      <c r="B222" s="43" t="s">
        <v>104</v>
      </c>
      <c r="C222" s="44"/>
      <c r="D222" s="44"/>
      <c r="E222" s="44"/>
      <c r="F222" s="44"/>
      <c r="G222" s="44"/>
      <c r="H222" s="44"/>
      <c r="I222" s="44"/>
      <c r="J222" s="51"/>
      <c r="K222" s="51"/>
      <c r="L222" s="51"/>
    </row>
    <row r="223" spans="1:12">
      <c r="A223" s="142" t="s">
        <v>1497</v>
      </c>
      <c r="B223" s="43" t="s">
        <v>104</v>
      </c>
      <c r="C223" s="44"/>
      <c r="D223" s="44">
        <v>24.988327999999999</v>
      </c>
      <c r="E223" s="44">
        <v>24.988327999999999</v>
      </c>
      <c r="F223" s="44"/>
      <c r="G223" s="44"/>
      <c r="H223" s="44"/>
      <c r="I223" s="44"/>
      <c r="J223" s="51"/>
      <c r="K223" s="51"/>
      <c r="L223" s="51"/>
    </row>
    <row r="224" spans="1:12">
      <c r="A224" s="142" t="s">
        <v>1498</v>
      </c>
      <c r="B224" s="43" t="s">
        <v>104</v>
      </c>
      <c r="C224" s="44"/>
      <c r="D224" s="44"/>
      <c r="E224" s="44"/>
      <c r="F224" s="44"/>
      <c r="G224" s="44"/>
      <c r="H224" s="44"/>
      <c r="I224" s="44"/>
      <c r="J224" s="51"/>
      <c r="K224" s="51"/>
      <c r="L224" s="51"/>
    </row>
    <row r="225" spans="1:12">
      <c r="A225" s="142" t="s">
        <v>1499</v>
      </c>
      <c r="B225" s="43" t="s">
        <v>104</v>
      </c>
      <c r="C225" s="44"/>
      <c r="D225" s="44"/>
      <c r="E225" s="44"/>
      <c r="F225" s="44"/>
      <c r="G225" s="44"/>
      <c r="H225" s="44"/>
      <c r="I225" s="44"/>
      <c r="J225" s="51"/>
      <c r="K225" s="51"/>
      <c r="L225" s="51"/>
    </row>
    <row r="226" spans="1:12">
      <c r="A226" s="183" t="s">
        <v>1420</v>
      </c>
      <c r="B226" s="183" t="s">
        <v>208</v>
      </c>
      <c r="C226" s="44"/>
      <c r="D226" s="44">
        <v>2.6230069999999999</v>
      </c>
      <c r="E226" s="44">
        <v>2.6230069999999999</v>
      </c>
      <c r="F226" s="44"/>
      <c r="G226" s="44"/>
      <c r="H226" s="44"/>
      <c r="I226" s="44"/>
      <c r="J226" s="51"/>
      <c r="K226" s="51"/>
      <c r="L226" s="51"/>
    </row>
    <row r="227" spans="1:12">
      <c r="A227" s="142" t="s">
        <v>1496</v>
      </c>
      <c r="B227" s="43" t="s">
        <v>208</v>
      </c>
      <c r="C227" s="44"/>
      <c r="D227" s="44"/>
      <c r="E227" s="44"/>
      <c r="F227" s="44"/>
      <c r="G227" s="44"/>
      <c r="H227" s="44"/>
      <c r="I227" s="44"/>
      <c r="J227" s="51"/>
      <c r="K227" s="51"/>
      <c r="L227" s="51"/>
    </row>
    <row r="228" spans="1:12">
      <c r="A228" s="142" t="s">
        <v>1497</v>
      </c>
      <c r="B228" s="43" t="s">
        <v>208</v>
      </c>
      <c r="C228" s="44"/>
      <c r="D228" s="44">
        <v>2.6230069999999999</v>
      </c>
      <c r="E228" s="44">
        <v>2.6230069999999999</v>
      </c>
      <c r="F228" s="44"/>
      <c r="G228" s="44"/>
      <c r="H228" s="44"/>
      <c r="I228" s="44"/>
      <c r="J228" s="51"/>
      <c r="K228" s="51"/>
      <c r="L228" s="51"/>
    </row>
    <row r="229" spans="1:12">
      <c r="A229" s="142" t="s">
        <v>1498</v>
      </c>
      <c r="B229" s="43" t="s">
        <v>208</v>
      </c>
      <c r="C229" s="44"/>
      <c r="D229" s="44"/>
      <c r="E229" s="44"/>
      <c r="F229" s="44"/>
      <c r="G229" s="44"/>
      <c r="H229" s="44"/>
      <c r="I229" s="44"/>
      <c r="J229" s="51"/>
      <c r="K229" s="51"/>
      <c r="L229" s="51"/>
    </row>
    <row r="230" spans="1:12">
      <c r="A230" s="142" t="s">
        <v>1499</v>
      </c>
      <c r="B230" s="43" t="s">
        <v>208</v>
      </c>
      <c r="C230" s="44"/>
      <c r="D230" s="44"/>
      <c r="E230" s="44"/>
      <c r="F230" s="44"/>
      <c r="G230" s="44"/>
      <c r="H230" s="44"/>
      <c r="I230" s="44"/>
      <c r="J230" s="51"/>
      <c r="K230" s="51"/>
      <c r="L230" s="51"/>
    </row>
    <row r="231" spans="1:12">
      <c r="A231" s="21" t="s">
        <v>1352</v>
      </c>
      <c r="B231" s="21"/>
      <c r="C231" s="21"/>
      <c r="D231" s="21"/>
      <c r="E231" s="21"/>
      <c r="F231" s="21"/>
      <c r="G231" s="21"/>
      <c r="H231" s="21"/>
      <c r="I231" s="21"/>
      <c r="J231" s="51"/>
      <c r="K231" s="51"/>
      <c r="L231" s="51"/>
    </row>
    <row r="232" spans="1:12">
      <c r="A232" s="24" t="s">
        <v>209</v>
      </c>
      <c r="B232" s="43" t="s">
        <v>104</v>
      </c>
      <c r="C232" s="44"/>
      <c r="D232" s="44"/>
      <c r="E232" s="44"/>
      <c r="F232" s="44"/>
      <c r="G232" s="44"/>
      <c r="H232" s="44"/>
      <c r="I232" s="44"/>
      <c r="J232" s="51"/>
      <c r="K232" s="51"/>
      <c r="L232" s="51"/>
    </row>
    <row r="233" spans="1:12">
      <c r="A233" s="142" t="s">
        <v>1500</v>
      </c>
      <c r="B233" s="43" t="s">
        <v>104</v>
      </c>
      <c r="C233" s="44"/>
      <c r="D233" s="44"/>
      <c r="E233" s="44"/>
      <c r="F233" s="44"/>
      <c r="G233" s="44"/>
      <c r="H233" s="44"/>
      <c r="I233" s="44"/>
      <c r="J233" s="51"/>
      <c r="K233" s="51"/>
      <c r="L233" s="51"/>
    </row>
    <row r="234" spans="1:12">
      <c r="A234" s="20" t="s">
        <v>1501</v>
      </c>
      <c r="B234" s="20"/>
      <c r="C234" s="20"/>
      <c r="D234" s="20"/>
      <c r="E234" s="20"/>
      <c r="F234" s="20"/>
      <c r="G234" s="20"/>
      <c r="H234" s="20"/>
      <c r="I234" s="20"/>
      <c r="J234" s="51"/>
      <c r="K234" s="51"/>
      <c r="L234" s="51"/>
    </row>
    <row r="235" spans="1:12">
      <c r="A235" s="21" t="s">
        <v>1502</v>
      </c>
      <c r="B235" s="21"/>
      <c r="C235" s="21"/>
      <c r="D235" s="21"/>
      <c r="E235" s="21"/>
      <c r="F235" s="21"/>
      <c r="G235" s="21"/>
      <c r="H235" s="21"/>
      <c r="I235" s="21"/>
      <c r="J235" s="51"/>
      <c r="K235" s="51"/>
      <c r="L235" s="51"/>
    </row>
    <row r="236" spans="1:12">
      <c r="A236" s="22" t="s">
        <v>1503</v>
      </c>
      <c r="B236" s="22" t="s">
        <v>897</v>
      </c>
      <c r="C236" s="44"/>
      <c r="D236" s="44"/>
      <c r="E236" s="44"/>
      <c r="F236" s="44"/>
      <c r="G236" s="44"/>
      <c r="H236" s="44"/>
      <c r="I236" s="44"/>
      <c r="J236" s="51"/>
      <c r="K236" s="51"/>
      <c r="L236" s="51"/>
    </row>
    <row r="237" spans="1:12">
      <c r="A237" s="22" t="s">
        <v>1504</v>
      </c>
      <c r="B237" s="22" t="s">
        <v>897</v>
      </c>
      <c r="C237" s="44"/>
      <c r="D237" s="44"/>
      <c r="E237" s="44"/>
      <c r="F237" s="44"/>
      <c r="G237" s="44"/>
      <c r="H237" s="44"/>
      <c r="I237" s="44"/>
      <c r="J237" s="51"/>
      <c r="K237" s="51"/>
      <c r="L237" s="51"/>
    </row>
    <row r="238" spans="1:12">
      <c r="A238" s="22" t="s">
        <v>1505</v>
      </c>
      <c r="B238" s="22" t="s">
        <v>897</v>
      </c>
      <c r="C238" s="44"/>
      <c r="D238" s="44"/>
      <c r="E238" s="44"/>
      <c r="F238" s="44"/>
      <c r="G238" s="44"/>
      <c r="H238" s="44"/>
      <c r="I238" s="44"/>
      <c r="J238" s="51"/>
      <c r="K238" s="51"/>
      <c r="L238" s="51"/>
    </row>
    <row r="239" spans="1:12">
      <c r="A239" s="22" t="s">
        <v>1506</v>
      </c>
      <c r="B239" s="22" t="s">
        <v>897</v>
      </c>
      <c r="C239" s="44"/>
      <c r="D239" s="44"/>
      <c r="E239" s="44"/>
      <c r="F239" s="44"/>
      <c r="G239" s="44"/>
      <c r="H239" s="44"/>
      <c r="I239" s="44"/>
      <c r="J239" s="51"/>
      <c r="K239" s="51"/>
      <c r="L239" s="51"/>
    </row>
    <row r="240" spans="1:12">
      <c r="A240" s="22" t="s">
        <v>1507</v>
      </c>
      <c r="B240" s="22" t="s">
        <v>897</v>
      </c>
      <c r="C240" s="44"/>
      <c r="D240" s="44"/>
      <c r="E240" s="44"/>
      <c r="F240" s="44"/>
      <c r="G240" s="44"/>
      <c r="H240" s="44"/>
      <c r="I240" s="44"/>
      <c r="J240" s="51"/>
      <c r="K240" s="51"/>
      <c r="L240" s="51"/>
    </row>
    <row r="241" spans="1:12">
      <c r="A241" s="21" t="s">
        <v>1508</v>
      </c>
      <c r="B241" s="21"/>
      <c r="C241" s="21"/>
      <c r="D241" s="21"/>
      <c r="E241" s="21"/>
      <c r="F241" s="21"/>
      <c r="G241" s="21"/>
      <c r="H241" s="21"/>
      <c r="I241" s="21"/>
      <c r="J241" s="51"/>
      <c r="K241" s="51"/>
      <c r="L241" s="51"/>
    </row>
    <row r="242" spans="1:12">
      <c r="A242" s="22" t="s">
        <v>1509</v>
      </c>
      <c r="B242" s="22" t="s">
        <v>897</v>
      </c>
      <c r="C242" s="44"/>
      <c r="D242" s="44">
        <v>1.45442</v>
      </c>
      <c r="E242" s="44">
        <v>1.174355</v>
      </c>
      <c r="F242" s="44"/>
      <c r="G242" s="44"/>
      <c r="H242" s="44"/>
      <c r="I242" s="44"/>
      <c r="J242" s="51"/>
      <c r="K242" s="51"/>
      <c r="L242" s="51"/>
    </row>
    <row r="243" spans="1:12">
      <c r="A243" s="22" t="s">
        <v>1509</v>
      </c>
      <c r="B243" s="22" t="s">
        <v>1368</v>
      </c>
      <c r="C243" s="44"/>
      <c r="D243" s="44">
        <v>1.45442</v>
      </c>
      <c r="E243" s="44">
        <v>1.174355</v>
      </c>
      <c r="F243" s="44"/>
      <c r="G243" s="44"/>
      <c r="H243" s="44"/>
      <c r="I243" s="44"/>
      <c r="J243" s="51"/>
      <c r="K243" s="51"/>
      <c r="L243" s="51"/>
    </row>
    <row r="244" spans="1:12">
      <c r="A244" s="21" t="s">
        <v>1397</v>
      </c>
      <c r="B244" s="21"/>
      <c r="C244" s="21"/>
      <c r="D244" s="21"/>
      <c r="E244" s="21"/>
      <c r="F244" s="21"/>
      <c r="G244" s="21"/>
      <c r="H244" s="21"/>
      <c r="I244" s="21"/>
      <c r="J244" s="51"/>
      <c r="K244" s="51"/>
      <c r="L244" s="51"/>
    </row>
    <row r="245" spans="1:12">
      <c r="A245" s="22" t="s">
        <v>1510</v>
      </c>
      <c r="B245" s="142" t="s">
        <v>1511</v>
      </c>
      <c r="C245" s="44"/>
      <c r="D245" s="44"/>
      <c r="E245" s="44"/>
      <c r="F245" s="44"/>
      <c r="G245" s="44"/>
      <c r="H245" s="44"/>
      <c r="I245" s="44"/>
      <c r="J245" s="51"/>
      <c r="K245" s="51"/>
      <c r="L245" s="51"/>
    </row>
    <row r="246" spans="1:12">
      <c r="A246" s="22" t="s">
        <v>1512</v>
      </c>
      <c r="B246" s="43" t="s">
        <v>1408</v>
      </c>
      <c r="C246" s="44"/>
      <c r="D246" s="44"/>
      <c r="E246" s="44"/>
      <c r="F246" s="44"/>
      <c r="G246" s="44"/>
      <c r="H246" s="44"/>
      <c r="I246" s="44"/>
      <c r="J246" s="51"/>
      <c r="K246" s="51"/>
      <c r="L246" s="51"/>
    </row>
    <row r="247" spans="1:12" ht="20.25" customHeight="1">
      <c r="A247" s="22" t="s">
        <v>1513</v>
      </c>
      <c r="B247" s="43" t="s">
        <v>1514</v>
      </c>
      <c r="C247" s="44"/>
      <c r="D247" s="44"/>
      <c r="E247" s="44"/>
      <c r="F247" s="44"/>
      <c r="G247" s="44"/>
      <c r="H247" s="44"/>
      <c r="I247" s="44"/>
      <c r="J247" s="51"/>
      <c r="K247" s="51"/>
      <c r="L247" s="51"/>
    </row>
    <row r="248" spans="1:12">
      <c r="A248" s="20" t="s">
        <v>1515</v>
      </c>
      <c r="B248" s="20"/>
      <c r="C248" s="20"/>
      <c r="D248" s="20"/>
      <c r="E248" s="20"/>
      <c r="F248" s="20"/>
      <c r="G248" s="20"/>
      <c r="H248" s="20"/>
      <c r="I248" s="20"/>
      <c r="J248" s="51"/>
      <c r="K248" s="51"/>
      <c r="L248" s="51"/>
    </row>
    <row r="249" spans="1:12">
      <c r="A249" s="21" t="s">
        <v>1516</v>
      </c>
      <c r="B249" s="21"/>
      <c r="C249" s="21"/>
      <c r="D249" s="21"/>
      <c r="E249" s="21"/>
      <c r="F249" s="21"/>
      <c r="G249" s="21"/>
      <c r="H249" s="21"/>
      <c r="I249" s="21"/>
      <c r="J249" s="51"/>
      <c r="K249" s="51"/>
      <c r="L249" s="51"/>
    </row>
    <row r="250" spans="1:12">
      <c r="A250" s="22" t="s">
        <v>1517</v>
      </c>
      <c r="B250" s="22" t="s">
        <v>897</v>
      </c>
      <c r="C250" s="44"/>
      <c r="D250" s="44"/>
      <c r="E250" s="44"/>
      <c r="F250" s="44"/>
      <c r="G250" s="44"/>
      <c r="H250" s="44"/>
      <c r="I250" s="44"/>
      <c r="J250" s="51"/>
      <c r="K250" s="51"/>
      <c r="L250" s="51"/>
    </row>
    <row r="251" spans="1:12">
      <c r="A251" s="106" t="s">
        <v>1518</v>
      </c>
      <c r="B251" s="22" t="s">
        <v>897</v>
      </c>
      <c r="C251" s="44"/>
      <c r="D251" s="44"/>
      <c r="E251" s="44"/>
      <c r="F251" s="44"/>
      <c r="G251" s="44"/>
      <c r="H251" s="44"/>
      <c r="I251" s="44"/>
      <c r="J251" s="51"/>
      <c r="K251" s="51"/>
      <c r="L251" s="51"/>
    </row>
    <row r="252" spans="1:12">
      <c r="A252" s="106" t="s">
        <v>1519</v>
      </c>
      <c r="B252" s="22" t="s">
        <v>897</v>
      </c>
      <c r="C252" s="44"/>
      <c r="D252" s="44"/>
      <c r="E252" s="44"/>
      <c r="F252" s="44"/>
      <c r="G252" s="44"/>
      <c r="H252" s="44"/>
      <c r="I252" s="44"/>
      <c r="J252" s="51"/>
      <c r="K252" s="51"/>
      <c r="L252" s="51"/>
    </row>
    <row r="253" spans="1:12">
      <c r="A253" s="22" t="s">
        <v>1517</v>
      </c>
      <c r="B253" s="22" t="s">
        <v>1368</v>
      </c>
      <c r="C253" s="44"/>
      <c r="D253" s="44"/>
      <c r="E253" s="44"/>
      <c r="F253" s="44"/>
      <c r="G253" s="44"/>
      <c r="H253" s="44"/>
      <c r="I253" s="44"/>
      <c r="J253" s="51"/>
      <c r="K253" s="51"/>
      <c r="L253" s="51"/>
    </row>
    <row r="254" spans="1:12">
      <c r="A254" s="106" t="s">
        <v>1518</v>
      </c>
      <c r="B254" s="22" t="s">
        <v>1368</v>
      </c>
      <c r="C254" s="44"/>
      <c r="D254" s="44"/>
      <c r="E254" s="44"/>
      <c r="F254" s="44"/>
      <c r="G254" s="44"/>
      <c r="H254" s="44"/>
      <c r="I254" s="44"/>
      <c r="J254" s="51"/>
      <c r="K254" s="51"/>
      <c r="L254" s="51"/>
    </row>
    <row r="255" spans="1:12">
      <c r="A255" s="106" t="s">
        <v>1519</v>
      </c>
      <c r="B255" s="22" t="s">
        <v>1368</v>
      </c>
      <c r="C255" s="44"/>
      <c r="D255" s="44"/>
      <c r="E255" s="44"/>
      <c r="F255" s="44"/>
      <c r="G255" s="44"/>
      <c r="H255" s="44"/>
      <c r="I255" s="44"/>
      <c r="J255" s="51"/>
      <c r="K255" s="51"/>
      <c r="L255" s="51"/>
    </row>
    <row r="256" spans="1:12">
      <c r="A256" s="21" t="s">
        <v>1397</v>
      </c>
      <c r="B256" s="21"/>
      <c r="C256" s="21"/>
      <c r="D256" s="21"/>
      <c r="E256" s="21"/>
      <c r="F256" s="21"/>
      <c r="G256" s="21"/>
      <c r="H256" s="21"/>
      <c r="I256" s="21"/>
      <c r="J256" s="51"/>
      <c r="K256" s="51"/>
      <c r="L256" s="51"/>
    </row>
    <row r="257" spans="1:12">
      <c r="A257" s="22" t="s">
        <v>1520</v>
      </c>
      <c r="B257" s="142" t="s">
        <v>1511</v>
      </c>
      <c r="C257" s="44"/>
      <c r="D257" s="44"/>
      <c r="E257" s="44"/>
      <c r="F257" s="44"/>
      <c r="G257" s="44"/>
      <c r="H257" s="44"/>
      <c r="I257" s="44"/>
      <c r="J257" s="51"/>
      <c r="K257" s="51"/>
      <c r="L257" s="51"/>
    </row>
    <row r="258" spans="1:12">
      <c r="A258" s="22" t="s">
        <v>1521</v>
      </c>
      <c r="B258" s="43" t="s">
        <v>1522</v>
      </c>
      <c r="C258" s="44"/>
      <c r="D258" s="44"/>
      <c r="E258" s="44"/>
      <c r="F258" s="44"/>
      <c r="G258" s="44"/>
      <c r="H258" s="44"/>
      <c r="I258" s="44"/>
      <c r="J258" s="51"/>
      <c r="K258" s="51"/>
      <c r="L258" s="51"/>
    </row>
    <row r="259" spans="1:12">
      <c r="A259" s="22" t="s">
        <v>1513</v>
      </c>
      <c r="B259" s="43" t="s">
        <v>1514</v>
      </c>
      <c r="C259" s="44"/>
      <c r="D259" s="44"/>
      <c r="E259" s="44"/>
      <c r="F259" s="44"/>
      <c r="G259" s="44"/>
      <c r="H259" s="44"/>
      <c r="I259" s="44"/>
      <c r="J259" s="51"/>
      <c r="K259" s="51"/>
      <c r="L259" s="51"/>
    </row>
    <row r="260" spans="1:12">
      <c r="A260" s="20" t="s">
        <v>1523</v>
      </c>
      <c r="B260" s="20"/>
      <c r="C260" s="20"/>
      <c r="D260" s="20"/>
      <c r="E260" s="20"/>
      <c r="F260" s="20"/>
      <c r="G260" s="20"/>
      <c r="H260" s="20"/>
      <c r="I260" s="20"/>
      <c r="J260" s="51"/>
      <c r="K260" s="51"/>
      <c r="L260" s="51"/>
    </row>
    <row r="261" spans="1:12">
      <c r="A261" s="21" t="s">
        <v>1524</v>
      </c>
      <c r="B261" s="21"/>
      <c r="C261" s="21"/>
      <c r="D261" s="21"/>
      <c r="E261" s="21"/>
      <c r="F261" s="21"/>
      <c r="G261" s="21"/>
      <c r="H261" s="21"/>
      <c r="I261" s="21"/>
      <c r="J261" s="51"/>
      <c r="K261" s="51"/>
      <c r="L261" s="51"/>
    </row>
    <row r="262" spans="1:12">
      <c r="A262" s="22" t="s">
        <v>1517</v>
      </c>
      <c r="B262" s="22" t="s">
        <v>897</v>
      </c>
      <c r="C262" s="44"/>
      <c r="D262" s="44"/>
      <c r="E262" s="44"/>
      <c r="F262" s="44"/>
      <c r="G262" s="44"/>
      <c r="H262" s="44"/>
      <c r="I262" s="44"/>
      <c r="J262" s="51"/>
      <c r="K262" s="51"/>
      <c r="L262" s="51"/>
    </row>
    <row r="263" spans="1:12">
      <c r="A263" s="22" t="s">
        <v>1444</v>
      </c>
      <c r="B263" s="22" t="s">
        <v>897</v>
      </c>
      <c r="C263" s="44"/>
      <c r="D263" s="44"/>
      <c r="E263" s="44"/>
      <c r="F263" s="44"/>
      <c r="G263" s="44"/>
      <c r="H263" s="44"/>
      <c r="I263" s="44"/>
      <c r="J263" s="51"/>
      <c r="K263" s="51"/>
      <c r="L263" s="51"/>
    </row>
    <row r="264" spans="1:12">
      <c r="A264" s="22" t="s">
        <v>1445</v>
      </c>
      <c r="B264" s="22" t="s">
        <v>897</v>
      </c>
      <c r="C264" s="44"/>
      <c r="D264" s="44"/>
      <c r="E264" s="44"/>
      <c r="F264" s="44"/>
      <c r="G264" s="44"/>
      <c r="H264" s="44"/>
      <c r="I264" s="44"/>
      <c r="J264" s="51"/>
      <c r="K264" s="51"/>
      <c r="L264" s="51"/>
    </row>
    <row r="265" spans="1:12">
      <c r="A265" s="22" t="s">
        <v>1446</v>
      </c>
      <c r="B265" s="22" t="s">
        <v>897</v>
      </c>
      <c r="C265" s="44"/>
      <c r="D265" s="44"/>
      <c r="E265" s="44"/>
      <c r="F265" s="44"/>
      <c r="G265" s="44"/>
      <c r="H265" s="44"/>
      <c r="I265" s="44"/>
      <c r="J265" s="51"/>
      <c r="K265" s="51"/>
      <c r="L265" s="51"/>
    </row>
    <row r="266" spans="1:12">
      <c r="A266" s="22" t="s">
        <v>1450</v>
      </c>
      <c r="B266" s="22" t="s">
        <v>897</v>
      </c>
      <c r="C266" s="44"/>
      <c r="D266" s="44"/>
      <c r="E266" s="44"/>
      <c r="F266" s="44"/>
      <c r="G266" s="44"/>
      <c r="H266" s="44"/>
      <c r="I266" s="44"/>
      <c r="J266" s="51"/>
      <c r="K266" s="51"/>
      <c r="L266" s="51"/>
    </row>
    <row r="267" spans="1:12">
      <c r="A267" s="22" t="s">
        <v>1517</v>
      </c>
      <c r="B267" s="22" t="s">
        <v>1368</v>
      </c>
      <c r="C267" s="44"/>
      <c r="D267" s="44"/>
      <c r="E267" s="44"/>
      <c r="F267" s="44"/>
      <c r="G267" s="44"/>
      <c r="H267" s="44"/>
      <c r="I267" s="44"/>
      <c r="J267" s="51"/>
      <c r="K267" s="51"/>
      <c r="L267" s="51"/>
    </row>
    <row r="268" spans="1:12">
      <c r="A268" s="22" t="s">
        <v>1444</v>
      </c>
      <c r="B268" s="22" t="s">
        <v>1368</v>
      </c>
      <c r="C268" s="44"/>
      <c r="D268" s="44"/>
      <c r="E268" s="44"/>
      <c r="F268" s="44"/>
      <c r="G268" s="44"/>
      <c r="H268" s="44"/>
      <c r="I268" s="44"/>
      <c r="J268" s="51"/>
      <c r="K268" s="51"/>
      <c r="L268" s="51"/>
    </row>
    <row r="269" spans="1:12">
      <c r="A269" s="22" t="s">
        <v>1445</v>
      </c>
      <c r="B269" s="22" t="s">
        <v>1368</v>
      </c>
      <c r="C269" s="44"/>
      <c r="D269" s="44"/>
      <c r="E269" s="44"/>
      <c r="F269" s="44"/>
      <c r="G269" s="44"/>
      <c r="H269" s="44"/>
      <c r="I269" s="44"/>
      <c r="J269" s="51"/>
      <c r="K269" s="51"/>
      <c r="L269" s="51"/>
    </row>
    <row r="270" spans="1:12">
      <c r="A270" s="22" t="s">
        <v>1446</v>
      </c>
      <c r="B270" s="22" t="s">
        <v>1368</v>
      </c>
      <c r="C270" s="44"/>
      <c r="D270" s="44"/>
      <c r="E270" s="44"/>
      <c r="F270" s="44"/>
      <c r="G270" s="44"/>
      <c r="H270" s="44"/>
      <c r="I270" s="44"/>
      <c r="J270" s="51"/>
      <c r="K270" s="51"/>
      <c r="L270" s="51"/>
    </row>
    <row r="271" spans="1:12">
      <c r="A271" s="22" t="s">
        <v>1450</v>
      </c>
      <c r="B271" s="22" t="s">
        <v>1368</v>
      </c>
      <c r="C271" s="44"/>
      <c r="D271" s="44"/>
      <c r="E271" s="44"/>
      <c r="F271" s="44"/>
      <c r="G271" s="44"/>
      <c r="H271" s="44"/>
      <c r="I271" s="44"/>
      <c r="J271" s="51"/>
      <c r="K271" s="51"/>
      <c r="L271" s="51"/>
    </row>
    <row r="272" spans="1:12">
      <c r="A272" s="21" t="s">
        <v>1397</v>
      </c>
      <c r="B272" s="21"/>
      <c r="C272" s="21"/>
      <c r="D272" s="21"/>
      <c r="E272" s="21"/>
      <c r="F272" s="21"/>
      <c r="G272" s="21"/>
      <c r="H272" s="21"/>
      <c r="I272" s="21"/>
      <c r="J272" s="51"/>
      <c r="K272" s="51"/>
      <c r="L272" s="51"/>
    </row>
    <row r="273" spans="1:12">
      <c r="A273" s="22" t="s">
        <v>1525</v>
      </c>
      <c r="B273" s="22" t="s">
        <v>1399</v>
      </c>
      <c r="C273" s="44"/>
      <c r="D273" s="44"/>
      <c r="E273" s="44"/>
      <c r="F273" s="44"/>
      <c r="G273" s="44"/>
      <c r="H273" s="44"/>
      <c r="I273" s="44"/>
      <c r="J273" s="51"/>
      <c r="K273" s="51"/>
      <c r="L273" s="51"/>
    </row>
    <row r="274" spans="1:12">
      <c r="A274" s="22" t="s">
        <v>1526</v>
      </c>
      <c r="B274" s="22" t="s">
        <v>1522</v>
      </c>
      <c r="C274" s="44"/>
      <c r="D274" s="44"/>
      <c r="E274" s="44"/>
      <c r="F274" s="44"/>
      <c r="G274" s="44"/>
      <c r="H274" s="44"/>
      <c r="I274" s="44"/>
      <c r="J274" s="51"/>
      <c r="K274" s="51"/>
      <c r="L274" s="51"/>
    </row>
    <row r="275" spans="1:12">
      <c r="A275" s="22" t="s">
        <v>1527</v>
      </c>
      <c r="B275" s="22" t="s">
        <v>1528</v>
      </c>
      <c r="C275" s="44"/>
      <c r="D275" s="44"/>
      <c r="E275" s="44"/>
      <c r="F275" s="44"/>
      <c r="G275" s="44"/>
      <c r="H275" s="44"/>
      <c r="I275" s="44"/>
      <c r="J275" s="51"/>
      <c r="K275" s="51"/>
      <c r="L275" s="51"/>
    </row>
    <row r="276" spans="1:12">
      <c r="A276" s="22" t="s">
        <v>1529</v>
      </c>
      <c r="B276" s="22" t="s">
        <v>1522</v>
      </c>
      <c r="C276" s="44"/>
      <c r="D276" s="44"/>
      <c r="E276" s="44"/>
      <c r="F276" s="44"/>
      <c r="G276" s="44"/>
      <c r="H276" s="44"/>
      <c r="I276" s="44"/>
      <c r="J276" s="51"/>
      <c r="K276" s="51"/>
      <c r="L276" s="51"/>
    </row>
    <row r="277" spans="1:12">
      <c r="A277" s="22" t="s">
        <v>1513</v>
      </c>
      <c r="B277" s="43" t="s">
        <v>1514</v>
      </c>
      <c r="C277" s="44"/>
      <c r="D277" s="44"/>
      <c r="E277" s="44"/>
      <c r="F277" s="44"/>
      <c r="G277" s="44"/>
      <c r="H277" s="44"/>
      <c r="I277" s="44"/>
      <c r="J277" s="51"/>
      <c r="K277" s="51"/>
      <c r="L277" s="51"/>
    </row>
    <row r="278" spans="1:12">
      <c r="A278" s="20" t="s">
        <v>1530</v>
      </c>
      <c r="B278" s="20"/>
      <c r="C278" s="20"/>
      <c r="D278" s="20"/>
      <c r="E278" s="20"/>
      <c r="F278" s="20"/>
      <c r="G278" s="20"/>
      <c r="H278" s="20"/>
      <c r="I278" s="20"/>
      <c r="J278" s="51"/>
      <c r="K278" s="51"/>
      <c r="L278" s="51"/>
    </row>
    <row r="279" spans="1:12">
      <c r="A279" s="21" t="s">
        <v>1531</v>
      </c>
      <c r="B279" s="21"/>
      <c r="C279" s="21"/>
      <c r="D279" s="21"/>
      <c r="E279" s="21"/>
      <c r="F279" s="21"/>
      <c r="G279" s="21"/>
      <c r="H279" s="21"/>
      <c r="I279" s="21"/>
      <c r="J279" s="51"/>
      <c r="K279" s="51"/>
      <c r="L279" s="51"/>
    </row>
    <row r="280" spans="1:12">
      <c r="A280" s="22" t="s">
        <v>1509</v>
      </c>
      <c r="B280" s="22" t="s">
        <v>1393</v>
      </c>
      <c r="C280" s="44"/>
      <c r="D280" s="44"/>
      <c r="E280" s="44"/>
      <c r="F280" s="44"/>
      <c r="G280" s="44"/>
      <c r="H280" s="44"/>
      <c r="I280" s="44"/>
      <c r="J280" s="51"/>
      <c r="K280" s="51"/>
      <c r="L280" s="51"/>
    </row>
    <row r="281" spans="1:12">
      <c r="A281" s="22" t="s">
        <v>1509</v>
      </c>
      <c r="B281" s="22" t="s">
        <v>1368</v>
      </c>
      <c r="C281" s="44"/>
      <c r="D281" s="44"/>
      <c r="E281" s="44"/>
      <c r="F281" s="44"/>
      <c r="G281" s="44"/>
      <c r="H281" s="44"/>
      <c r="I281" s="44"/>
      <c r="J281" s="51"/>
      <c r="K281" s="51"/>
      <c r="L281" s="51"/>
    </row>
    <row r="282" spans="1:12">
      <c r="A282" s="21" t="s">
        <v>1397</v>
      </c>
      <c r="B282" s="21"/>
      <c r="C282" s="21"/>
      <c r="D282" s="21"/>
      <c r="E282" s="21"/>
      <c r="F282" s="21"/>
      <c r="G282" s="21"/>
      <c r="H282" s="21"/>
      <c r="I282" s="21"/>
      <c r="J282" s="51"/>
      <c r="K282" s="51"/>
      <c r="L282" s="51"/>
    </row>
    <row r="283" spans="1:12">
      <c r="A283" s="22" t="s">
        <v>1520</v>
      </c>
      <c r="B283" s="142" t="s">
        <v>1528</v>
      </c>
      <c r="C283" s="44"/>
      <c r="D283" s="44"/>
      <c r="E283" s="44"/>
      <c r="F283" s="44"/>
      <c r="G283" s="44"/>
      <c r="H283" s="44"/>
      <c r="I283" s="44"/>
      <c r="J283" s="51"/>
      <c r="K283" s="51"/>
      <c r="L283" s="51"/>
    </row>
    <row r="284" spans="1:12">
      <c r="A284" s="22" t="s">
        <v>1521</v>
      </c>
      <c r="B284" s="43" t="s">
        <v>1522</v>
      </c>
      <c r="C284" s="44"/>
      <c r="D284" s="44"/>
      <c r="E284" s="44"/>
      <c r="F284" s="44"/>
      <c r="G284" s="44"/>
      <c r="H284" s="44"/>
      <c r="I284" s="44"/>
      <c r="J284" s="51"/>
      <c r="K284" s="51"/>
      <c r="L284" s="51"/>
    </row>
    <row r="285" spans="1:12">
      <c r="A285" s="22" t="s">
        <v>1513</v>
      </c>
      <c r="B285" s="43" t="s">
        <v>1514</v>
      </c>
      <c r="C285" s="44"/>
      <c r="D285" s="44"/>
      <c r="E285" s="44"/>
      <c r="F285" s="44"/>
      <c r="G285" s="44"/>
      <c r="H285" s="44"/>
      <c r="I285" s="44"/>
      <c r="J285" s="51"/>
      <c r="K285" s="51"/>
      <c r="L285" s="51"/>
    </row>
    <row r="286" spans="1:12" ht="18.75" customHeight="1">
      <c r="A286" s="143" t="s">
        <v>1532</v>
      </c>
      <c r="B286" s="143"/>
      <c r="C286" s="143"/>
      <c r="D286" s="143"/>
      <c r="E286" s="143"/>
      <c r="F286" s="143"/>
      <c r="G286" s="143"/>
      <c r="H286" s="143"/>
      <c r="I286" s="143"/>
      <c r="J286" s="51"/>
      <c r="K286" s="51"/>
      <c r="L286" s="51"/>
    </row>
    <row r="287" spans="1:12">
      <c r="A287" s="21" t="s">
        <v>1472</v>
      </c>
      <c r="B287" s="21"/>
      <c r="C287" s="21"/>
      <c r="D287" s="21"/>
      <c r="E287" s="21"/>
      <c r="F287" s="21"/>
      <c r="G287" s="21"/>
      <c r="H287" s="21"/>
      <c r="I287" s="21"/>
      <c r="J287" s="51"/>
      <c r="K287" s="51"/>
      <c r="L287" s="51"/>
    </row>
    <row r="288" spans="1:12">
      <c r="A288" s="36" t="s">
        <v>1533</v>
      </c>
      <c r="B288" s="36" t="s">
        <v>238</v>
      </c>
      <c r="C288" s="44"/>
      <c r="D288" s="44">
        <v>205.45558199999999</v>
      </c>
      <c r="E288" s="44">
        <v>214.493787</v>
      </c>
      <c r="F288" s="44">
        <v>216.26786100000001</v>
      </c>
      <c r="G288" s="44">
        <v>435.62689699999999</v>
      </c>
      <c r="H288" s="44"/>
      <c r="I288" s="44"/>
      <c r="J288" s="51"/>
      <c r="K288" s="51"/>
      <c r="L288" s="51"/>
    </row>
    <row r="289" spans="1:12">
      <c r="A289" s="22" t="s">
        <v>1534</v>
      </c>
      <c r="B289" s="22" t="s">
        <v>238</v>
      </c>
      <c r="C289" s="44"/>
      <c r="D289" s="44">
        <v>3790.2465900000002</v>
      </c>
      <c r="E289" s="44">
        <v>3382.279309</v>
      </c>
      <c r="F289" s="44">
        <v>3426.072044</v>
      </c>
      <c r="G289" s="44">
        <v>4880681.0641160002</v>
      </c>
      <c r="H289" s="44"/>
      <c r="I289" s="44"/>
      <c r="J289" s="51"/>
      <c r="K289" s="51"/>
      <c r="L289" s="51"/>
    </row>
    <row r="290" spans="1:12">
      <c r="A290" s="22" t="s">
        <v>1535</v>
      </c>
      <c r="B290" s="22" t="s">
        <v>238</v>
      </c>
      <c r="C290" s="44"/>
      <c r="D290" s="44">
        <v>3790.2465900000002</v>
      </c>
      <c r="E290" s="44">
        <v>3382.279309</v>
      </c>
      <c r="F290" s="44">
        <v>3426.072044</v>
      </c>
      <c r="G290" s="44">
        <v>4880681.0641160002</v>
      </c>
      <c r="H290" s="44"/>
      <c r="I290" s="44"/>
      <c r="J290" s="51"/>
      <c r="K290" s="51"/>
      <c r="L290" s="51"/>
    </row>
    <row r="291" spans="1:12">
      <c r="A291" s="36" t="s">
        <v>1536</v>
      </c>
      <c r="B291" s="36" t="s">
        <v>238</v>
      </c>
      <c r="C291" s="44"/>
      <c r="D291" s="44">
        <v>200.44141500000001</v>
      </c>
      <c r="E291" s="44">
        <v>208.90384700000001</v>
      </c>
      <c r="F291" s="44">
        <v>210.54387700000001</v>
      </c>
      <c r="G291" s="44">
        <v>229.58669699999999</v>
      </c>
      <c r="H291" s="44"/>
      <c r="I291" s="44"/>
      <c r="J291" s="51"/>
      <c r="K291" s="51"/>
      <c r="L291" s="51"/>
    </row>
    <row r="292" spans="1:12">
      <c r="A292" s="22" t="s">
        <v>1537</v>
      </c>
      <c r="B292" s="22" t="s">
        <v>238</v>
      </c>
      <c r="C292" s="44"/>
      <c r="D292" s="44">
        <v>3790.2465900000002</v>
      </c>
      <c r="E292" s="44">
        <v>3382.279309</v>
      </c>
      <c r="F292" s="44">
        <v>3426.072044</v>
      </c>
      <c r="G292" s="44">
        <v>4880681.0641160002</v>
      </c>
      <c r="H292" s="44"/>
      <c r="I292" s="44"/>
      <c r="J292" s="51"/>
      <c r="K292" s="51"/>
      <c r="L292" s="51"/>
    </row>
    <row r="293" spans="1:12">
      <c r="A293" s="22" t="s">
        <v>1538</v>
      </c>
      <c r="B293" s="22" t="s">
        <v>238</v>
      </c>
      <c r="C293" s="44"/>
      <c r="D293" s="44">
        <v>3790.2465900000002</v>
      </c>
      <c r="E293" s="44">
        <v>3382.279309</v>
      </c>
      <c r="F293" s="44">
        <v>3426.072044</v>
      </c>
      <c r="G293" s="44">
        <v>4880681.0641160002</v>
      </c>
      <c r="H293" s="44"/>
      <c r="I293" s="44"/>
      <c r="J293" s="51"/>
      <c r="K293" s="51"/>
      <c r="L293" s="51"/>
    </row>
    <row r="294" spans="1:12">
      <c r="A294" s="36" t="s">
        <v>1539</v>
      </c>
      <c r="B294" s="36" t="s">
        <v>238</v>
      </c>
      <c r="C294" s="44"/>
      <c r="D294" s="44">
        <v>200.012406</v>
      </c>
      <c r="E294" s="44">
        <v>208.27284</v>
      </c>
      <c r="F294" s="44">
        <v>209.43429900000001</v>
      </c>
      <c r="G294" s="44">
        <v>228.25837999999999</v>
      </c>
      <c r="H294" s="44"/>
      <c r="I294" s="44"/>
      <c r="J294" s="51"/>
      <c r="K294" s="51"/>
      <c r="L294" s="51"/>
    </row>
    <row r="295" spans="1:12">
      <c r="A295" s="22" t="s">
        <v>1540</v>
      </c>
      <c r="B295" s="22" t="s">
        <v>238</v>
      </c>
      <c r="C295" s="44"/>
      <c r="D295" s="44">
        <v>3790.2465900000002</v>
      </c>
      <c r="E295" s="44">
        <v>3382.279309</v>
      </c>
      <c r="F295" s="44">
        <v>3426.072044</v>
      </c>
      <c r="G295" s="44">
        <v>4880681.0641160002</v>
      </c>
      <c r="H295" s="44"/>
      <c r="I295" s="44"/>
      <c r="J295" s="51"/>
      <c r="K295" s="51"/>
      <c r="L295" s="51"/>
    </row>
    <row r="296" spans="1:12">
      <c r="A296" s="22" t="s">
        <v>1541</v>
      </c>
      <c r="B296" s="22" t="s">
        <v>238</v>
      </c>
      <c r="C296" s="44"/>
      <c r="D296" s="44">
        <v>3790.2465900000002</v>
      </c>
      <c r="E296" s="44">
        <v>3382.279309</v>
      </c>
      <c r="F296" s="44">
        <v>3426.072044</v>
      </c>
      <c r="G296" s="44">
        <v>4880681.0641160002</v>
      </c>
      <c r="H296" s="44"/>
      <c r="I296" s="44"/>
      <c r="J296" s="51"/>
      <c r="K296" s="51"/>
      <c r="L296" s="51"/>
    </row>
    <row r="297" spans="1:12">
      <c r="A297" s="36" t="s">
        <v>1542</v>
      </c>
      <c r="B297" s="36" t="s">
        <v>238</v>
      </c>
      <c r="C297" s="44"/>
      <c r="D297" s="44"/>
      <c r="E297" s="44"/>
      <c r="F297" s="44">
        <v>2.4587999999999999E-2</v>
      </c>
      <c r="G297" s="44">
        <v>0.32759500000000003</v>
      </c>
      <c r="H297" s="44"/>
      <c r="I297" s="44"/>
      <c r="J297" s="51"/>
      <c r="K297" s="51"/>
      <c r="L297" s="51"/>
    </row>
    <row r="298" spans="1:12">
      <c r="A298" s="21" t="s">
        <v>1409</v>
      </c>
      <c r="B298" s="21"/>
      <c r="C298" s="21"/>
      <c r="D298" s="21"/>
      <c r="E298" s="21"/>
      <c r="F298" s="21"/>
      <c r="G298" s="21"/>
      <c r="H298" s="21"/>
      <c r="I298" s="21"/>
      <c r="J298" s="51"/>
      <c r="K298" s="51"/>
      <c r="L298" s="51"/>
    </row>
    <row r="299" spans="1:12">
      <c r="A299" s="183" t="s">
        <v>1410</v>
      </c>
      <c r="B299" s="36" t="s">
        <v>217</v>
      </c>
      <c r="C299" s="44"/>
      <c r="D299" s="44"/>
      <c r="E299" s="44"/>
      <c r="F299" s="44"/>
      <c r="G299" s="44"/>
      <c r="H299" s="44"/>
      <c r="I299" s="44"/>
      <c r="J299" s="51"/>
      <c r="K299" s="51"/>
      <c r="L299" s="51"/>
    </row>
    <row r="300" spans="1:12">
      <c r="A300" s="142" t="s">
        <v>1543</v>
      </c>
      <c r="B300" s="22" t="s">
        <v>217</v>
      </c>
      <c r="C300" s="44"/>
      <c r="D300" s="44"/>
      <c r="E300" s="44"/>
      <c r="F300" s="44"/>
      <c r="G300" s="44"/>
      <c r="H300" s="44"/>
      <c r="I300" s="44"/>
      <c r="J300" s="51"/>
      <c r="K300" s="51"/>
      <c r="L300" s="51"/>
    </row>
    <row r="301" spans="1:12">
      <c r="A301" s="142" t="s">
        <v>1498</v>
      </c>
      <c r="B301" s="22" t="s">
        <v>217</v>
      </c>
      <c r="C301" s="44"/>
      <c r="D301" s="44"/>
      <c r="E301" s="44"/>
      <c r="F301" s="44"/>
      <c r="G301" s="44"/>
      <c r="H301" s="44"/>
      <c r="I301" s="44"/>
      <c r="J301" s="51"/>
      <c r="K301" s="51"/>
      <c r="L301" s="51"/>
    </row>
    <row r="302" spans="1:12">
      <c r="A302" s="142" t="s">
        <v>1499</v>
      </c>
      <c r="B302" s="22" t="s">
        <v>217</v>
      </c>
      <c r="C302" s="44"/>
      <c r="D302" s="44"/>
      <c r="E302" s="44"/>
      <c r="F302" s="44"/>
      <c r="G302" s="44"/>
      <c r="H302" s="44"/>
      <c r="I302" s="44"/>
      <c r="J302" s="51"/>
      <c r="K302" s="51"/>
      <c r="L302" s="51"/>
    </row>
    <row r="303" spans="1:12">
      <c r="A303" s="142" t="s">
        <v>1544</v>
      </c>
      <c r="B303" s="22" t="s">
        <v>217</v>
      </c>
      <c r="C303" s="44"/>
      <c r="D303" s="44"/>
      <c r="E303" s="44"/>
      <c r="F303" s="44"/>
      <c r="G303" s="44"/>
      <c r="H303" s="44"/>
      <c r="I303" s="44"/>
      <c r="J303" s="51"/>
      <c r="K303" s="51"/>
      <c r="L303" s="51"/>
    </row>
    <row r="304" spans="1:12">
      <c r="A304" s="183" t="s">
        <v>1414</v>
      </c>
      <c r="B304" s="36" t="s">
        <v>1368</v>
      </c>
      <c r="C304" s="44"/>
      <c r="D304" s="44"/>
      <c r="E304" s="44"/>
      <c r="F304" s="44"/>
      <c r="G304" s="44"/>
      <c r="H304" s="44"/>
      <c r="I304" s="44"/>
      <c r="J304" s="51"/>
      <c r="K304" s="51"/>
      <c r="L304" s="51"/>
    </row>
    <row r="305" spans="1:12">
      <c r="A305" s="142" t="s">
        <v>1543</v>
      </c>
      <c r="B305" s="22" t="s">
        <v>1368</v>
      </c>
      <c r="C305" s="44"/>
      <c r="D305" s="44"/>
      <c r="E305" s="44"/>
      <c r="F305" s="44"/>
      <c r="G305" s="44"/>
      <c r="H305" s="44"/>
      <c r="I305" s="44"/>
      <c r="J305" s="51"/>
      <c r="K305" s="51"/>
      <c r="L305" s="51"/>
    </row>
    <row r="306" spans="1:12">
      <c r="A306" s="142" t="s">
        <v>1498</v>
      </c>
      <c r="B306" s="22" t="s">
        <v>1368</v>
      </c>
      <c r="C306" s="44"/>
      <c r="D306" s="44"/>
      <c r="E306" s="44"/>
      <c r="F306" s="44"/>
      <c r="G306" s="44"/>
      <c r="H306" s="44"/>
      <c r="I306" s="44"/>
      <c r="J306" s="51"/>
      <c r="K306" s="51"/>
      <c r="L306" s="51"/>
    </row>
    <row r="307" spans="1:12">
      <c r="A307" s="142" t="s">
        <v>1499</v>
      </c>
      <c r="B307" s="22" t="s">
        <v>1368</v>
      </c>
      <c r="C307" s="44"/>
      <c r="D307" s="44"/>
      <c r="E307" s="44"/>
      <c r="F307" s="44"/>
      <c r="G307" s="44"/>
      <c r="H307" s="44"/>
      <c r="I307" s="44"/>
      <c r="J307" s="51"/>
      <c r="K307" s="51"/>
      <c r="L307" s="51"/>
    </row>
    <row r="308" spans="1:12">
      <c r="A308" s="142" t="s">
        <v>1544</v>
      </c>
      <c r="B308" s="22" t="s">
        <v>1368</v>
      </c>
      <c r="C308" s="44"/>
      <c r="D308" s="44"/>
      <c r="E308" s="44"/>
      <c r="F308" s="44"/>
      <c r="G308" s="44"/>
      <c r="H308" s="44"/>
      <c r="I308" s="44"/>
      <c r="J308" s="51"/>
      <c r="K308" s="51"/>
      <c r="L308" s="51"/>
    </row>
    <row r="309" spans="1:12">
      <c r="A309" s="21" t="s">
        <v>119</v>
      </c>
      <c r="B309" s="21"/>
      <c r="C309" s="21"/>
      <c r="D309" s="21"/>
      <c r="E309" s="21"/>
      <c r="F309" s="21"/>
      <c r="G309" s="21"/>
      <c r="H309" s="21"/>
      <c r="I309" s="21"/>
      <c r="J309" s="51"/>
      <c r="K309" s="51"/>
      <c r="L309" s="51"/>
    </row>
    <row r="310" spans="1:12">
      <c r="A310" s="183" t="s">
        <v>1416</v>
      </c>
      <c r="B310" s="183" t="s">
        <v>104</v>
      </c>
      <c r="C310" s="44"/>
      <c r="D310" s="44"/>
      <c r="E310" s="44"/>
      <c r="F310" s="44"/>
      <c r="G310" s="44"/>
      <c r="H310" s="44"/>
      <c r="I310" s="44"/>
      <c r="J310" s="51"/>
      <c r="K310" s="51"/>
      <c r="L310" s="51"/>
    </row>
    <row r="311" spans="1:12">
      <c r="A311" s="142" t="s">
        <v>1543</v>
      </c>
      <c r="B311" s="43" t="s">
        <v>104</v>
      </c>
      <c r="C311" s="44"/>
      <c r="D311" s="44"/>
      <c r="E311" s="44"/>
      <c r="F311" s="44"/>
      <c r="G311" s="44"/>
      <c r="H311" s="44"/>
      <c r="I311" s="44"/>
      <c r="J311" s="51"/>
      <c r="K311" s="51"/>
      <c r="L311" s="51"/>
    </row>
    <row r="312" spans="1:12">
      <c r="A312" s="142" t="s">
        <v>1498</v>
      </c>
      <c r="B312" s="43" t="s">
        <v>104</v>
      </c>
      <c r="C312" s="44"/>
      <c r="D312" s="44"/>
      <c r="E312" s="44"/>
      <c r="F312" s="44"/>
      <c r="G312" s="44"/>
      <c r="H312" s="44"/>
      <c r="I312" s="44"/>
      <c r="J312" s="51"/>
      <c r="K312" s="51"/>
      <c r="L312" s="51"/>
    </row>
    <row r="313" spans="1:12">
      <c r="A313" s="142" t="s">
        <v>1499</v>
      </c>
      <c r="B313" s="43" t="s">
        <v>104</v>
      </c>
      <c r="C313" s="44"/>
      <c r="D313" s="44"/>
      <c r="E313" s="44"/>
      <c r="F313" s="44"/>
      <c r="G313" s="44"/>
      <c r="H313" s="44"/>
      <c r="I313" s="44"/>
      <c r="J313" s="51"/>
      <c r="K313" s="51"/>
      <c r="L313" s="51"/>
    </row>
    <row r="314" spans="1:12">
      <c r="A314" s="142" t="s">
        <v>1544</v>
      </c>
      <c r="B314" s="43" t="s">
        <v>104</v>
      </c>
      <c r="C314" s="44"/>
      <c r="D314" s="44"/>
      <c r="E314" s="44"/>
      <c r="F314" s="44"/>
      <c r="G314" s="44"/>
      <c r="H314" s="44"/>
      <c r="I314" s="44"/>
      <c r="J314" s="51"/>
      <c r="K314" s="51"/>
      <c r="L314" s="51"/>
    </row>
    <row r="315" spans="1:12">
      <c r="A315" s="183" t="s">
        <v>1418</v>
      </c>
      <c r="B315" s="183" t="s">
        <v>208</v>
      </c>
      <c r="C315" s="44"/>
      <c r="D315" s="44"/>
      <c r="E315" s="44"/>
      <c r="F315" s="44"/>
      <c r="G315" s="44"/>
      <c r="H315" s="44"/>
      <c r="I315" s="44"/>
      <c r="J315" s="51"/>
      <c r="K315" s="51"/>
      <c r="L315" s="51"/>
    </row>
    <row r="316" spans="1:12">
      <c r="A316" s="142" t="s">
        <v>1543</v>
      </c>
      <c r="B316" s="43" t="s">
        <v>208</v>
      </c>
      <c r="C316" s="44"/>
      <c r="D316" s="44"/>
      <c r="E316" s="44"/>
      <c r="F316" s="44"/>
      <c r="G316" s="44"/>
      <c r="H316" s="44"/>
      <c r="I316" s="44"/>
      <c r="J316" s="51"/>
      <c r="K316" s="51"/>
      <c r="L316" s="51"/>
    </row>
    <row r="317" spans="1:12">
      <c r="A317" s="142" t="s">
        <v>1498</v>
      </c>
      <c r="B317" s="43" t="s">
        <v>208</v>
      </c>
      <c r="C317" s="44"/>
      <c r="D317" s="44"/>
      <c r="E317" s="44"/>
      <c r="F317" s="44"/>
      <c r="G317" s="44"/>
      <c r="H317" s="44"/>
      <c r="I317" s="44"/>
      <c r="J317" s="51"/>
      <c r="K317" s="51"/>
      <c r="L317" s="51"/>
    </row>
    <row r="318" spans="1:12">
      <c r="A318" s="142" t="s">
        <v>1499</v>
      </c>
      <c r="B318" s="43" t="s">
        <v>208</v>
      </c>
      <c r="C318" s="44"/>
      <c r="D318" s="44"/>
      <c r="E318" s="44"/>
      <c r="F318" s="44"/>
      <c r="G318" s="44"/>
      <c r="H318" s="44"/>
      <c r="I318" s="44"/>
      <c r="J318" s="51"/>
      <c r="K318" s="51"/>
      <c r="L318" s="51"/>
    </row>
    <row r="319" spans="1:12">
      <c r="A319" s="142" t="s">
        <v>1544</v>
      </c>
      <c r="B319" s="43" t="s">
        <v>208</v>
      </c>
      <c r="C319" s="44"/>
      <c r="D319" s="44"/>
      <c r="E319" s="44"/>
      <c r="F319" s="44"/>
      <c r="G319" s="44"/>
      <c r="H319" s="44"/>
      <c r="I319" s="44"/>
      <c r="J319" s="51"/>
      <c r="K319" s="51"/>
      <c r="L319" s="51"/>
    </row>
    <row r="320" spans="1:12">
      <c r="A320" s="183" t="s">
        <v>1419</v>
      </c>
      <c r="B320" s="183" t="s">
        <v>104</v>
      </c>
      <c r="C320" s="44"/>
      <c r="D320" s="44"/>
      <c r="E320" s="44"/>
      <c r="F320" s="44"/>
      <c r="G320" s="44"/>
      <c r="H320" s="44"/>
      <c r="I320" s="44"/>
      <c r="J320" s="51"/>
      <c r="K320" s="51"/>
      <c r="L320" s="51"/>
    </row>
    <row r="321" spans="1:12">
      <c r="A321" s="142" t="s">
        <v>1543</v>
      </c>
      <c r="B321" s="43" t="s">
        <v>104</v>
      </c>
      <c r="C321" s="44"/>
      <c r="D321" s="44"/>
      <c r="E321" s="44"/>
      <c r="F321" s="44"/>
      <c r="G321" s="44"/>
      <c r="H321" s="44"/>
      <c r="I321" s="44"/>
      <c r="J321" s="51"/>
      <c r="K321" s="51"/>
      <c r="L321" s="51"/>
    </row>
    <row r="322" spans="1:12">
      <c r="A322" s="142" t="s">
        <v>1498</v>
      </c>
      <c r="B322" s="43" t="s">
        <v>104</v>
      </c>
      <c r="C322" s="44"/>
      <c r="D322" s="44"/>
      <c r="E322" s="44"/>
      <c r="F322" s="44"/>
      <c r="G322" s="44"/>
      <c r="H322" s="44"/>
      <c r="I322" s="44"/>
      <c r="J322" s="51"/>
      <c r="K322" s="51"/>
      <c r="L322" s="51"/>
    </row>
    <row r="323" spans="1:12">
      <c r="A323" s="142" t="s">
        <v>1499</v>
      </c>
      <c r="B323" s="43" t="s">
        <v>104</v>
      </c>
      <c r="C323" s="44"/>
      <c r="D323" s="44"/>
      <c r="E323" s="44"/>
      <c r="F323" s="44"/>
      <c r="G323" s="44"/>
      <c r="H323" s="44"/>
      <c r="I323" s="44"/>
      <c r="J323" s="51"/>
      <c r="K323" s="51"/>
      <c r="L323" s="51"/>
    </row>
    <row r="324" spans="1:12">
      <c r="A324" s="142" t="s">
        <v>1544</v>
      </c>
      <c r="B324" s="43" t="s">
        <v>104</v>
      </c>
      <c r="C324" s="44"/>
      <c r="D324" s="44"/>
      <c r="E324" s="44"/>
      <c r="F324" s="44"/>
      <c r="G324" s="44"/>
      <c r="H324" s="44"/>
      <c r="I324" s="44"/>
      <c r="J324" s="51"/>
      <c r="K324" s="51"/>
      <c r="L324" s="51"/>
    </row>
    <row r="325" spans="1:12">
      <c r="A325" s="183" t="s">
        <v>1420</v>
      </c>
      <c r="B325" s="183" t="s">
        <v>208</v>
      </c>
      <c r="C325" s="44"/>
      <c r="D325" s="44"/>
      <c r="E325" s="44"/>
      <c r="F325" s="44"/>
      <c r="G325" s="44"/>
      <c r="H325" s="44"/>
      <c r="I325" s="44"/>
      <c r="J325" s="51"/>
      <c r="K325" s="51"/>
      <c r="L325" s="51"/>
    </row>
    <row r="326" spans="1:12">
      <c r="A326" s="142" t="s">
        <v>1543</v>
      </c>
      <c r="B326" s="43" t="s">
        <v>208</v>
      </c>
      <c r="C326" s="44"/>
      <c r="D326" s="44"/>
      <c r="E326" s="44"/>
      <c r="F326" s="44"/>
      <c r="G326" s="44"/>
      <c r="H326" s="44"/>
      <c r="I326" s="44"/>
      <c r="J326" s="51"/>
      <c r="K326" s="51"/>
      <c r="L326" s="51"/>
    </row>
    <row r="327" spans="1:12">
      <c r="A327" s="142" t="s">
        <v>1498</v>
      </c>
      <c r="B327" s="43" t="s">
        <v>208</v>
      </c>
      <c r="C327" s="44"/>
      <c r="D327" s="44"/>
      <c r="E327" s="44"/>
      <c r="F327" s="44"/>
      <c r="G327" s="44"/>
      <c r="H327" s="44"/>
      <c r="I327" s="44"/>
      <c r="J327" s="51"/>
      <c r="K327" s="51"/>
      <c r="L327" s="51"/>
    </row>
    <row r="328" spans="1:12">
      <c r="A328" s="142" t="s">
        <v>1499</v>
      </c>
      <c r="B328" s="43" t="s">
        <v>208</v>
      </c>
      <c r="C328" s="44"/>
      <c r="D328" s="44"/>
      <c r="E328" s="44"/>
      <c r="F328" s="44"/>
      <c r="G328" s="44"/>
      <c r="H328" s="44"/>
      <c r="I328" s="44"/>
      <c r="J328" s="51"/>
      <c r="K328" s="51"/>
      <c r="L328" s="51"/>
    </row>
    <row r="329" spans="1:12">
      <c r="A329" s="142" t="s">
        <v>1544</v>
      </c>
      <c r="B329" s="43" t="s">
        <v>208</v>
      </c>
      <c r="C329" s="44"/>
      <c r="D329" s="44"/>
      <c r="E329" s="44"/>
      <c r="F329" s="44"/>
      <c r="G329" s="44"/>
      <c r="H329" s="44"/>
      <c r="I329" s="44"/>
      <c r="J329" s="51"/>
      <c r="K329" s="51"/>
      <c r="L329" s="51"/>
    </row>
    <row r="330" spans="1:12">
      <c r="A330" s="21" t="s">
        <v>1352</v>
      </c>
      <c r="B330" s="21"/>
      <c r="C330" s="21"/>
      <c r="D330" s="21"/>
      <c r="E330" s="21"/>
      <c r="F330" s="21"/>
      <c r="G330" s="21"/>
      <c r="H330" s="21"/>
      <c r="I330" s="21"/>
      <c r="J330" s="51"/>
      <c r="K330" s="51"/>
      <c r="L330" s="51"/>
    </row>
    <row r="331" spans="1:12">
      <c r="A331" s="24" t="s">
        <v>209</v>
      </c>
      <c r="B331" s="43" t="s">
        <v>104</v>
      </c>
      <c r="C331" s="44"/>
      <c r="D331" s="44"/>
      <c r="E331" s="44"/>
      <c r="F331" s="44"/>
      <c r="G331" s="44"/>
      <c r="H331" s="44"/>
      <c r="I331" s="44"/>
      <c r="J331" s="51"/>
      <c r="K331" s="51"/>
      <c r="L331" s="51"/>
    </row>
    <row r="332" spans="1:12">
      <c r="A332" s="20" t="s">
        <v>1545</v>
      </c>
      <c r="B332" s="20"/>
      <c r="C332" s="20"/>
      <c r="D332" s="20"/>
      <c r="E332" s="20"/>
      <c r="F332" s="20"/>
      <c r="G332" s="20"/>
      <c r="H332" s="20"/>
      <c r="I332" s="20"/>
      <c r="J332" s="51"/>
      <c r="K332" s="51"/>
      <c r="L332" s="51"/>
    </row>
    <row r="333" spans="1:12">
      <c r="A333" s="21" t="s">
        <v>1516</v>
      </c>
      <c r="B333" s="21"/>
      <c r="C333" s="21"/>
      <c r="D333" s="21"/>
      <c r="E333" s="21"/>
      <c r="F333" s="21"/>
      <c r="G333" s="21"/>
      <c r="H333" s="21"/>
      <c r="I333" s="21"/>
      <c r="J333" s="51"/>
      <c r="K333" s="51"/>
      <c r="L333" s="51"/>
    </row>
    <row r="334" spans="1:12">
      <c r="A334" s="22" t="s">
        <v>1546</v>
      </c>
      <c r="B334" s="22" t="s">
        <v>897</v>
      </c>
      <c r="C334" s="44"/>
      <c r="D334" s="44"/>
      <c r="E334" s="44"/>
      <c r="F334" s="44"/>
      <c r="G334" s="44"/>
      <c r="H334" s="44"/>
      <c r="I334" s="44"/>
      <c r="J334" s="51"/>
      <c r="K334" s="51"/>
      <c r="L334" s="51"/>
    </row>
    <row r="335" spans="1:12">
      <c r="A335" s="22" t="s">
        <v>1546</v>
      </c>
      <c r="B335" s="22" t="s">
        <v>1368</v>
      </c>
      <c r="C335" s="44"/>
      <c r="D335" s="44"/>
      <c r="E335" s="44"/>
      <c r="F335" s="44"/>
      <c r="G335" s="44"/>
      <c r="H335" s="44"/>
      <c r="I335" s="44"/>
      <c r="J335" s="51"/>
      <c r="K335" s="51"/>
      <c r="L335" s="51"/>
    </row>
    <row r="336" spans="1:12">
      <c r="A336" s="21" t="s">
        <v>1397</v>
      </c>
      <c r="B336" s="21"/>
      <c r="C336" s="21"/>
      <c r="D336" s="21"/>
      <c r="E336" s="21"/>
      <c r="F336" s="21"/>
      <c r="G336" s="21"/>
      <c r="H336" s="21"/>
      <c r="I336" s="21"/>
      <c r="J336" s="51"/>
      <c r="K336" s="51"/>
      <c r="L336" s="51"/>
    </row>
    <row r="337" spans="1:12">
      <c r="A337" s="22" t="s">
        <v>1547</v>
      </c>
      <c r="B337" s="142" t="s">
        <v>1528</v>
      </c>
      <c r="C337" s="44"/>
      <c r="D337" s="44"/>
      <c r="E337" s="44"/>
      <c r="F337" s="44"/>
      <c r="G337" s="44"/>
      <c r="H337" s="44"/>
      <c r="I337" s="44"/>
      <c r="J337" s="51"/>
      <c r="K337" s="51"/>
      <c r="L337" s="51"/>
    </row>
    <row r="338" spans="1:12">
      <c r="A338" s="22" t="s">
        <v>1548</v>
      </c>
      <c r="B338" s="142" t="s">
        <v>1528</v>
      </c>
      <c r="C338" s="44"/>
      <c r="D338" s="44"/>
      <c r="E338" s="44"/>
      <c r="F338" s="44"/>
      <c r="G338" s="44"/>
      <c r="H338" s="44"/>
      <c r="I338" s="44"/>
      <c r="J338" s="51"/>
      <c r="K338" s="51"/>
      <c r="L338" s="51"/>
    </row>
    <row r="339" spans="1:12">
      <c r="A339" s="22" t="s">
        <v>1549</v>
      </c>
      <c r="B339" s="43" t="s">
        <v>1522</v>
      </c>
      <c r="C339" s="44"/>
      <c r="D339" s="44"/>
      <c r="E339" s="44"/>
      <c r="F339" s="44"/>
      <c r="G339" s="44"/>
      <c r="H339" s="44"/>
      <c r="I339" s="44"/>
      <c r="J339" s="51"/>
      <c r="K339" s="51"/>
      <c r="L339" s="51"/>
    </row>
    <row r="340" spans="1:12">
      <c r="A340" s="22" t="s">
        <v>1550</v>
      </c>
      <c r="B340" s="43" t="s">
        <v>1522</v>
      </c>
      <c r="C340" s="44"/>
      <c r="D340" s="44"/>
      <c r="E340" s="44"/>
      <c r="F340" s="44"/>
      <c r="G340" s="44"/>
      <c r="H340" s="44"/>
      <c r="I340" s="44"/>
      <c r="J340" s="51"/>
      <c r="K340" s="51"/>
      <c r="L340" s="51"/>
    </row>
    <row r="341" spans="1:12">
      <c r="A341" s="22" t="s">
        <v>1513</v>
      </c>
      <c r="B341" s="43" t="s">
        <v>1514</v>
      </c>
      <c r="C341" s="44"/>
      <c r="D341" s="44"/>
      <c r="E341" s="44"/>
      <c r="F341" s="44"/>
      <c r="G341" s="44"/>
      <c r="H341" s="44"/>
      <c r="I341" s="44"/>
      <c r="J341" s="51"/>
      <c r="K341" s="51"/>
      <c r="L341" s="51"/>
    </row>
    <row r="342" spans="1:12">
      <c r="A342" s="20" t="s">
        <v>1551</v>
      </c>
      <c r="B342" s="20"/>
      <c r="C342" s="20"/>
      <c r="D342" s="20"/>
      <c r="E342" s="20"/>
      <c r="F342" s="20"/>
      <c r="G342" s="20"/>
      <c r="H342" s="20"/>
      <c r="I342" s="20"/>
      <c r="J342" s="51"/>
      <c r="K342" s="51"/>
      <c r="L342" s="51"/>
    </row>
    <row r="343" spans="1:12">
      <c r="A343" s="21" t="s">
        <v>1524</v>
      </c>
      <c r="B343" s="21"/>
      <c r="C343" s="21"/>
      <c r="D343" s="21"/>
      <c r="E343" s="21"/>
      <c r="F343" s="21"/>
      <c r="G343" s="21"/>
      <c r="H343" s="21"/>
      <c r="I343" s="21"/>
      <c r="J343" s="51"/>
      <c r="K343" s="51"/>
      <c r="L343" s="51"/>
    </row>
    <row r="344" spans="1:12">
      <c r="A344" s="22" t="s">
        <v>1517</v>
      </c>
      <c r="B344" s="22" t="s">
        <v>897</v>
      </c>
      <c r="C344" s="44"/>
      <c r="D344" s="44"/>
      <c r="E344" s="44"/>
      <c r="F344" s="44"/>
      <c r="G344" s="44"/>
      <c r="H344" s="44"/>
      <c r="I344" s="44"/>
      <c r="J344" s="51"/>
      <c r="K344" s="51"/>
      <c r="L344" s="51"/>
    </row>
    <row r="345" spans="1:12">
      <c r="A345" s="22" t="s">
        <v>1444</v>
      </c>
      <c r="B345" s="22" t="s">
        <v>897</v>
      </c>
      <c r="C345" s="44"/>
      <c r="D345" s="44"/>
      <c r="E345" s="44"/>
      <c r="F345" s="44"/>
      <c r="G345" s="44"/>
      <c r="H345" s="44"/>
      <c r="I345" s="44"/>
      <c r="J345" s="51"/>
      <c r="K345" s="51"/>
      <c r="L345" s="51"/>
    </row>
    <row r="346" spans="1:12">
      <c r="A346" s="22" t="s">
        <v>1447</v>
      </c>
      <c r="B346" s="22" t="s">
        <v>897</v>
      </c>
      <c r="C346" s="44"/>
      <c r="D346" s="44"/>
      <c r="E346" s="44"/>
      <c r="F346" s="44"/>
      <c r="G346" s="44"/>
      <c r="H346" s="44"/>
      <c r="I346" s="44"/>
      <c r="J346" s="51"/>
      <c r="K346" s="51"/>
      <c r="L346" s="51"/>
    </row>
    <row r="347" spans="1:12">
      <c r="A347" s="22" t="s">
        <v>1449</v>
      </c>
      <c r="B347" s="22" t="s">
        <v>897</v>
      </c>
      <c r="C347" s="44"/>
      <c r="D347" s="44"/>
      <c r="E347" s="44"/>
      <c r="F347" s="44"/>
      <c r="G347" s="44"/>
      <c r="H347" s="44"/>
      <c r="I347" s="44"/>
      <c r="J347" s="51"/>
      <c r="K347" s="51"/>
      <c r="L347" s="51"/>
    </row>
    <row r="348" spans="1:12">
      <c r="A348" s="22" t="s">
        <v>1450</v>
      </c>
      <c r="B348" s="22" t="s">
        <v>897</v>
      </c>
      <c r="C348" s="44"/>
      <c r="D348" s="44"/>
      <c r="E348" s="44"/>
      <c r="F348" s="44"/>
      <c r="G348" s="44"/>
      <c r="H348" s="44"/>
      <c r="I348" s="44"/>
      <c r="J348" s="51"/>
      <c r="K348" s="51"/>
      <c r="L348" s="51"/>
    </row>
    <row r="349" spans="1:12">
      <c r="A349" s="22" t="s">
        <v>1517</v>
      </c>
      <c r="B349" s="22" t="s">
        <v>1368</v>
      </c>
      <c r="C349" s="44"/>
      <c r="D349" s="44"/>
      <c r="E349" s="44"/>
      <c r="F349" s="44"/>
      <c r="G349" s="44"/>
      <c r="H349" s="44"/>
      <c r="I349" s="44"/>
      <c r="J349" s="51"/>
      <c r="K349" s="51"/>
      <c r="L349" s="51"/>
    </row>
    <row r="350" spans="1:12">
      <c r="A350" s="22" t="s">
        <v>1444</v>
      </c>
      <c r="B350" s="22" t="s">
        <v>1368</v>
      </c>
      <c r="C350" s="44"/>
      <c r="D350" s="44"/>
      <c r="E350" s="44"/>
      <c r="F350" s="44"/>
      <c r="G350" s="44"/>
      <c r="H350" s="44"/>
      <c r="I350" s="44"/>
      <c r="J350" s="51"/>
      <c r="K350" s="51"/>
      <c r="L350" s="51"/>
    </row>
    <row r="351" spans="1:12">
      <c r="A351" s="22" t="s">
        <v>1447</v>
      </c>
      <c r="B351" s="22" t="s">
        <v>1368</v>
      </c>
      <c r="C351" s="44"/>
      <c r="D351" s="44"/>
      <c r="E351" s="44"/>
      <c r="F351" s="44"/>
      <c r="G351" s="44"/>
      <c r="H351" s="44"/>
      <c r="I351" s="44"/>
      <c r="J351" s="51"/>
      <c r="K351" s="51"/>
      <c r="L351" s="51"/>
    </row>
    <row r="352" spans="1:12">
      <c r="A352" s="22" t="s">
        <v>1449</v>
      </c>
      <c r="B352" s="22" t="s">
        <v>1368</v>
      </c>
      <c r="C352" s="44"/>
      <c r="D352" s="44"/>
      <c r="E352" s="44"/>
      <c r="F352" s="44"/>
      <c r="G352" s="44"/>
      <c r="H352" s="44"/>
      <c r="I352" s="44"/>
      <c r="J352" s="51"/>
      <c r="K352" s="51"/>
      <c r="L352" s="51"/>
    </row>
    <row r="353" spans="1:12">
      <c r="A353" s="22" t="s">
        <v>1450</v>
      </c>
      <c r="B353" s="22" t="s">
        <v>1368</v>
      </c>
      <c r="C353" s="44"/>
      <c r="D353" s="44"/>
      <c r="E353" s="44"/>
      <c r="F353" s="44"/>
      <c r="G353" s="44"/>
      <c r="H353" s="44"/>
      <c r="I353" s="44"/>
      <c r="J353" s="51"/>
      <c r="K353" s="51"/>
      <c r="L353" s="51"/>
    </row>
    <row r="354" spans="1:12">
      <c r="A354" s="21" t="s">
        <v>1397</v>
      </c>
      <c r="B354" s="21"/>
      <c r="C354" s="21"/>
      <c r="D354" s="21"/>
      <c r="E354" s="21"/>
      <c r="F354" s="21"/>
      <c r="G354" s="21"/>
      <c r="H354" s="21"/>
      <c r="I354" s="21"/>
      <c r="J354" s="51"/>
      <c r="K354" s="51"/>
      <c r="L354" s="51"/>
    </row>
    <row r="355" spans="1:12">
      <c r="A355" s="22" t="s">
        <v>1552</v>
      </c>
      <c r="B355" s="142" t="s">
        <v>1528</v>
      </c>
      <c r="C355" s="44"/>
      <c r="D355" s="44"/>
      <c r="E355" s="44"/>
      <c r="F355" s="44"/>
      <c r="G355" s="44"/>
      <c r="H355" s="44"/>
      <c r="I355" s="44"/>
      <c r="J355" s="51"/>
      <c r="K355" s="51"/>
      <c r="L355" s="51"/>
    </row>
    <row r="356" spans="1:12">
      <c r="A356" s="22" t="s">
        <v>1553</v>
      </c>
      <c r="B356" s="142" t="s">
        <v>1528</v>
      </c>
      <c r="C356" s="44"/>
      <c r="D356" s="44"/>
      <c r="E356" s="44"/>
      <c r="F356" s="44"/>
      <c r="G356" s="44"/>
      <c r="H356" s="44"/>
      <c r="I356" s="44"/>
      <c r="J356" s="51"/>
      <c r="K356" s="51"/>
      <c r="L356" s="51"/>
    </row>
    <row r="357" spans="1:12">
      <c r="A357" s="22" t="s">
        <v>1549</v>
      </c>
      <c r="B357" s="43" t="s">
        <v>1522</v>
      </c>
      <c r="C357" s="44"/>
      <c r="D357" s="44"/>
      <c r="E357" s="44"/>
      <c r="F357" s="44"/>
      <c r="G357" s="44"/>
      <c r="H357" s="44"/>
      <c r="I357" s="44"/>
      <c r="J357" s="51"/>
      <c r="K357" s="51"/>
      <c r="L357" s="51"/>
    </row>
    <row r="358" spans="1:12">
      <c r="A358" s="22" t="s">
        <v>1550</v>
      </c>
      <c r="B358" s="43" t="s">
        <v>1522</v>
      </c>
      <c r="C358" s="44"/>
      <c r="D358" s="44"/>
      <c r="E358" s="44"/>
      <c r="F358" s="44"/>
      <c r="G358" s="44"/>
      <c r="H358" s="44"/>
      <c r="I358" s="44"/>
      <c r="J358" s="51"/>
      <c r="K358" s="51"/>
      <c r="L358" s="51"/>
    </row>
    <row r="359" spans="1:12">
      <c r="A359" s="22" t="s">
        <v>1513</v>
      </c>
      <c r="B359" s="43" t="s">
        <v>1514</v>
      </c>
      <c r="C359" s="44"/>
      <c r="D359" s="44"/>
      <c r="E359" s="44"/>
      <c r="F359" s="44"/>
      <c r="G359" s="44"/>
      <c r="H359" s="44"/>
      <c r="I359" s="44"/>
      <c r="J359" s="51"/>
      <c r="K359" s="51"/>
      <c r="L359" s="51"/>
    </row>
    <row r="360" spans="1:12">
      <c r="A360" s="20" t="s">
        <v>1554</v>
      </c>
      <c r="B360" s="20"/>
      <c r="C360" s="20"/>
      <c r="D360" s="20"/>
      <c r="E360" s="20"/>
      <c r="F360" s="20"/>
      <c r="G360" s="20"/>
      <c r="H360" s="20"/>
      <c r="I360" s="20"/>
      <c r="J360" s="51"/>
      <c r="K360" s="51"/>
      <c r="L360" s="51"/>
    </row>
    <row r="361" spans="1:12">
      <c r="A361" s="21" t="s">
        <v>1531</v>
      </c>
      <c r="B361" s="21"/>
      <c r="C361" s="21"/>
      <c r="D361" s="21"/>
      <c r="E361" s="21"/>
      <c r="F361" s="21"/>
      <c r="G361" s="21"/>
      <c r="H361" s="21"/>
      <c r="I361" s="21"/>
      <c r="J361" s="51"/>
      <c r="K361" s="51"/>
      <c r="L361" s="51"/>
    </row>
    <row r="362" spans="1:12">
      <c r="A362" s="22" t="s">
        <v>1555</v>
      </c>
      <c r="B362" s="22" t="s">
        <v>1393</v>
      </c>
      <c r="C362" s="44"/>
      <c r="D362" s="44"/>
      <c r="E362" s="44"/>
      <c r="F362" s="44"/>
      <c r="G362" s="44"/>
      <c r="H362" s="44"/>
      <c r="I362" s="44"/>
      <c r="J362" s="51"/>
      <c r="K362" s="51"/>
      <c r="L362" s="51"/>
    </row>
    <row r="363" spans="1:12">
      <c r="A363" s="22" t="s">
        <v>1555</v>
      </c>
      <c r="B363" s="22" t="s">
        <v>1368</v>
      </c>
      <c r="C363" s="44"/>
      <c r="D363" s="44"/>
      <c r="E363" s="44"/>
      <c r="F363" s="44"/>
      <c r="G363" s="44"/>
      <c r="H363" s="44"/>
      <c r="I363" s="44"/>
      <c r="J363" s="51"/>
      <c r="K363" s="51"/>
      <c r="L363" s="51"/>
    </row>
    <row r="364" spans="1:12">
      <c r="A364" s="21" t="s">
        <v>1397</v>
      </c>
      <c r="B364" s="21"/>
      <c r="C364" s="21"/>
      <c r="D364" s="21"/>
      <c r="E364" s="21"/>
      <c r="F364" s="21"/>
      <c r="G364" s="21"/>
      <c r="H364" s="21"/>
      <c r="I364" s="21"/>
      <c r="J364" s="51"/>
      <c r="K364" s="51"/>
      <c r="L364" s="51"/>
    </row>
    <row r="365" spans="1:12">
      <c r="A365" s="22" t="s">
        <v>1552</v>
      </c>
      <c r="B365" s="142" t="s">
        <v>1528</v>
      </c>
      <c r="C365" s="44"/>
      <c r="D365" s="44"/>
      <c r="E365" s="44"/>
      <c r="F365" s="44"/>
      <c r="G365" s="44"/>
      <c r="H365" s="44"/>
      <c r="I365" s="44"/>
      <c r="J365" s="51"/>
      <c r="K365" s="51"/>
      <c r="L365" s="51"/>
    </row>
    <row r="366" spans="1:12">
      <c r="A366" s="22" t="s">
        <v>1553</v>
      </c>
      <c r="B366" s="142" t="s">
        <v>1528</v>
      </c>
      <c r="C366" s="44"/>
      <c r="D366" s="44"/>
      <c r="E366" s="44"/>
      <c r="F366" s="44"/>
      <c r="G366" s="44"/>
      <c r="H366" s="44"/>
      <c r="I366" s="44"/>
      <c r="J366" s="51"/>
      <c r="K366" s="51"/>
      <c r="L366" s="51"/>
    </row>
    <row r="367" spans="1:12">
      <c r="A367" s="22" t="s">
        <v>1549</v>
      </c>
      <c r="B367" s="43" t="s">
        <v>1522</v>
      </c>
      <c r="C367" s="44"/>
      <c r="D367" s="44"/>
      <c r="E367" s="44"/>
      <c r="F367" s="44"/>
      <c r="G367" s="44"/>
      <c r="H367" s="44"/>
      <c r="I367" s="44"/>
      <c r="J367" s="51"/>
      <c r="K367" s="51"/>
      <c r="L367" s="51"/>
    </row>
    <row r="368" spans="1:12">
      <c r="A368" s="22" t="s">
        <v>1550</v>
      </c>
      <c r="B368" s="43" t="s">
        <v>1522</v>
      </c>
      <c r="C368" s="44"/>
      <c r="D368" s="44"/>
      <c r="E368" s="44"/>
      <c r="F368" s="44"/>
      <c r="G368" s="44"/>
      <c r="H368" s="44"/>
      <c r="I368" s="44"/>
      <c r="J368" s="51"/>
      <c r="K368" s="51"/>
      <c r="L368" s="51"/>
    </row>
    <row r="369" spans="1:12">
      <c r="A369" s="22" t="s">
        <v>1513</v>
      </c>
      <c r="B369" s="43" t="s">
        <v>1514</v>
      </c>
      <c r="C369" s="44"/>
      <c r="D369" s="44"/>
      <c r="E369" s="44"/>
      <c r="F369" s="44"/>
      <c r="G369" s="44"/>
      <c r="H369" s="44"/>
      <c r="I369" s="44"/>
      <c r="J369" s="51"/>
      <c r="K369" s="51"/>
      <c r="L369" s="51"/>
    </row>
    <row r="370" spans="1:12">
      <c r="A370" s="20" t="s">
        <v>1556</v>
      </c>
      <c r="B370" s="20"/>
      <c r="C370" s="20"/>
      <c r="D370" s="20"/>
      <c r="E370" s="20"/>
      <c r="F370" s="20"/>
      <c r="G370" s="20"/>
      <c r="H370" s="20"/>
      <c r="I370" s="20"/>
      <c r="J370" s="51"/>
      <c r="K370" s="51"/>
      <c r="L370" s="51"/>
    </row>
    <row r="371" spans="1:12">
      <c r="A371" s="21" t="s">
        <v>1434</v>
      </c>
      <c r="B371" s="21"/>
      <c r="C371" s="21"/>
      <c r="D371" s="21"/>
      <c r="E371" s="21"/>
      <c r="F371" s="21"/>
      <c r="G371" s="21"/>
      <c r="H371" s="21"/>
      <c r="I371" s="21"/>
      <c r="J371" s="51"/>
      <c r="K371" s="51"/>
      <c r="L371" s="51"/>
    </row>
    <row r="372" spans="1:12">
      <c r="A372" s="22" t="s">
        <v>1557</v>
      </c>
      <c r="B372" s="22" t="s">
        <v>1393</v>
      </c>
      <c r="C372" s="44"/>
      <c r="D372" s="44"/>
      <c r="E372" s="44"/>
      <c r="F372" s="44"/>
      <c r="G372" s="44"/>
      <c r="H372" s="44"/>
      <c r="I372" s="44"/>
      <c r="J372" s="51"/>
      <c r="K372" s="51"/>
      <c r="L372" s="51"/>
    </row>
    <row r="373" spans="1:12">
      <c r="A373" s="22" t="s">
        <v>1558</v>
      </c>
      <c r="B373" s="22" t="s">
        <v>1393</v>
      </c>
      <c r="C373" s="44"/>
      <c r="D373" s="44"/>
      <c r="E373" s="44"/>
      <c r="F373" s="44"/>
      <c r="G373" s="44"/>
      <c r="H373" s="44"/>
      <c r="I373" s="44"/>
      <c r="J373" s="51"/>
      <c r="K373" s="51"/>
      <c r="L373" s="51"/>
    </row>
    <row r="374" spans="1:12">
      <c r="A374" s="22" t="s">
        <v>1557</v>
      </c>
      <c r="B374" s="22" t="s">
        <v>238</v>
      </c>
      <c r="C374" s="44"/>
      <c r="D374" s="44"/>
      <c r="E374" s="44"/>
      <c r="F374" s="44"/>
      <c r="G374" s="44"/>
      <c r="H374" s="44"/>
      <c r="I374" s="44"/>
      <c r="J374" s="51"/>
      <c r="K374" s="51"/>
      <c r="L374" s="51"/>
    </row>
    <row r="375" spans="1:12">
      <c r="A375" s="22" t="s">
        <v>1558</v>
      </c>
      <c r="B375" s="22" t="s">
        <v>238</v>
      </c>
      <c r="C375" s="44"/>
      <c r="D375" s="44"/>
      <c r="E375" s="44"/>
      <c r="F375" s="44"/>
      <c r="G375" s="44"/>
      <c r="H375" s="44"/>
      <c r="I375" s="44"/>
      <c r="J375" s="51"/>
      <c r="K375" s="51"/>
      <c r="L375" s="51"/>
    </row>
    <row r="376" spans="1:12">
      <c r="A376" s="21" t="s">
        <v>1516</v>
      </c>
      <c r="B376" s="21"/>
      <c r="C376" s="21"/>
      <c r="D376" s="21"/>
      <c r="E376" s="21"/>
      <c r="F376" s="21"/>
      <c r="G376" s="21"/>
      <c r="H376" s="21"/>
      <c r="I376" s="21"/>
      <c r="J376" s="51"/>
      <c r="K376" s="51"/>
      <c r="L376" s="51"/>
    </row>
    <row r="377" spans="1:12">
      <c r="A377" s="22" t="s">
        <v>1559</v>
      </c>
      <c r="B377" s="22" t="s">
        <v>217</v>
      </c>
      <c r="C377" s="44"/>
      <c r="D377" s="44"/>
      <c r="E377" s="44"/>
      <c r="F377" s="44"/>
      <c r="G377" s="44"/>
      <c r="H377" s="44"/>
      <c r="I377" s="44"/>
      <c r="J377" s="51"/>
      <c r="K377" s="51"/>
      <c r="L377" s="51"/>
    </row>
    <row r="378" spans="1:12">
      <c r="A378" s="22" t="s">
        <v>1560</v>
      </c>
      <c r="B378" s="22" t="s">
        <v>1393</v>
      </c>
      <c r="C378" s="44"/>
      <c r="D378" s="44"/>
      <c r="E378" s="44"/>
      <c r="F378" s="44"/>
      <c r="G378" s="44"/>
      <c r="H378" s="44"/>
      <c r="I378" s="44"/>
      <c r="J378" s="51"/>
      <c r="K378" s="51"/>
      <c r="L378" s="51"/>
    </row>
    <row r="379" spans="1:12">
      <c r="A379" s="22" t="s">
        <v>1561</v>
      </c>
      <c r="B379" s="22" t="s">
        <v>238</v>
      </c>
      <c r="C379" s="44"/>
      <c r="D379" s="44"/>
      <c r="E379" s="44"/>
      <c r="F379" s="44"/>
      <c r="G379" s="44"/>
      <c r="H379" s="44"/>
      <c r="I379" s="44"/>
      <c r="J379" s="51"/>
      <c r="K379" s="51"/>
      <c r="L379" s="51"/>
    </row>
    <row r="380" spans="1:12">
      <c r="A380" s="22" t="s">
        <v>1561</v>
      </c>
      <c r="B380" s="22" t="s">
        <v>1393</v>
      </c>
      <c r="C380" s="44"/>
      <c r="D380" s="44"/>
      <c r="E380" s="44"/>
      <c r="F380" s="44"/>
      <c r="G380" s="44"/>
      <c r="H380" s="44"/>
      <c r="I380" s="44"/>
      <c r="J380" s="51"/>
      <c r="K380" s="51"/>
      <c r="L380" s="51"/>
    </row>
    <row r="381" spans="1:12">
      <c r="A381" s="21" t="s">
        <v>1397</v>
      </c>
      <c r="B381" s="21"/>
      <c r="C381" s="21"/>
      <c r="D381" s="21"/>
      <c r="E381" s="21"/>
      <c r="F381" s="21"/>
      <c r="G381" s="21"/>
      <c r="H381" s="21"/>
      <c r="I381" s="21"/>
      <c r="J381" s="51"/>
      <c r="K381" s="51"/>
      <c r="L381" s="51"/>
    </row>
    <row r="382" spans="1:12">
      <c r="A382" s="22" t="s">
        <v>1562</v>
      </c>
      <c r="B382" s="142" t="s">
        <v>1399</v>
      </c>
      <c r="C382" s="44"/>
      <c r="D382" s="44"/>
      <c r="E382" s="44"/>
      <c r="F382" s="44"/>
      <c r="G382" s="44"/>
      <c r="H382" s="44"/>
      <c r="I382" s="44"/>
      <c r="J382" s="51"/>
      <c r="K382" s="51"/>
      <c r="L382" s="51"/>
    </row>
    <row r="383" spans="1:12">
      <c r="A383" s="22" t="s">
        <v>1563</v>
      </c>
      <c r="B383" s="142" t="s">
        <v>1399</v>
      </c>
      <c r="C383" s="44"/>
      <c r="D383" s="44"/>
      <c r="E383" s="44"/>
      <c r="F383" s="44"/>
      <c r="G383" s="44"/>
      <c r="H383" s="44"/>
      <c r="I383" s="44"/>
      <c r="J383" s="51"/>
      <c r="K383" s="51"/>
      <c r="L383" s="51"/>
    </row>
    <row r="384" spans="1:12">
      <c r="A384" s="22" t="s">
        <v>1564</v>
      </c>
      <c r="B384" s="43" t="s">
        <v>1522</v>
      </c>
      <c r="C384" s="44"/>
      <c r="D384" s="44"/>
      <c r="E384" s="44"/>
      <c r="F384" s="44"/>
      <c r="G384" s="44"/>
      <c r="H384" s="44"/>
      <c r="I384" s="44"/>
      <c r="J384" s="51"/>
      <c r="K384" s="51"/>
      <c r="L384" s="51"/>
    </row>
    <row r="385" spans="1:12">
      <c r="A385" s="22" t="s">
        <v>1565</v>
      </c>
      <c r="B385" s="43" t="s">
        <v>1522</v>
      </c>
      <c r="C385" s="44"/>
      <c r="D385" s="44"/>
      <c r="E385" s="44"/>
      <c r="F385" s="44"/>
      <c r="G385" s="44"/>
      <c r="H385" s="44"/>
      <c r="I385" s="44"/>
      <c r="J385" s="51"/>
      <c r="K385" s="51"/>
      <c r="L385" s="51"/>
    </row>
    <row r="386" spans="1:12">
      <c r="A386" s="22" t="s">
        <v>1513</v>
      </c>
      <c r="B386" s="43" t="s">
        <v>1514</v>
      </c>
      <c r="C386" s="44"/>
      <c r="D386" s="44"/>
      <c r="E386" s="44"/>
      <c r="F386" s="44"/>
      <c r="G386" s="44"/>
      <c r="H386" s="44"/>
      <c r="I386" s="44"/>
      <c r="J386" s="51"/>
      <c r="K386" s="51"/>
      <c r="L386" s="51"/>
    </row>
    <row r="387" spans="1:12" ht="18.75" customHeight="1">
      <c r="A387" s="143" t="s">
        <v>1566</v>
      </c>
      <c r="B387" s="143"/>
      <c r="C387" s="143"/>
      <c r="D387" s="143"/>
      <c r="E387" s="143"/>
      <c r="F387" s="143"/>
      <c r="G387" s="143"/>
      <c r="H387" s="143"/>
      <c r="I387" s="143"/>
      <c r="J387" s="51"/>
      <c r="K387" s="51"/>
      <c r="L387" s="51"/>
    </row>
    <row r="388" spans="1:12">
      <c r="A388" s="21" t="s">
        <v>1472</v>
      </c>
      <c r="B388" s="21"/>
      <c r="C388" s="21"/>
      <c r="D388" s="21"/>
      <c r="E388" s="21"/>
      <c r="F388" s="21"/>
      <c r="G388" s="21"/>
      <c r="H388" s="21"/>
      <c r="I388" s="21"/>
      <c r="J388" s="51"/>
      <c r="K388" s="51"/>
      <c r="L388" s="51"/>
    </row>
    <row r="389" spans="1:12">
      <c r="A389" s="36" t="s">
        <v>1567</v>
      </c>
      <c r="B389" s="36" t="s">
        <v>238</v>
      </c>
      <c r="C389" s="44"/>
      <c r="D389" s="44"/>
      <c r="E389" s="44"/>
      <c r="F389" s="44"/>
      <c r="G389" s="44"/>
      <c r="H389" s="44"/>
      <c r="I389" s="44"/>
      <c r="J389" s="51"/>
      <c r="K389" s="51"/>
      <c r="L389" s="51"/>
    </row>
    <row r="390" spans="1:12">
      <c r="A390" s="22" t="s">
        <v>1568</v>
      </c>
      <c r="B390" s="22" t="s">
        <v>238</v>
      </c>
      <c r="C390" s="44"/>
      <c r="D390" s="44"/>
      <c r="E390" s="44"/>
      <c r="F390" s="44"/>
      <c r="G390" s="44"/>
      <c r="H390" s="44"/>
      <c r="I390" s="44"/>
      <c r="J390" s="51"/>
      <c r="K390" s="51"/>
      <c r="L390" s="51"/>
    </row>
    <row r="391" spans="1:12">
      <c r="A391" s="22" t="s">
        <v>1569</v>
      </c>
      <c r="B391" s="22" t="s">
        <v>238</v>
      </c>
      <c r="C391" s="44"/>
      <c r="D391" s="44"/>
      <c r="E391" s="44"/>
      <c r="F391" s="44"/>
      <c r="G391" s="44"/>
      <c r="H391" s="44"/>
      <c r="I391" s="44"/>
      <c r="J391" s="51"/>
      <c r="K391" s="51"/>
      <c r="L391" s="51"/>
    </row>
    <row r="392" spans="1:12">
      <c r="A392" s="22" t="s">
        <v>1570</v>
      </c>
      <c r="B392" s="22" t="s">
        <v>238</v>
      </c>
      <c r="C392" s="44"/>
      <c r="D392" s="44"/>
      <c r="E392" s="44"/>
      <c r="F392" s="44"/>
      <c r="G392" s="44"/>
      <c r="H392" s="44"/>
      <c r="I392" s="44"/>
      <c r="J392" s="51"/>
      <c r="K392" s="51"/>
      <c r="L392" s="51"/>
    </row>
    <row r="393" spans="1:12">
      <c r="A393" s="22" t="s">
        <v>1495</v>
      </c>
      <c r="B393" s="22" t="s">
        <v>238</v>
      </c>
      <c r="C393" s="44"/>
      <c r="D393" s="44"/>
      <c r="E393" s="44"/>
      <c r="F393" s="44"/>
      <c r="G393" s="44"/>
      <c r="H393" s="44"/>
      <c r="I393" s="44"/>
      <c r="J393" s="51"/>
      <c r="K393" s="51"/>
      <c r="L393" s="51"/>
    </row>
    <row r="394" spans="1:12">
      <c r="A394" s="36" t="s">
        <v>1571</v>
      </c>
      <c r="B394" s="36" t="s">
        <v>238</v>
      </c>
      <c r="C394" s="44"/>
      <c r="D394" s="44"/>
      <c r="E394" s="44"/>
      <c r="F394" s="44"/>
      <c r="G394" s="44"/>
      <c r="H394" s="44"/>
      <c r="I394" s="44"/>
      <c r="J394" s="51"/>
      <c r="K394" s="51"/>
      <c r="L394" s="51"/>
    </row>
    <row r="395" spans="1:12">
      <c r="A395" s="22" t="s">
        <v>1572</v>
      </c>
      <c r="B395" s="22" t="s">
        <v>238</v>
      </c>
      <c r="C395" s="44"/>
      <c r="D395" s="44"/>
      <c r="E395" s="44"/>
      <c r="F395" s="44"/>
      <c r="G395" s="44"/>
      <c r="H395" s="44"/>
      <c r="I395" s="44"/>
      <c r="J395" s="51"/>
      <c r="K395" s="51"/>
      <c r="L395" s="51"/>
    </row>
    <row r="396" spans="1:12">
      <c r="A396" s="22" t="s">
        <v>1573</v>
      </c>
      <c r="B396" s="22" t="s">
        <v>238</v>
      </c>
      <c r="C396" s="44"/>
      <c r="D396" s="44"/>
      <c r="E396" s="44"/>
      <c r="F396" s="44"/>
      <c r="G396" s="44"/>
      <c r="H396" s="44"/>
      <c r="I396" s="44"/>
      <c r="J396" s="51"/>
      <c r="K396" s="51"/>
      <c r="L396" s="51"/>
    </row>
    <row r="397" spans="1:12">
      <c r="A397" s="22" t="s">
        <v>1574</v>
      </c>
      <c r="B397" s="22" t="s">
        <v>238</v>
      </c>
      <c r="C397" s="44"/>
      <c r="D397" s="44"/>
      <c r="E397" s="44"/>
      <c r="F397" s="44"/>
      <c r="G397" s="44"/>
      <c r="H397" s="44"/>
      <c r="I397" s="44"/>
      <c r="J397" s="51"/>
      <c r="K397" s="51"/>
      <c r="L397" s="51"/>
    </row>
    <row r="398" spans="1:12">
      <c r="A398" s="22" t="s">
        <v>1495</v>
      </c>
      <c r="B398" s="22" t="s">
        <v>238</v>
      </c>
      <c r="C398" s="44"/>
      <c r="D398" s="44"/>
      <c r="E398" s="44"/>
      <c r="F398" s="44"/>
      <c r="G398" s="44"/>
      <c r="H398" s="44"/>
      <c r="I398" s="44"/>
      <c r="J398" s="51"/>
      <c r="K398" s="51"/>
      <c r="L398" s="51"/>
    </row>
    <row r="399" spans="1:12">
      <c r="A399" s="21" t="s">
        <v>1409</v>
      </c>
      <c r="B399" s="21"/>
      <c r="C399" s="21"/>
      <c r="D399" s="21"/>
      <c r="E399" s="21"/>
      <c r="F399" s="21"/>
      <c r="G399" s="21"/>
      <c r="H399" s="21"/>
      <c r="I399" s="21"/>
      <c r="J399" s="51"/>
      <c r="K399" s="51"/>
      <c r="L399" s="51"/>
    </row>
    <row r="400" spans="1:12">
      <c r="A400" s="183" t="s">
        <v>1410</v>
      </c>
      <c r="B400" s="36" t="s">
        <v>217</v>
      </c>
      <c r="C400" s="44"/>
      <c r="D400" s="44">
        <v>10.005996</v>
      </c>
      <c r="E400" s="44">
        <v>9.6517490000000006</v>
      </c>
      <c r="F400" s="44"/>
      <c r="G400" s="44"/>
      <c r="H400" s="44"/>
      <c r="I400" s="44"/>
      <c r="J400" s="51"/>
      <c r="K400" s="51"/>
      <c r="L400" s="51"/>
    </row>
    <row r="401" spans="1:12">
      <c r="A401" s="142" t="s">
        <v>1575</v>
      </c>
      <c r="B401" s="22" t="s">
        <v>217</v>
      </c>
      <c r="C401" s="44"/>
      <c r="D401" s="44">
        <v>215.01449099999999</v>
      </c>
      <c r="E401" s="44">
        <v>214.66024400000001</v>
      </c>
      <c r="F401" s="44"/>
      <c r="G401" s="44"/>
      <c r="H401" s="44"/>
      <c r="I401" s="44"/>
      <c r="J401" s="51"/>
      <c r="K401" s="51"/>
      <c r="L401" s="51"/>
    </row>
    <row r="402" spans="1:12">
      <c r="A402" s="142" t="s">
        <v>1498</v>
      </c>
      <c r="B402" s="22" t="s">
        <v>217</v>
      </c>
      <c r="C402" s="44"/>
      <c r="D402" s="44">
        <v>10.005996</v>
      </c>
      <c r="E402" s="44">
        <v>9.6517490000000006</v>
      </c>
      <c r="F402" s="44"/>
      <c r="G402" s="44"/>
      <c r="H402" s="44"/>
      <c r="I402" s="44"/>
      <c r="J402" s="51"/>
      <c r="K402" s="51"/>
      <c r="L402" s="51"/>
    </row>
    <row r="403" spans="1:12">
      <c r="A403" s="183" t="s">
        <v>1414</v>
      </c>
      <c r="B403" s="36" t="s">
        <v>1368</v>
      </c>
      <c r="C403" s="44"/>
      <c r="D403" s="44">
        <v>3.6021999999999998E-2</v>
      </c>
      <c r="E403" s="44">
        <v>3.4745999999999999E-2</v>
      </c>
      <c r="F403" s="44"/>
      <c r="G403" s="44"/>
      <c r="H403" s="44"/>
      <c r="I403" s="44"/>
      <c r="J403" s="51"/>
      <c r="K403" s="51"/>
      <c r="L403" s="51"/>
    </row>
    <row r="404" spans="1:12">
      <c r="A404" s="142" t="s">
        <v>1575</v>
      </c>
      <c r="B404" s="22" t="s">
        <v>1368</v>
      </c>
      <c r="C404" s="44"/>
      <c r="D404" s="44">
        <v>0.77405199999999996</v>
      </c>
      <c r="E404" s="44">
        <v>0.77277700000000005</v>
      </c>
      <c r="F404" s="44"/>
      <c r="G404" s="44"/>
      <c r="H404" s="44"/>
      <c r="I404" s="44"/>
      <c r="J404" s="51"/>
      <c r="K404" s="51"/>
      <c r="L404" s="51"/>
    </row>
    <row r="405" spans="1:12">
      <c r="A405" s="142" t="s">
        <v>1498</v>
      </c>
      <c r="B405" s="22" t="s">
        <v>1368</v>
      </c>
      <c r="C405" s="44"/>
      <c r="D405" s="44">
        <v>3.6021999999999998E-2</v>
      </c>
      <c r="E405" s="44">
        <v>3.4745999999999999E-2</v>
      </c>
      <c r="F405" s="44"/>
      <c r="G405" s="44"/>
      <c r="H405" s="44"/>
      <c r="I405" s="44"/>
      <c r="J405" s="51"/>
      <c r="K405" s="51"/>
      <c r="L405" s="51"/>
    </row>
    <row r="406" spans="1:12">
      <c r="A406" s="21" t="s">
        <v>119</v>
      </c>
      <c r="B406" s="21"/>
      <c r="C406" s="21"/>
      <c r="D406" s="21"/>
      <c r="E406" s="21"/>
      <c r="F406" s="21"/>
      <c r="G406" s="21"/>
      <c r="H406" s="21"/>
      <c r="I406" s="21"/>
      <c r="J406" s="51"/>
      <c r="K406" s="51"/>
      <c r="L406" s="51"/>
    </row>
    <row r="407" spans="1:12">
      <c r="A407" s="183" t="s">
        <v>1416</v>
      </c>
      <c r="B407" s="183" t="s">
        <v>104</v>
      </c>
      <c r="C407" s="44"/>
      <c r="D407" s="44">
        <v>22.662127000000002</v>
      </c>
      <c r="E407" s="44">
        <v>21.709154000000002</v>
      </c>
      <c r="F407" s="44"/>
      <c r="G407" s="44"/>
      <c r="H407" s="44"/>
      <c r="I407" s="44"/>
      <c r="J407" s="51"/>
      <c r="K407" s="51"/>
      <c r="L407" s="51"/>
    </row>
    <row r="408" spans="1:12">
      <c r="A408" s="142" t="s">
        <v>1575</v>
      </c>
      <c r="B408" s="22" t="s">
        <v>104</v>
      </c>
      <c r="C408" s="44"/>
      <c r="D408" s="44"/>
      <c r="E408" s="44"/>
      <c r="F408" s="44"/>
      <c r="G408" s="44"/>
      <c r="H408" s="44"/>
      <c r="I408" s="44"/>
      <c r="J408" s="51"/>
      <c r="K408" s="51"/>
      <c r="L408" s="51"/>
    </row>
    <row r="409" spans="1:12">
      <c r="A409" s="142" t="s">
        <v>1498</v>
      </c>
      <c r="B409" s="22" t="s">
        <v>104</v>
      </c>
      <c r="C409" s="44"/>
      <c r="D409" s="44"/>
      <c r="E409" s="44"/>
      <c r="F409" s="44"/>
      <c r="G409" s="44"/>
      <c r="H409" s="44"/>
      <c r="I409" s="44"/>
      <c r="J409" s="51"/>
      <c r="K409" s="51"/>
      <c r="L409" s="51"/>
    </row>
    <row r="410" spans="1:12">
      <c r="A410" s="183" t="s">
        <v>1418</v>
      </c>
      <c r="B410" s="183" t="s">
        <v>208</v>
      </c>
      <c r="C410" s="44"/>
      <c r="D410" s="44">
        <v>7.9050000000000006E-3</v>
      </c>
      <c r="E410" s="44">
        <v>6.8710000000000004E-3</v>
      </c>
      <c r="F410" s="44"/>
      <c r="G410" s="44"/>
      <c r="H410" s="44"/>
      <c r="I410" s="44"/>
      <c r="J410" s="51"/>
      <c r="K410" s="51"/>
      <c r="L410" s="51"/>
    </row>
    <row r="411" spans="1:12">
      <c r="A411" s="142" t="s">
        <v>1575</v>
      </c>
      <c r="B411" s="22" t="s">
        <v>208</v>
      </c>
      <c r="C411" s="44"/>
      <c r="D411" s="44"/>
      <c r="E411" s="44"/>
      <c r="F411" s="44"/>
      <c r="G411" s="44"/>
      <c r="H411" s="44"/>
      <c r="I411" s="44"/>
      <c r="J411" s="51"/>
      <c r="K411" s="51"/>
      <c r="L411" s="51"/>
    </row>
    <row r="412" spans="1:12">
      <c r="A412" s="142" t="s">
        <v>1498</v>
      </c>
      <c r="B412" s="22" t="s">
        <v>208</v>
      </c>
      <c r="C412" s="44"/>
      <c r="D412" s="44"/>
      <c r="E412" s="44"/>
      <c r="F412" s="44"/>
      <c r="G412" s="44"/>
      <c r="H412" s="44"/>
      <c r="I412" s="44"/>
      <c r="J412" s="51"/>
      <c r="K412" s="51"/>
      <c r="L412" s="51"/>
    </row>
    <row r="413" spans="1:12">
      <c r="A413" s="183" t="s">
        <v>1419</v>
      </c>
      <c r="B413" s="183" t="s">
        <v>104</v>
      </c>
      <c r="C413" s="44"/>
      <c r="D413" s="44">
        <v>24.988327999999999</v>
      </c>
      <c r="E413" s="44">
        <v>24.988327999999999</v>
      </c>
      <c r="F413" s="44"/>
      <c r="G413" s="44"/>
      <c r="H413" s="44"/>
      <c r="I413" s="44"/>
      <c r="J413" s="51"/>
      <c r="K413" s="51"/>
      <c r="L413" s="51"/>
    </row>
    <row r="414" spans="1:12">
      <c r="A414" s="142" t="s">
        <v>1575</v>
      </c>
      <c r="B414" s="22" t="s">
        <v>104</v>
      </c>
      <c r="C414" s="44"/>
      <c r="D414" s="44">
        <v>24.988327999999999</v>
      </c>
      <c r="E414" s="44">
        <v>24.988327999999999</v>
      </c>
      <c r="F414" s="44"/>
      <c r="G414" s="44"/>
      <c r="H414" s="44"/>
      <c r="I414" s="44"/>
      <c r="J414" s="51"/>
      <c r="K414" s="51"/>
      <c r="L414" s="51"/>
    </row>
    <row r="415" spans="1:12">
      <c r="A415" s="142" t="s">
        <v>1498</v>
      </c>
      <c r="B415" s="22" t="s">
        <v>104</v>
      </c>
      <c r="C415" s="44"/>
      <c r="D415" s="44"/>
      <c r="E415" s="44"/>
      <c r="F415" s="44"/>
      <c r="G415" s="44"/>
      <c r="H415" s="44"/>
      <c r="I415" s="44"/>
      <c r="J415" s="51"/>
      <c r="K415" s="51"/>
      <c r="L415" s="51"/>
    </row>
    <row r="416" spans="1:12">
      <c r="A416" s="183" t="s">
        <v>1420</v>
      </c>
      <c r="B416" s="183" t="s">
        <v>208</v>
      </c>
      <c r="C416" s="44"/>
      <c r="D416" s="44">
        <v>2.6230069999999999</v>
      </c>
      <c r="E416" s="44">
        <v>2.6230069999999999</v>
      </c>
      <c r="F416" s="44"/>
      <c r="G416" s="44"/>
      <c r="H416" s="44"/>
      <c r="I416" s="44"/>
      <c r="J416" s="51"/>
      <c r="K416" s="51"/>
      <c r="L416" s="51"/>
    </row>
    <row r="417" spans="1:12">
      <c r="A417" s="142" t="s">
        <v>1575</v>
      </c>
      <c r="B417" s="22" t="s">
        <v>208</v>
      </c>
      <c r="C417" s="44"/>
      <c r="D417" s="44">
        <v>2.6230069999999999</v>
      </c>
      <c r="E417" s="44">
        <v>2.6230069999999999</v>
      </c>
      <c r="F417" s="44"/>
      <c r="G417" s="44"/>
      <c r="H417" s="44"/>
      <c r="I417" s="44"/>
      <c r="J417" s="51"/>
      <c r="K417" s="51"/>
      <c r="L417" s="51"/>
    </row>
    <row r="418" spans="1:12">
      <c r="A418" s="142" t="s">
        <v>1498</v>
      </c>
      <c r="B418" s="22" t="s">
        <v>208</v>
      </c>
      <c r="C418" s="44"/>
      <c r="D418" s="44"/>
      <c r="E418" s="44"/>
      <c r="F418" s="44"/>
      <c r="G418" s="44"/>
      <c r="H418" s="44"/>
      <c r="I418" s="44"/>
      <c r="J418" s="51"/>
      <c r="K418" s="51"/>
      <c r="L418" s="51"/>
    </row>
    <row r="419" spans="1:12">
      <c r="A419" s="21" t="s">
        <v>1352</v>
      </c>
      <c r="B419" s="21"/>
      <c r="C419" s="21"/>
      <c r="D419" s="21"/>
      <c r="E419" s="21"/>
      <c r="F419" s="21"/>
      <c r="G419" s="21"/>
      <c r="H419" s="21"/>
      <c r="I419" s="21"/>
      <c r="J419" s="51"/>
      <c r="K419" s="51"/>
      <c r="L419" s="51"/>
    </row>
    <row r="420" spans="1:12">
      <c r="A420" s="24" t="s">
        <v>209</v>
      </c>
      <c r="B420" s="43" t="s">
        <v>104</v>
      </c>
      <c r="C420" s="44"/>
      <c r="D420" s="44"/>
      <c r="E420" s="44"/>
      <c r="F420" s="44"/>
      <c r="G420" s="44"/>
      <c r="H420" s="44"/>
      <c r="I420" s="44"/>
      <c r="J420" s="51"/>
      <c r="K420" s="51"/>
      <c r="L420" s="51"/>
    </row>
    <row r="421" spans="1:12">
      <c r="A421" s="35" t="s">
        <v>1576</v>
      </c>
      <c r="B421" s="43" t="s">
        <v>104</v>
      </c>
      <c r="C421" s="44"/>
      <c r="D421" s="44"/>
      <c r="E421" s="44"/>
      <c r="F421" s="44"/>
      <c r="G421" s="44"/>
      <c r="H421" s="44"/>
      <c r="I421" s="44"/>
      <c r="J421" s="51"/>
      <c r="K421" s="51"/>
      <c r="L421" s="51"/>
    </row>
    <row r="422" spans="1:12">
      <c r="A422" s="20" t="s">
        <v>1577</v>
      </c>
      <c r="B422" s="20"/>
      <c r="C422" s="20"/>
      <c r="D422" s="20"/>
      <c r="E422" s="20"/>
      <c r="F422" s="20"/>
      <c r="G422" s="20"/>
      <c r="H422" s="20"/>
      <c r="I422" s="20"/>
      <c r="J422" s="51"/>
      <c r="K422" s="51"/>
      <c r="L422" s="51"/>
    </row>
    <row r="423" spans="1:12">
      <c r="A423" s="21" t="s">
        <v>1578</v>
      </c>
      <c r="B423" s="21"/>
      <c r="C423" s="21"/>
      <c r="D423" s="21"/>
      <c r="E423" s="21"/>
      <c r="F423" s="21"/>
      <c r="G423" s="21"/>
      <c r="H423" s="21"/>
      <c r="I423" s="21"/>
      <c r="J423" s="51"/>
      <c r="K423" s="51"/>
      <c r="L423" s="51"/>
    </row>
    <row r="424" spans="1:12">
      <c r="A424" s="22" t="s">
        <v>1325</v>
      </c>
      <c r="B424" s="22" t="s">
        <v>897</v>
      </c>
      <c r="C424" s="44"/>
      <c r="D424" s="44">
        <v>35.414135000000002</v>
      </c>
      <c r="E424" s="44">
        <v>35.414135000000002</v>
      </c>
      <c r="F424" s="44"/>
      <c r="G424" s="44"/>
      <c r="H424" s="44"/>
      <c r="I424" s="44"/>
      <c r="J424" s="51"/>
      <c r="K424" s="51"/>
      <c r="L424" s="51"/>
    </row>
    <row r="425" spans="1:12">
      <c r="A425" s="22" t="s">
        <v>1436</v>
      </c>
      <c r="B425" s="22" t="s">
        <v>897</v>
      </c>
      <c r="C425" s="44"/>
      <c r="D425" s="44"/>
      <c r="E425" s="44"/>
      <c r="F425" s="44"/>
      <c r="G425" s="44"/>
      <c r="H425" s="44"/>
      <c r="I425" s="44"/>
      <c r="J425" s="51"/>
      <c r="K425" s="51"/>
      <c r="L425" s="51"/>
    </row>
    <row r="426" spans="1:12">
      <c r="A426" s="22" t="s">
        <v>1437</v>
      </c>
      <c r="B426" s="22" t="s">
        <v>897</v>
      </c>
      <c r="C426" s="44"/>
      <c r="D426" s="44"/>
      <c r="E426" s="44"/>
      <c r="F426" s="44"/>
      <c r="G426" s="44"/>
      <c r="H426" s="44"/>
      <c r="I426" s="44"/>
      <c r="J426" s="51"/>
      <c r="K426" s="51"/>
      <c r="L426" s="51"/>
    </row>
    <row r="427" spans="1:12">
      <c r="A427" s="22" t="s">
        <v>1438</v>
      </c>
      <c r="B427" s="22" t="s">
        <v>897</v>
      </c>
      <c r="C427" s="44"/>
      <c r="D427" s="44"/>
      <c r="E427" s="44"/>
      <c r="F427" s="44"/>
      <c r="G427" s="44"/>
      <c r="H427" s="44"/>
      <c r="I427" s="44"/>
      <c r="J427" s="51"/>
      <c r="K427" s="51"/>
      <c r="L427" s="51"/>
    </row>
    <row r="428" spans="1:12">
      <c r="A428" s="22" t="s">
        <v>1439</v>
      </c>
      <c r="B428" s="22" t="s">
        <v>897</v>
      </c>
      <c r="C428" s="44"/>
      <c r="D428" s="44"/>
      <c r="E428" s="44"/>
      <c r="F428" s="44"/>
      <c r="G428" s="44"/>
      <c r="H428" s="44"/>
      <c r="I428" s="44"/>
      <c r="J428" s="51"/>
      <c r="K428" s="51"/>
      <c r="L428" s="51"/>
    </row>
    <row r="429" spans="1:12">
      <c r="A429" s="22" t="s">
        <v>1440</v>
      </c>
      <c r="B429" s="22" t="s">
        <v>897</v>
      </c>
      <c r="C429" s="44"/>
      <c r="D429" s="44"/>
      <c r="E429" s="44"/>
      <c r="F429" s="44"/>
      <c r="G429" s="44"/>
      <c r="H429" s="44"/>
      <c r="I429" s="44"/>
      <c r="J429" s="51"/>
      <c r="K429" s="51"/>
      <c r="L429" s="51"/>
    </row>
    <row r="430" spans="1:12">
      <c r="A430" s="22" t="s">
        <v>1441</v>
      </c>
      <c r="B430" s="22" t="s">
        <v>897</v>
      </c>
      <c r="C430" s="44"/>
      <c r="D430" s="44"/>
      <c r="E430" s="44"/>
      <c r="F430" s="44"/>
      <c r="G430" s="44"/>
      <c r="H430" s="44"/>
      <c r="I430" s="44"/>
      <c r="J430" s="51"/>
      <c r="K430" s="51"/>
      <c r="L430" s="51"/>
    </row>
    <row r="431" spans="1:12">
      <c r="A431" s="22" t="s">
        <v>644</v>
      </c>
      <c r="B431" s="22" t="s">
        <v>897</v>
      </c>
      <c r="C431" s="44"/>
      <c r="D431" s="44"/>
      <c r="E431" s="44"/>
      <c r="F431" s="44"/>
      <c r="G431" s="44"/>
      <c r="H431" s="44"/>
      <c r="I431" s="44"/>
      <c r="J431" s="51"/>
      <c r="K431" s="51"/>
      <c r="L431" s="51"/>
    </row>
    <row r="432" spans="1:12">
      <c r="A432" s="22" t="s">
        <v>1325</v>
      </c>
      <c r="B432" s="22" t="s">
        <v>1368</v>
      </c>
      <c r="C432" s="44"/>
      <c r="D432" s="44">
        <v>3.5414000000000001E-2</v>
      </c>
      <c r="E432" s="44">
        <v>3.5414000000000001E-2</v>
      </c>
      <c r="F432" s="44"/>
      <c r="G432" s="44"/>
      <c r="H432" s="44"/>
      <c r="I432" s="44"/>
      <c r="J432" s="51"/>
      <c r="K432" s="51"/>
      <c r="L432" s="51"/>
    </row>
    <row r="433" spans="1:12">
      <c r="A433" s="22" t="s">
        <v>1436</v>
      </c>
      <c r="B433" s="22" t="s">
        <v>1368</v>
      </c>
      <c r="C433" s="44"/>
      <c r="D433" s="44"/>
      <c r="E433" s="44"/>
      <c r="F433" s="44"/>
      <c r="G433" s="44"/>
      <c r="H433" s="44"/>
      <c r="I433" s="44"/>
      <c r="J433" s="51"/>
      <c r="K433" s="51"/>
      <c r="L433" s="51"/>
    </row>
    <row r="434" spans="1:12">
      <c r="A434" s="22" t="s">
        <v>1437</v>
      </c>
      <c r="B434" s="22" t="s">
        <v>1368</v>
      </c>
      <c r="C434" s="44"/>
      <c r="D434" s="44"/>
      <c r="E434" s="44"/>
      <c r="F434" s="44"/>
      <c r="G434" s="44"/>
      <c r="H434" s="44"/>
      <c r="I434" s="44"/>
      <c r="J434" s="51"/>
      <c r="K434" s="51"/>
      <c r="L434" s="51"/>
    </row>
    <row r="435" spans="1:12">
      <c r="A435" s="22" t="s">
        <v>1438</v>
      </c>
      <c r="B435" s="22" t="s">
        <v>1368</v>
      </c>
      <c r="C435" s="44"/>
      <c r="D435" s="44"/>
      <c r="E435" s="44"/>
      <c r="F435" s="44"/>
      <c r="G435" s="44"/>
      <c r="H435" s="44"/>
      <c r="I435" s="44"/>
      <c r="J435" s="51"/>
      <c r="K435" s="51"/>
      <c r="L435" s="51"/>
    </row>
    <row r="436" spans="1:12">
      <c r="A436" s="22" t="s">
        <v>1439</v>
      </c>
      <c r="B436" s="22" t="s">
        <v>1368</v>
      </c>
      <c r="C436" s="44"/>
      <c r="D436" s="44"/>
      <c r="E436" s="44"/>
      <c r="F436" s="44"/>
      <c r="G436" s="44"/>
      <c r="H436" s="44"/>
      <c r="I436" s="44"/>
      <c r="J436" s="51"/>
      <c r="K436" s="51"/>
      <c r="L436" s="51"/>
    </row>
    <row r="437" spans="1:12">
      <c r="A437" s="22" t="s">
        <v>1440</v>
      </c>
      <c r="B437" s="22" t="s">
        <v>1368</v>
      </c>
      <c r="C437" s="44"/>
      <c r="D437" s="44"/>
      <c r="E437" s="44"/>
      <c r="F437" s="44"/>
      <c r="G437" s="44"/>
      <c r="H437" s="44"/>
      <c r="I437" s="44"/>
      <c r="J437" s="51"/>
      <c r="K437" s="51"/>
      <c r="L437" s="51"/>
    </row>
    <row r="438" spans="1:12">
      <c r="A438" s="22" t="s">
        <v>1441</v>
      </c>
      <c r="B438" s="22" t="s">
        <v>1368</v>
      </c>
      <c r="C438" s="44"/>
      <c r="D438" s="44"/>
      <c r="E438" s="44"/>
      <c r="F438" s="44"/>
      <c r="G438" s="44"/>
      <c r="H438" s="44"/>
      <c r="I438" s="44"/>
      <c r="J438" s="51"/>
      <c r="K438" s="51"/>
      <c r="L438" s="51"/>
    </row>
    <row r="439" spans="1:12">
      <c r="A439" s="22" t="s">
        <v>644</v>
      </c>
      <c r="B439" s="22" t="s">
        <v>1368</v>
      </c>
      <c r="C439" s="44"/>
      <c r="D439" s="44"/>
      <c r="E439" s="44"/>
      <c r="F439" s="44"/>
      <c r="G439" s="44"/>
      <c r="H439" s="44"/>
      <c r="I439" s="44"/>
      <c r="J439" s="51"/>
      <c r="K439" s="51"/>
      <c r="L439" s="51"/>
    </row>
    <row r="440" spans="1:12">
      <c r="A440" s="21" t="s">
        <v>1397</v>
      </c>
      <c r="B440" s="21"/>
      <c r="C440" s="21"/>
      <c r="D440" s="21"/>
      <c r="E440" s="21"/>
      <c r="F440" s="21"/>
      <c r="G440" s="21"/>
      <c r="H440" s="21"/>
      <c r="I440" s="21"/>
      <c r="J440" s="51"/>
      <c r="K440" s="51"/>
      <c r="L440" s="51"/>
    </row>
    <row r="441" spans="1:12">
      <c r="A441" s="22" t="s">
        <v>1579</v>
      </c>
      <c r="B441" s="142" t="s">
        <v>1399</v>
      </c>
      <c r="C441" s="44"/>
      <c r="D441" s="44"/>
      <c r="E441" s="44"/>
      <c r="F441" s="44"/>
      <c r="G441" s="44"/>
      <c r="H441" s="44"/>
      <c r="I441" s="44"/>
      <c r="J441" s="51"/>
      <c r="K441" s="51"/>
      <c r="L441" s="51"/>
    </row>
    <row r="442" spans="1:12">
      <c r="A442" s="22" t="s">
        <v>1580</v>
      </c>
      <c r="B442" s="43" t="s">
        <v>1522</v>
      </c>
      <c r="C442" s="44"/>
      <c r="D442" s="44"/>
      <c r="E442" s="44"/>
      <c r="F442" s="44"/>
      <c r="G442" s="44"/>
      <c r="H442" s="44"/>
      <c r="I442" s="44"/>
      <c r="J442" s="51"/>
      <c r="K442" s="51"/>
      <c r="L442" s="51"/>
    </row>
    <row r="443" spans="1:12">
      <c r="A443" s="22" t="s">
        <v>1513</v>
      </c>
      <c r="B443" s="43" t="s">
        <v>1514</v>
      </c>
      <c r="C443" s="44"/>
      <c r="D443" s="44"/>
      <c r="E443" s="44"/>
      <c r="F443" s="44"/>
      <c r="G443" s="44"/>
      <c r="H443" s="44"/>
      <c r="I443" s="44"/>
      <c r="J443" s="51"/>
      <c r="K443" s="51"/>
      <c r="L443" s="51"/>
    </row>
    <row r="444" spans="1:12">
      <c r="A444" s="20" t="s">
        <v>1581</v>
      </c>
      <c r="B444" s="20"/>
      <c r="C444" s="20"/>
      <c r="D444" s="20"/>
      <c r="E444" s="20"/>
      <c r="F444" s="20"/>
      <c r="G444" s="20"/>
      <c r="H444" s="20"/>
      <c r="I444" s="20"/>
      <c r="J444" s="51"/>
      <c r="K444" s="51"/>
      <c r="L444" s="51"/>
    </row>
    <row r="445" spans="1:12">
      <c r="A445" s="21" t="s">
        <v>1524</v>
      </c>
      <c r="B445" s="21"/>
      <c r="C445" s="21"/>
      <c r="D445" s="21"/>
      <c r="E445" s="21"/>
      <c r="F445" s="21"/>
      <c r="G445" s="21"/>
      <c r="H445" s="21"/>
      <c r="I445" s="21"/>
      <c r="J445" s="51"/>
      <c r="K445" s="51"/>
      <c r="L445" s="51"/>
    </row>
    <row r="446" spans="1:12">
      <c r="A446" s="22" t="s">
        <v>1325</v>
      </c>
      <c r="B446" s="22" t="s">
        <v>897</v>
      </c>
      <c r="C446" s="44"/>
      <c r="D446" s="44"/>
      <c r="E446" s="44"/>
      <c r="F446" s="44"/>
      <c r="G446" s="44"/>
      <c r="H446" s="44"/>
      <c r="I446" s="44"/>
      <c r="J446" s="51"/>
      <c r="K446" s="51"/>
      <c r="L446" s="51"/>
    </row>
    <row r="447" spans="1:12">
      <c r="A447" s="22" t="s">
        <v>1444</v>
      </c>
      <c r="B447" s="22" t="s">
        <v>897</v>
      </c>
      <c r="C447" s="44"/>
      <c r="D447" s="44"/>
      <c r="E447" s="44"/>
      <c r="F447" s="44"/>
      <c r="G447" s="44"/>
      <c r="H447" s="44"/>
      <c r="I447" s="44"/>
      <c r="J447" s="51"/>
      <c r="K447" s="51"/>
      <c r="L447" s="51"/>
    </row>
    <row r="448" spans="1:12">
      <c r="A448" s="22" t="s">
        <v>1448</v>
      </c>
      <c r="B448" s="22" t="s">
        <v>897</v>
      </c>
      <c r="C448" s="44"/>
      <c r="D448" s="44"/>
      <c r="E448" s="44"/>
      <c r="F448" s="44"/>
      <c r="G448" s="44"/>
      <c r="H448" s="44"/>
      <c r="I448" s="44"/>
      <c r="J448" s="51"/>
      <c r="K448" s="51"/>
      <c r="L448" s="51"/>
    </row>
    <row r="449" spans="1:12">
      <c r="A449" s="22" t="s">
        <v>1450</v>
      </c>
      <c r="B449" s="22" t="s">
        <v>897</v>
      </c>
      <c r="C449" s="44"/>
      <c r="D449" s="44"/>
      <c r="E449" s="44"/>
      <c r="F449" s="44"/>
      <c r="G449" s="44"/>
      <c r="H449" s="44"/>
      <c r="I449" s="44"/>
      <c r="J449" s="51"/>
      <c r="K449" s="51"/>
      <c r="L449" s="51"/>
    </row>
    <row r="450" spans="1:12">
      <c r="A450" s="22" t="s">
        <v>1325</v>
      </c>
      <c r="B450" s="22" t="s">
        <v>1368</v>
      </c>
      <c r="C450" s="44"/>
      <c r="D450" s="44"/>
      <c r="E450" s="44"/>
      <c r="F450" s="44"/>
      <c r="G450" s="44"/>
      <c r="H450" s="44"/>
      <c r="I450" s="44"/>
      <c r="J450" s="51"/>
      <c r="K450" s="51"/>
      <c r="L450" s="51"/>
    </row>
    <row r="451" spans="1:12">
      <c r="A451" s="22" t="s">
        <v>1444</v>
      </c>
      <c r="B451" s="22" t="s">
        <v>1368</v>
      </c>
      <c r="C451" s="44"/>
      <c r="D451" s="44"/>
      <c r="E451" s="44"/>
      <c r="F451" s="44"/>
      <c r="G451" s="44"/>
      <c r="H451" s="44"/>
      <c r="I451" s="44"/>
      <c r="J451" s="51"/>
      <c r="K451" s="51"/>
      <c r="L451" s="51"/>
    </row>
    <row r="452" spans="1:12">
      <c r="A452" s="22" t="s">
        <v>1448</v>
      </c>
      <c r="B452" s="22" t="s">
        <v>1368</v>
      </c>
      <c r="C452" s="44"/>
      <c r="D452" s="44"/>
      <c r="E452" s="44"/>
      <c r="F452" s="44"/>
      <c r="G452" s="44"/>
      <c r="H452" s="44"/>
      <c r="I452" s="44"/>
      <c r="J452" s="51"/>
      <c r="K452" s="51"/>
      <c r="L452" s="51"/>
    </row>
    <row r="453" spans="1:12">
      <c r="A453" s="22" t="s">
        <v>1450</v>
      </c>
      <c r="B453" s="22" t="s">
        <v>1368</v>
      </c>
      <c r="C453" s="44"/>
      <c r="D453" s="44"/>
      <c r="E453" s="44"/>
      <c r="F453" s="44"/>
      <c r="G453" s="44"/>
      <c r="H453" s="44"/>
      <c r="I453" s="44"/>
      <c r="J453" s="51"/>
      <c r="K453" s="51"/>
      <c r="L453" s="51"/>
    </row>
    <row r="454" spans="1:12">
      <c r="A454" s="21" t="s">
        <v>1397</v>
      </c>
      <c r="B454" s="21"/>
      <c r="C454" s="21"/>
      <c r="D454" s="21"/>
      <c r="E454" s="21"/>
      <c r="F454" s="21"/>
      <c r="G454" s="21"/>
      <c r="H454" s="21"/>
      <c r="I454" s="21"/>
      <c r="J454" s="51"/>
      <c r="K454" s="51"/>
      <c r="L454" s="51"/>
    </row>
    <row r="455" spans="1:12">
      <c r="A455" s="22" t="s">
        <v>1582</v>
      </c>
      <c r="B455" s="142" t="s">
        <v>1399</v>
      </c>
      <c r="C455" s="44"/>
      <c r="D455" s="44"/>
      <c r="E455" s="44"/>
      <c r="F455" s="44"/>
      <c r="G455" s="44"/>
      <c r="H455" s="44"/>
      <c r="I455" s="44"/>
      <c r="J455" s="51"/>
      <c r="K455" s="51"/>
      <c r="L455" s="51"/>
    </row>
    <row r="456" spans="1:12">
      <c r="A456" s="22" t="s">
        <v>1583</v>
      </c>
      <c r="B456" s="142" t="s">
        <v>1399</v>
      </c>
      <c r="C456" s="44"/>
      <c r="D456" s="44"/>
      <c r="E456" s="44"/>
      <c r="F456" s="44"/>
      <c r="G456" s="44"/>
      <c r="H456" s="44"/>
      <c r="I456" s="44"/>
      <c r="J456" s="51"/>
      <c r="K456" s="51"/>
      <c r="L456" s="51"/>
    </row>
    <row r="457" spans="1:12">
      <c r="A457" s="22" t="s">
        <v>1584</v>
      </c>
      <c r="B457" s="43" t="s">
        <v>1522</v>
      </c>
      <c r="C457" s="44"/>
      <c r="D457" s="44"/>
      <c r="E457" s="44"/>
      <c r="F457" s="44"/>
      <c r="G457" s="44"/>
      <c r="H457" s="44"/>
      <c r="I457" s="44"/>
      <c r="J457" s="51"/>
      <c r="K457" s="51"/>
      <c r="L457" s="51"/>
    </row>
    <row r="458" spans="1:12">
      <c r="A458" s="22" t="s">
        <v>1585</v>
      </c>
      <c r="B458" s="43" t="s">
        <v>1522</v>
      </c>
      <c r="C458" s="44"/>
      <c r="D458" s="44"/>
      <c r="E458" s="44"/>
      <c r="F458" s="44"/>
      <c r="G458" s="44"/>
      <c r="H458" s="44"/>
      <c r="I458" s="44"/>
      <c r="J458" s="51"/>
      <c r="K458" s="51"/>
      <c r="L458" s="51"/>
    </row>
    <row r="459" spans="1:12">
      <c r="A459" s="22" t="s">
        <v>1513</v>
      </c>
      <c r="B459" s="43" t="s">
        <v>1514</v>
      </c>
      <c r="C459" s="44"/>
      <c r="D459" s="44"/>
      <c r="E459" s="44"/>
      <c r="F459" s="44"/>
      <c r="G459" s="44"/>
      <c r="H459" s="44"/>
      <c r="I459" s="44"/>
      <c r="J459" s="51"/>
      <c r="K459" s="51"/>
      <c r="L459" s="51"/>
    </row>
    <row r="460" spans="1:12" ht="18.75" customHeight="1">
      <c r="A460" s="143" t="s">
        <v>1586</v>
      </c>
      <c r="B460" s="143"/>
      <c r="C460" s="143"/>
      <c r="D460" s="143"/>
      <c r="E460" s="143"/>
      <c r="F460" s="143"/>
      <c r="G460" s="143"/>
      <c r="H460" s="143"/>
      <c r="I460" s="143"/>
      <c r="J460" s="51"/>
      <c r="K460" s="51"/>
      <c r="L460" s="51"/>
    </row>
    <row r="461" spans="1:12">
      <c r="A461" s="21" t="s">
        <v>1587</v>
      </c>
      <c r="B461" s="21"/>
      <c r="C461" s="21"/>
      <c r="D461" s="21"/>
      <c r="E461" s="21"/>
      <c r="F461" s="21"/>
      <c r="G461" s="21"/>
      <c r="H461" s="21"/>
      <c r="I461" s="21"/>
      <c r="J461" s="51"/>
      <c r="K461" s="51"/>
      <c r="L461" s="51"/>
    </row>
    <row r="462" spans="1:12">
      <c r="A462" s="36" t="s">
        <v>1588</v>
      </c>
      <c r="B462" s="22" t="s">
        <v>897</v>
      </c>
      <c r="C462" s="44"/>
      <c r="D462" s="44"/>
      <c r="E462" s="44"/>
      <c r="F462" s="44"/>
      <c r="G462" s="44"/>
      <c r="H462" s="44"/>
      <c r="I462" s="44"/>
      <c r="J462" s="51"/>
      <c r="K462" s="51"/>
      <c r="L462" s="51"/>
    </row>
    <row r="463" spans="1:12">
      <c r="A463" s="22" t="s">
        <v>1589</v>
      </c>
      <c r="B463" s="22" t="s">
        <v>897</v>
      </c>
      <c r="C463" s="44"/>
      <c r="D463" s="44"/>
      <c r="E463" s="44"/>
      <c r="F463" s="44"/>
      <c r="G463" s="44"/>
      <c r="H463" s="44"/>
      <c r="I463" s="44"/>
      <c r="J463" s="51"/>
      <c r="K463" s="51"/>
      <c r="L463" s="51"/>
    </row>
    <row r="464" spans="1:12">
      <c r="A464" s="22" t="s">
        <v>1590</v>
      </c>
      <c r="B464" s="22" t="s">
        <v>897</v>
      </c>
      <c r="C464" s="44"/>
      <c r="D464" s="44"/>
      <c r="E464" s="44"/>
      <c r="F464" s="44"/>
      <c r="G464" s="44"/>
      <c r="H464" s="44"/>
      <c r="I464" s="44"/>
      <c r="J464" s="51"/>
      <c r="K464" s="51"/>
      <c r="L464" s="51"/>
    </row>
    <row r="465" spans="1:12">
      <c r="A465" s="22" t="s">
        <v>1591</v>
      </c>
      <c r="B465" s="22" t="s">
        <v>897</v>
      </c>
      <c r="C465" s="44"/>
      <c r="D465" s="44"/>
      <c r="E465" s="44"/>
      <c r="F465" s="44"/>
      <c r="G465" s="44"/>
      <c r="H465" s="44"/>
      <c r="I465" s="44"/>
      <c r="J465" s="51"/>
      <c r="K465" s="51"/>
      <c r="L465" s="51"/>
    </row>
    <row r="466" spans="1:12">
      <c r="A466" s="36" t="s">
        <v>1592</v>
      </c>
      <c r="B466" s="22" t="s">
        <v>897</v>
      </c>
      <c r="C466" s="44"/>
      <c r="D466" s="44"/>
      <c r="E466" s="44"/>
      <c r="F466" s="44"/>
      <c r="G466" s="44"/>
      <c r="H466" s="44"/>
      <c r="I466" s="44"/>
      <c r="J466" s="51"/>
      <c r="K466" s="51"/>
      <c r="L466" s="51"/>
    </row>
    <row r="467" spans="1:12">
      <c r="A467" s="22" t="s">
        <v>1589</v>
      </c>
      <c r="B467" s="22" t="s">
        <v>897</v>
      </c>
      <c r="C467" s="44"/>
      <c r="D467" s="44"/>
      <c r="E467" s="44"/>
      <c r="F467" s="44"/>
      <c r="G467" s="44"/>
      <c r="H467" s="44"/>
      <c r="I467" s="44"/>
      <c r="J467" s="51"/>
      <c r="K467" s="51"/>
      <c r="L467" s="51"/>
    </row>
    <row r="468" spans="1:12">
      <c r="A468" s="22" t="s">
        <v>1590</v>
      </c>
      <c r="B468" s="22" t="s">
        <v>897</v>
      </c>
      <c r="C468" s="44"/>
      <c r="D468" s="44"/>
      <c r="E468" s="44"/>
      <c r="F468" s="44"/>
      <c r="G468" s="44"/>
      <c r="H468" s="44"/>
      <c r="I468" s="44"/>
      <c r="J468" s="51"/>
      <c r="K468" s="51"/>
      <c r="L468" s="51"/>
    </row>
    <row r="469" spans="1:12">
      <c r="A469" s="36" t="s">
        <v>1593</v>
      </c>
      <c r="B469" s="22" t="s">
        <v>897</v>
      </c>
      <c r="C469" s="44"/>
      <c r="D469" s="44"/>
      <c r="E469" s="44"/>
      <c r="F469" s="44"/>
      <c r="G469" s="44"/>
      <c r="H469" s="44"/>
      <c r="I469" s="44"/>
      <c r="J469" s="51"/>
      <c r="K469" s="51"/>
      <c r="L469" s="51"/>
    </row>
    <row r="470" spans="1:12">
      <c r="A470" s="22" t="s">
        <v>1594</v>
      </c>
      <c r="B470" s="22" t="s">
        <v>897</v>
      </c>
      <c r="C470" s="44"/>
      <c r="D470" s="44"/>
      <c r="E470" s="44"/>
      <c r="F470" s="44"/>
      <c r="G470" s="44"/>
      <c r="H470" s="44"/>
      <c r="I470" s="44"/>
      <c r="J470" s="51"/>
      <c r="K470" s="51"/>
      <c r="L470" s="51"/>
    </row>
    <row r="471" spans="1:12">
      <c r="A471" s="22" t="s">
        <v>1595</v>
      </c>
      <c r="B471" s="22" t="s">
        <v>897</v>
      </c>
      <c r="C471" s="44"/>
      <c r="D471" s="44"/>
      <c r="E471" s="44"/>
      <c r="F471" s="44"/>
      <c r="G471" s="44"/>
      <c r="H471" s="44"/>
      <c r="I471" s="44"/>
      <c r="J471" s="51"/>
      <c r="K471" s="51"/>
      <c r="L471" s="51"/>
    </row>
    <row r="472" spans="1:12">
      <c r="A472" s="36" t="s">
        <v>1596</v>
      </c>
      <c r="B472" s="22" t="s">
        <v>897</v>
      </c>
      <c r="C472" s="44"/>
      <c r="D472" s="44"/>
      <c r="E472" s="44"/>
      <c r="F472" s="44"/>
      <c r="G472" s="44"/>
      <c r="H472" s="44"/>
      <c r="I472" s="44"/>
      <c r="J472" s="51"/>
      <c r="K472" s="51"/>
      <c r="L472" s="51"/>
    </row>
    <row r="473" spans="1:12">
      <c r="A473" s="22" t="s">
        <v>1589</v>
      </c>
      <c r="B473" s="22" t="s">
        <v>897</v>
      </c>
      <c r="C473" s="44"/>
      <c r="D473" s="44"/>
      <c r="E473" s="44"/>
      <c r="F473" s="44"/>
      <c r="G473" s="44"/>
      <c r="H473" s="44"/>
      <c r="I473" s="44"/>
      <c r="J473" s="51"/>
      <c r="K473" s="51"/>
      <c r="L473" s="51"/>
    </row>
    <row r="474" spans="1:12">
      <c r="A474" s="22" t="s">
        <v>1590</v>
      </c>
      <c r="B474" s="22" t="s">
        <v>897</v>
      </c>
      <c r="C474" s="44"/>
      <c r="D474" s="44"/>
      <c r="E474" s="44"/>
      <c r="F474" s="44"/>
      <c r="G474" s="44"/>
      <c r="H474" s="44"/>
      <c r="I474" s="44"/>
      <c r="J474" s="51"/>
      <c r="K474" s="51"/>
      <c r="L474" s="51"/>
    </row>
    <row r="475" spans="1:12">
      <c r="A475" s="36" t="s">
        <v>1588</v>
      </c>
      <c r="B475" s="22" t="s">
        <v>1368</v>
      </c>
      <c r="C475" s="44"/>
      <c r="D475" s="44"/>
      <c r="E475" s="44"/>
      <c r="F475" s="44"/>
      <c r="G475" s="44"/>
      <c r="H475" s="44"/>
      <c r="I475" s="44"/>
      <c r="J475" s="51"/>
      <c r="K475" s="51"/>
      <c r="L475" s="51"/>
    </row>
    <row r="476" spans="1:12">
      <c r="A476" s="22" t="s">
        <v>1589</v>
      </c>
      <c r="B476" s="22" t="s">
        <v>1368</v>
      </c>
      <c r="C476" s="44"/>
      <c r="D476" s="44"/>
      <c r="E476" s="44"/>
      <c r="F476" s="44"/>
      <c r="G476" s="44"/>
      <c r="H476" s="44"/>
      <c r="I476" s="44"/>
      <c r="J476" s="51"/>
      <c r="K476" s="51"/>
      <c r="L476" s="51"/>
    </row>
    <row r="477" spans="1:12">
      <c r="A477" s="22" t="s">
        <v>1590</v>
      </c>
      <c r="B477" s="22" t="s">
        <v>1368</v>
      </c>
      <c r="C477" s="44"/>
      <c r="D477" s="44"/>
      <c r="E477" s="44"/>
      <c r="F477" s="44"/>
      <c r="G477" s="44"/>
      <c r="H477" s="44"/>
      <c r="I477" s="44"/>
      <c r="J477" s="51"/>
      <c r="K477" s="51"/>
      <c r="L477" s="51"/>
    </row>
    <row r="478" spans="1:12">
      <c r="A478" s="22" t="s">
        <v>1591</v>
      </c>
      <c r="B478" s="22" t="s">
        <v>1368</v>
      </c>
      <c r="C478" s="44"/>
      <c r="D478" s="44"/>
      <c r="E478" s="44"/>
      <c r="F478" s="44"/>
      <c r="G478" s="44"/>
      <c r="H478" s="44"/>
      <c r="I478" s="44"/>
      <c r="J478" s="51"/>
      <c r="K478" s="51"/>
      <c r="L478" s="51"/>
    </row>
    <row r="479" spans="1:12">
      <c r="A479" s="36" t="s">
        <v>1592</v>
      </c>
      <c r="B479" s="22" t="s">
        <v>1368</v>
      </c>
      <c r="C479" s="44"/>
      <c r="D479" s="44"/>
      <c r="E479" s="44"/>
      <c r="F479" s="44"/>
      <c r="G479" s="44"/>
      <c r="H479" s="44"/>
      <c r="I479" s="44"/>
      <c r="J479" s="51"/>
      <c r="K479" s="51"/>
      <c r="L479" s="51"/>
    </row>
    <row r="480" spans="1:12">
      <c r="A480" s="22" t="s">
        <v>1589</v>
      </c>
      <c r="B480" s="22" t="s">
        <v>1368</v>
      </c>
      <c r="C480" s="44"/>
      <c r="D480" s="44"/>
      <c r="E480" s="44"/>
      <c r="F480" s="44"/>
      <c r="G480" s="44"/>
      <c r="H480" s="44"/>
      <c r="I480" s="44"/>
      <c r="J480" s="51"/>
      <c r="K480" s="51"/>
      <c r="L480" s="51"/>
    </row>
    <row r="481" spans="1:12">
      <c r="A481" s="22" t="s">
        <v>1590</v>
      </c>
      <c r="B481" s="22" t="s">
        <v>1368</v>
      </c>
      <c r="C481" s="44"/>
      <c r="D481" s="44"/>
      <c r="E481" s="44"/>
      <c r="F481" s="44"/>
      <c r="G481" s="44"/>
      <c r="H481" s="44"/>
      <c r="I481" s="44"/>
      <c r="J481" s="51"/>
      <c r="K481" s="51"/>
      <c r="L481" s="51"/>
    </row>
    <row r="482" spans="1:12">
      <c r="A482" s="36" t="s">
        <v>1593</v>
      </c>
      <c r="B482" s="22" t="s">
        <v>1368</v>
      </c>
      <c r="C482" s="44"/>
      <c r="D482" s="44"/>
      <c r="E482" s="44"/>
      <c r="F482" s="44"/>
      <c r="G482" s="44"/>
      <c r="H482" s="44"/>
      <c r="I482" s="44"/>
      <c r="J482" s="51"/>
      <c r="K482" s="51"/>
      <c r="L482" s="51"/>
    </row>
    <row r="483" spans="1:12">
      <c r="A483" s="22" t="s">
        <v>1594</v>
      </c>
      <c r="B483" s="22" t="s">
        <v>1368</v>
      </c>
      <c r="C483" s="44"/>
      <c r="D483" s="44"/>
      <c r="E483" s="44"/>
      <c r="F483" s="44"/>
      <c r="G483" s="44"/>
      <c r="H483" s="44"/>
      <c r="I483" s="44"/>
      <c r="J483" s="51"/>
      <c r="K483" s="51"/>
      <c r="L483" s="51"/>
    </row>
    <row r="484" spans="1:12">
      <c r="A484" s="22" t="s">
        <v>1595</v>
      </c>
      <c r="B484" s="22" t="s">
        <v>1368</v>
      </c>
      <c r="C484" s="44"/>
      <c r="D484" s="44"/>
      <c r="E484" s="44"/>
      <c r="F484" s="44"/>
      <c r="G484" s="44"/>
      <c r="H484" s="44"/>
      <c r="I484" s="44"/>
      <c r="J484" s="51"/>
      <c r="K484" s="51"/>
      <c r="L484" s="51"/>
    </row>
    <row r="485" spans="1:12">
      <c r="A485" s="36" t="s">
        <v>1596</v>
      </c>
      <c r="B485" s="22" t="s">
        <v>1368</v>
      </c>
      <c r="C485" s="44"/>
      <c r="D485" s="44"/>
      <c r="E485" s="44"/>
      <c r="F485" s="44"/>
      <c r="G485" s="44"/>
      <c r="H485" s="44"/>
      <c r="I485" s="44"/>
      <c r="J485" s="51"/>
      <c r="K485" s="51"/>
      <c r="L485" s="51"/>
    </row>
    <row r="486" spans="1:12">
      <c r="A486" s="22" t="s">
        <v>1589</v>
      </c>
      <c r="B486" s="22" t="s">
        <v>1368</v>
      </c>
      <c r="C486" s="44"/>
      <c r="D486" s="44"/>
      <c r="E486" s="44"/>
      <c r="F486" s="44"/>
      <c r="G486" s="44"/>
      <c r="H486" s="44"/>
      <c r="I486" s="44"/>
      <c r="J486" s="51"/>
      <c r="K486" s="51"/>
      <c r="L486" s="51"/>
    </row>
    <row r="487" spans="1:12">
      <c r="A487" s="22" t="s">
        <v>1590</v>
      </c>
      <c r="B487" s="22" t="s">
        <v>1368</v>
      </c>
      <c r="C487" s="44"/>
      <c r="D487" s="44"/>
      <c r="E487" s="44"/>
      <c r="F487" s="44"/>
      <c r="G487" s="44"/>
      <c r="H487" s="44"/>
      <c r="I487" s="44"/>
      <c r="J487" s="51"/>
      <c r="K487" s="51"/>
      <c r="L487" s="51"/>
    </row>
    <row r="488" spans="1:12">
      <c r="A488" s="21" t="s">
        <v>1461</v>
      </c>
      <c r="B488" s="21"/>
      <c r="C488" s="21"/>
      <c r="D488" s="21"/>
      <c r="E488" s="21"/>
      <c r="F488" s="21"/>
      <c r="G488" s="21"/>
      <c r="H488" s="21"/>
      <c r="I488" s="21"/>
      <c r="J488" s="51"/>
      <c r="K488" s="51"/>
      <c r="L488" s="51"/>
    </row>
    <row r="489" spans="1:12">
      <c r="A489" s="22" t="s">
        <v>1597</v>
      </c>
      <c r="B489" s="22" t="s">
        <v>897</v>
      </c>
      <c r="C489" s="44"/>
      <c r="D489" s="44"/>
      <c r="E489" s="44"/>
      <c r="F489" s="44"/>
      <c r="G489" s="44"/>
      <c r="H489" s="44"/>
      <c r="I489" s="44"/>
      <c r="J489" s="51"/>
      <c r="K489" s="51"/>
      <c r="L489" s="51"/>
    </row>
    <row r="490" spans="1:12">
      <c r="A490" s="22" t="s">
        <v>1598</v>
      </c>
      <c r="B490" s="22" t="s">
        <v>897</v>
      </c>
      <c r="C490" s="44"/>
      <c r="D490" s="44"/>
      <c r="E490" s="44"/>
      <c r="F490" s="44"/>
      <c r="G490" s="44"/>
      <c r="H490" s="44"/>
      <c r="I490" s="44"/>
      <c r="J490" s="51"/>
      <c r="K490" s="51"/>
      <c r="L490" s="51"/>
    </row>
    <row r="491" spans="1:12">
      <c r="A491" s="22" t="s">
        <v>1599</v>
      </c>
      <c r="B491" s="22" t="s">
        <v>897</v>
      </c>
      <c r="C491" s="44"/>
      <c r="D491" s="44"/>
      <c r="E491" s="44"/>
      <c r="F491" s="44"/>
      <c r="G491" s="44"/>
      <c r="H491" s="44"/>
      <c r="I491" s="44"/>
      <c r="J491" s="51"/>
      <c r="K491" s="51"/>
      <c r="L491" s="51"/>
    </row>
    <row r="492" spans="1:12">
      <c r="A492" s="22" t="s">
        <v>1600</v>
      </c>
      <c r="B492" s="22" t="s">
        <v>897</v>
      </c>
      <c r="C492" s="44"/>
      <c r="D492" s="44"/>
      <c r="E492" s="44"/>
      <c r="F492" s="44"/>
      <c r="G492" s="44"/>
      <c r="H492" s="44"/>
      <c r="I492" s="44"/>
      <c r="J492" s="51"/>
      <c r="K492" s="51"/>
      <c r="L492" s="51"/>
    </row>
    <row r="493" spans="1:12">
      <c r="A493" s="21" t="s">
        <v>1462</v>
      </c>
      <c r="B493" s="21"/>
      <c r="C493" s="21"/>
      <c r="D493" s="21"/>
      <c r="E493" s="21"/>
      <c r="F493" s="21"/>
      <c r="G493" s="21"/>
      <c r="H493" s="21"/>
      <c r="I493" s="21"/>
      <c r="J493" s="51"/>
      <c r="K493" s="51"/>
      <c r="L493" s="51"/>
    </row>
    <row r="494" spans="1:12">
      <c r="A494" s="22" t="s">
        <v>1597</v>
      </c>
      <c r="B494" s="22" t="s">
        <v>897</v>
      </c>
      <c r="C494" s="44"/>
      <c r="D494" s="44"/>
      <c r="E494" s="44"/>
      <c r="F494" s="44"/>
      <c r="G494" s="44"/>
      <c r="H494" s="44"/>
      <c r="I494" s="44"/>
      <c r="J494" s="51"/>
      <c r="K494" s="51"/>
      <c r="L494" s="51"/>
    </row>
    <row r="495" spans="1:12">
      <c r="A495" s="22" t="s">
        <v>1598</v>
      </c>
      <c r="B495" s="22" t="s">
        <v>897</v>
      </c>
      <c r="C495" s="44"/>
      <c r="D495" s="44"/>
      <c r="E495" s="44"/>
      <c r="F495" s="44"/>
      <c r="G495" s="44"/>
      <c r="H495" s="44"/>
      <c r="I495" s="44"/>
      <c r="J495" s="51"/>
      <c r="K495" s="51"/>
      <c r="L495" s="51"/>
    </row>
    <row r="496" spans="1:12">
      <c r="A496" s="22" t="s">
        <v>1599</v>
      </c>
      <c r="B496" s="22" t="s">
        <v>897</v>
      </c>
      <c r="C496" s="44"/>
      <c r="D496" s="44"/>
      <c r="E496" s="44"/>
      <c r="F496" s="44"/>
      <c r="G496" s="44"/>
      <c r="H496" s="44"/>
      <c r="I496" s="44"/>
      <c r="J496" s="51"/>
      <c r="K496" s="51"/>
      <c r="L496" s="51"/>
    </row>
    <row r="497" spans="1:12">
      <c r="A497" s="22" t="s">
        <v>1600</v>
      </c>
      <c r="B497" s="22" t="s">
        <v>897</v>
      </c>
      <c r="C497" s="44"/>
      <c r="D497" s="44"/>
      <c r="E497" s="44"/>
      <c r="F497" s="44"/>
      <c r="G497" s="44"/>
      <c r="H497" s="44"/>
      <c r="I497" s="44"/>
      <c r="J497" s="51"/>
      <c r="K497" s="51"/>
      <c r="L497" s="51"/>
    </row>
    <row r="498" spans="1:12">
      <c r="A498" s="21" t="s">
        <v>1463</v>
      </c>
      <c r="B498" s="21"/>
      <c r="C498" s="21"/>
      <c r="D498" s="21"/>
      <c r="E498" s="21"/>
      <c r="F498" s="21"/>
      <c r="G498" s="21"/>
      <c r="H498" s="21"/>
      <c r="I498" s="21"/>
      <c r="J498" s="51"/>
      <c r="K498" s="51"/>
      <c r="L498" s="51"/>
    </row>
    <row r="499" spans="1:12">
      <c r="A499" s="36" t="s">
        <v>1588</v>
      </c>
      <c r="B499" s="22" t="s">
        <v>238</v>
      </c>
      <c r="C499" s="44"/>
      <c r="D499" s="44">
        <v>2.0110570000000001</v>
      </c>
      <c r="E499" s="44">
        <v>2.0223390000000001</v>
      </c>
      <c r="F499" s="44">
        <v>1.9696149999999999</v>
      </c>
      <c r="G499" s="44">
        <v>0.40659299999999998</v>
      </c>
      <c r="H499" s="44"/>
      <c r="I499" s="44"/>
      <c r="J499" s="51"/>
      <c r="K499" s="51"/>
      <c r="L499" s="51"/>
    </row>
    <row r="500" spans="1:12">
      <c r="A500" s="22" t="s">
        <v>1315</v>
      </c>
      <c r="B500" s="22" t="s">
        <v>238</v>
      </c>
      <c r="C500" s="44"/>
      <c r="D500" s="44">
        <v>0.43739899999999998</v>
      </c>
      <c r="E500" s="44">
        <v>0.49499900000000002</v>
      </c>
      <c r="F500" s="44">
        <v>0.44983600000000001</v>
      </c>
      <c r="G500" s="44">
        <v>0.18721099999999999</v>
      </c>
      <c r="H500" s="44"/>
      <c r="I500" s="44"/>
      <c r="J500" s="51"/>
      <c r="K500" s="51"/>
      <c r="L500" s="51"/>
    </row>
    <row r="501" spans="1:12">
      <c r="A501" s="22" t="s">
        <v>1316</v>
      </c>
      <c r="B501" s="22" t="s">
        <v>238</v>
      </c>
      <c r="C501" s="44"/>
      <c r="D501" s="44">
        <v>0.42349199999999998</v>
      </c>
      <c r="E501" s="44">
        <v>0.40528999999999998</v>
      </c>
      <c r="F501" s="44">
        <v>0.40191700000000002</v>
      </c>
      <c r="G501" s="44">
        <v>8.9619999999999995E-3</v>
      </c>
      <c r="H501" s="44"/>
      <c r="I501" s="44"/>
      <c r="J501" s="51"/>
      <c r="K501" s="51"/>
      <c r="L501" s="51"/>
    </row>
    <row r="502" spans="1:12">
      <c r="A502" s="22" t="s">
        <v>137</v>
      </c>
      <c r="B502" s="22" t="s">
        <v>238</v>
      </c>
      <c r="C502" s="44"/>
      <c r="D502" s="44">
        <v>8.1729999999999997E-3</v>
      </c>
      <c r="E502" s="44">
        <v>8.6440000000000006E-3</v>
      </c>
      <c r="F502" s="44">
        <v>8.3879999999999996E-3</v>
      </c>
      <c r="G502" s="44">
        <v>4.444E-3</v>
      </c>
      <c r="H502" s="44"/>
      <c r="I502" s="44"/>
      <c r="J502" s="51"/>
      <c r="K502" s="51"/>
      <c r="L502" s="51"/>
    </row>
    <row r="503" spans="1:12">
      <c r="A503" s="22" t="s">
        <v>1318</v>
      </c>
      <c r="B503" s="22" t="s">
        <v>238</v>
      </c>
      <c r="C503" s="44"/>
      <c r="D503" s="44">
        <v>8.8780000000000005E-3</v>
      </c>
      <c r="E503" s="44">
        <v>8.3540000000000003E-3</v>
      </c>
      <c r="F503" s="44">
        <v>1.8221999999999999E-2</v>
      </c>
      <c r="G503" s="44"/>
      <c r="H503" s="44"/>
      <c r="I503" s="44"/>
      <c r="J503" s="51"/>
      <c r="K503" s="51"/>
      <c r="L503" s="51"/>
    </row>
    <row r="504" spans="1:12">
      <c r="A504" s="22" t="s">
        <v>1319</v>
      </c>
      <c r="B504" s="22" t="s">
        <v>238</v>
      </c>
      <c r="C504" s="44"/>
      <c r="D504" s="44">
        <v>2.7539999999999999E-2</v>
      </c>
      <c r="E504" s="44">
        <v>1.639E-3</v>
      </c>
      <c r="F504" s="44">
        <v>1.0000000000000001E-5</v>
      </c>
      <c r="G504" s="44"/>
      <c r="H504" s="44"/>
      <c r="I504" s="44"/>
      <c r="J504" s="51"/>
      <c r="K504" s="51"/>
      <c r="L504" s="51"/>
    </row>
    <row r="505" spans="1:12">
      <c r="A505" s="22" t="s">
        <v>1320</v>
      </c>
      <c r="B505" s="22" t="s">
        <v>238</v>
      </c>
      <c r="C505" s="44"/>
      <c r="D505" s="44">
        <v>3.2244000000000002E-2</v>
      </c>
      <c r="E505" s="44">
        <v>3.5628E-2</v>
      </c>
      <c r="F505" s="44">
        <v>5.0102000000000001E-2</v>
      </c>
      <c r="G505" s="44">
        <v>1.2229999999999999E-3</v>
      </c>
      <c r="H505" s="44"/>
      <c r="I505" s="44"/>
      <c r="J505" s="51"/>
      <c r="K505" s="51"/>
      <c r="L505" s="51"/>
    </row>
    <row r="506" spans="1:12">
      <c r="A506" s="22" t="s">
        <v>182</v>
      </c>
      <c r="B506" s="22" t="s">
        <v>238</v>
      </c>
      <c r="C506" s="44"/>
      <c r="D506" s="44">
        <v>2.4983000000000002E-2</v>
      </c>
      <c r="E506" s="44">
        <v>3.3935E-2</v>
      </c>
      <c r="F506" s="44">
        <v>5.2408000000000003E-2</v>
      </c>
      <c r="G506" s="44"/>
      <c r="H506" s="44"/>
      <c r="I506" s="44"/>
      <c r="J506" s="51"/>
      <c r="K506" s="51"/>
      <c r="L506" s="51"/>
    </row>
    <row r="507" spans="1:12">
      <c r="A507" s="22" t="s">
        <v>51</v>
      </c>
      <c r="B507" s="22" t="s">
        <v>238</v>
      </c>
      <c r="C507" s="44"/>
      <c r="D507" s="44"/>
      <c r="E507" s="44"/>
      <c r="F507" s="44"/>
      <c r="G507" s="44"/>
      <c r="H507" s="44"/>
      <c r="I507" s="44"/>
      <c r="J507" s="51"/>
      <c r="K507" s="51"/>
      <c r="L507" s="51"/>
    </row>
    <row r="508" spans="1:12" ht="15.75" customHeight="1">
      <c r="A508" s="22" t="s">
        <v>1465</v>
      </c>
      <c r="B508" s="22" t="s">
        <v>238</v>
      </c>
      <c r="C508" s="44"/>
      <c r="D508" s="44"/>
      <c r="E508" s="44"/>
      <c r="F508" s="44"/>
      <c r="G508" s="44"/>
      <c r="H508" s="44"/>
      <c r="I508" s="44"/>
      <c r="J508" s="51"/>
      <c r="K508" s="51"/>
      <c r="L508" s="51"/>
    </row>
    <row r="509" spans="1:12">
      <c r="A509" s="36" t="s">
        <v>1592</v>
      </c>
      <c r="B509" s="22" t="s">
        <v>238</v>
      </c>
      <c r="C509" s="44"/>
      <c r="D509" s="44">
        <v>0.25981199999999999</v>
      </c>
      <c r="E509" s="44">
        <v>0.31833099999999998</v>
      </c>
      <c r="F509" s="44">
        <v>0.238175</v>
      </c>
      <c r="G509" s="44">
        <v>0.340669</v>
      </c>
      <c r="H509" s="44"/>
      <c r="I509" s="44"/>
      <c r="J509" s="51"/>
      <c r="K509" s="51"/>
      <c r="L509" s="51"/>
    </row>
    <row r="510" spans="1:12">
      <c r="A510" s="22" t="s">
        <v>1315</v>
      </c>
      <c r="B510" s="22" t="s">
        <v>238</v>
      </c>
      <c r="C510" s="44"/>
      <c r="D510" s="44"/>
      <c r="E510" s="44"/>
      <c r="F510" s="44"/>
      <c r="G510" s="44"/>
      <c r="H510" s="44"/>
      <c r="I510" s="44"/>
      <c r="J510" s="51"/>
      <c r="K510" s="51"/>
      <c r="L510" s="51"/>
    </row>
    <row r="511" spans="1:12">
      <c r="A511" s="22" t="s">
        <v>1316</v>
      </c>
      <c r="B511" s="22" t="s">
        <v>238</v>
      </c>
      <c r="C511" s="44"/>
      <c r="D511" s="44"/>
      <c r="E511" s="44"/>
      <c r="F511" s="44"/>
      <c r="G511" s="44"/>
      <c r="H511" s="44"/>
      <c r="I511" s="44"/>
      <c r="J511" s="51"/>
      <c r="K511" s="51"/>
      <c r="L511" s="51"/>
    </row>
    <row r="512" spans="1:12">
      <c r="A512" s="22" t="s">
        <v>137</v>
      </c>
      <c r="B512" s="22" t="s">
        <v>238</v>
      </c>
      <c r="C512" s="44"/>
      <c r="D512" s="44">
        <v>2.9E-5</v>
      </c>
      <c r="E512" s="44">
        <v>8.2000000000000001E-5</v>
      </c>
      <c r="F512" s="44">
        <v>8.7100000000000003E-4</v>
      </c>
      <c r="G512" s="44">
        <v>1.3760000000000001E-3</v>
      </c>
      <c r="H512" s="44"/>
      <c r="I512" s="44"/>
      <c r="J512" s="51"/>
      <c r="K512" s="51"/>
      <c r="L512" s="51"/>
    </row>
    <row r="513" spans="1:12">
      <c r="A513" s="22" t="s">
        <v>1318</v>
      </c>
      <c r="B513" s="22" t="s">
        <v>238</v>
      </c>
      <c r="C513" s="44"/>
      <c r="D513" s="44">
        <v>1.225E-3</v>
      </c>
      <c r="E513" s="44">
        <v>1.2539999999999999E-3</v>
      </c>
      <c r="F513" s="44">
        <v>1.2539999999999999E-3</v>
      </c>
      <c r="G513" s="44"/>
      <c r="H513" s="44"/>
      <c r="I513" s="44"/>
      <c r="J513" s="51"/>
      <c r="K513" s="51"/>
      <c r="L513" s="51"/>
    </row>
    <row r="514" spans="1:12">
      <c r="A514" s="22" t="s">
        <v>1319</v>
      </c>
      <c r="B514" s="22" t="s">
        <v>238</v>
      </c>
      <c r="C514" s="44"/>
      <c r="D514" s="44">
        <v>4.0353E-2</v>
      </c>
      <c r="E514" s="44">
        <v>3.8935999999999998E-2</v>
      </c>
      <c r="F514" s="44">
        <v>3.2141999999999997E-2</v>
      </c>
      <c r="G514" s="44">
        <v>9.7260000000000003E-3</v>
      </c>
      <c r="H514" s="44"/>
      <c r="I514" s="44"/>
      <c r="J514" s="51"/>
      <c r="K514" s="51"/>
      <c r="L514" s="51"/>
    </row>
    <row r="515" spans="1:12">
      <c r="A515" s="22" t="s">
        <v>1320</v>
      </c>
      <c r="B515" s="22" t="s">
        <v>238</v>
      </c>
      <c r="C515" s="44"/>
      <c r="D515" s="44">
        <v>1.4284E-2</v>
      </c>
      <c r="E515" s="44">
        <v>1.5403E-2</v>
      </c>
      <c r="F515" s="44">
        <v>5.0000000000000002E-5</v>
      </c>
      <c r="G515" s="44">
        <v>7.2000000000000002E-5</v>
      </c>
      <c r="H515" s="44"/>
      <c r="I515" s="44"/>
      <c r="J515" s="51"/>
      <c r="K515" s="51"/>
      <c r="L515" s="51"/>
    </row>
    <row r="516" spans="1:12">
      <c r="A516" s="22" t="s">
        <v>182</v>
      </c>
      <c r="B516" s="22" t="s">
        <v>238</v>
      </c>
      <c r="C516" s="44"/>
      <c r="D516" s="44"/>
      <c r="E516" s="44"/>
      <c r="F516" s="44"/>
      <c r="G516" s="44"/>
      <c r="H516" s="44"/>
      <c r="I516" s="44"/>
      <c r="J516" s="51"/>
      <c r="K516" s="51"/>
      <c r="L516" s="51"/>
    </row>
    <row r="517" spans="1:12">
      <c r="A517" s="22" t="s">
        <v>51</v>
      </c>
      <c r="B517" s="22" t="s">
        <v>238</v>
      </c>
      <c r="C517" s="44"/>
      <c r="D517" s="44"/>
      <c r="E517" s="44"/>
      <c r="F517" s="44"/>
      <c r="G517" s="44"/>
      <c r="H517" s="44"/>
      <c r="I517" s="44"/>
      <c r="J517" s="51"/>
      <c r="K517" s="51"/>
      <c r="L517" s="51"/>
    </row>
    <row r="518" spans="1:12" ht="15.75" customHeight="1">
      <c r="A518" s="22" t="s">
        <v>1465</v>
      </c>
      <c r="B518" s="22" t="s">
        <v>238</v>
      </c>
      <c r="C518" s="44"/>
      <c r="D518" s="44"/>
      <c r="E518" s="44"/>
      <c r="F518" s="44"/>
      <c r="G518" s="44"/>
      <c r="H518" s="44"/>
      <c r="I518" s="44"/>
      <c r="J518" s="51"/>
      <c r="K518" s="51"/>
      <c r="L518" s="51"/>
    </row>
    <row r="519" spans="1:12">
      <c r="A519" s="36" t="s">
        <v>1593</v>
      </c>
      <c r="B519" s="22" t="s">
        <v>238</v>
      </c>
      <c r="C519" s="44"/>
      <c r="D519" s="44"/>
      <c r="E519" s="44"/>
      <c r="F519" s="44">
        <v>2.4587999999999999E-2</v>
      </c>
      <c r="G519" s="44">
        <v>0.32759500000000003</v>
      </c>
      <c r="H519" s="44"/>
      <c r="I519" s="44"/>
      <c r="J519" s="51"/>
      <c r="K519" s="51"/>
      <c r="L519" s="51"/>
    </row>
    <row r="520" spans="1:12">
      <c r="A520" s="22" t="s">
        <v>1315</v>
      </c>
      <c r="B520" s="22" t="s">
        <v>238</v>
      </c>
      <c r="C520" s="44"/>
      <c r="D520" s="44"/>
      <c r="E520" s="44"/>
      <c r="F520" s="44"/>
      <c r="G520" s="44">
        <v>2.117E-3</v>
      </c>
      <c r="H520" s="44"/>
      <c r="I520" s="44"/>
      <c r="J520" s="51"/>
      <c r="K520" s="51"/>
      <c r="L520" s="51"/>
    </row>
    <row r="521" spans="1:12">
      <c r="A521" s="22" t="s">
        <v>1316</v>
      </c>
      <c r="B521" s="22" t="s">
        <v>238</v>
      </c>
      <c r="C521" s="44"/>
      <c r="D521" s="44"/>
      <c r="E521" s="44"/>
      <c r="F521" s="44">
        <v>5.3540000000000003E-3</v>
      </c>
      <c r="G521" s="44">
        <v>5.7971000000000002E-2</v>
      </c>
      <c r="H521" s="44"/>
      <c r="I521" s="44"/>
      <c r="J521" s="51"/>
      <c r="K521" s="51"/>
      <c r="L521" s="51"/>
    </row>
    <row r="522" spans="1:12">
      <c r="A522" s="22" t="s">
        <v>137</v>
      </c>
      <c r="B522" s="22" t="s">
        <v>238</v>
      </c>
      <c r="C522" s="44"/>
      <c r="D522" s="44"/>
      <c r="E522" s="44"/>
      <c r="F522" s="44"/>
      <c r="G522" s="44"/>
      <c r="H522" s="44"/>
      <c r="I522" s="44"/>
      <c r="J522" s="51"/>
      <c r="K522" s="51"/>
      <c r="L522" s="51"/>
    </row>
    <row r="523" spans="1:12">
      <c r="A523" s="22" t="s">
        <v>1318</v>
      </c>
      <c r="B523" s="22" t="s">
        <v>238</v>
      </c>
      <c r="C523" s="44"/>
      <c r="D523" s="44"/>
      <c r="E523" s="44"/>
      <c r="F523" s="44"/>
      <c r="G523" s="44"/>
      <c r="H523" s="44"/>
      <c r="I523" s="44"/>
      <c r="J523" s="51"/>
      <c r="K523" s="51"/>
      <c r="L523" s="51"/>
    </row>
    <row r="524" spans="1:12">
      <c r="A524" s="22" t="s">
        <v>1319</v>
      </c>
      <c r="B524" s="22" t="s">
        <v>238</v>
      </c>
      <c r="C524" s="44"/>
      <c r="D524" s="44"/>
      <c r="E524" s="44"/>
      <c r="F524" s="44">
        <v>1.388E-2</v>
      </c>
      <c r="G524" s="44">
        <v>0.101399</v>
      </c>
      <c r="H524" s="44"/>
      <c r="I524" s="44"/>
      <c r="J524" s="51"/>
      <c r="K524" s="51"/>
      <c r="L524" s="51"/>
    </row>
    <row r="525" spans="1:12">
      <c r="A525" s="22" t="s">
        <v>1320</v>
      </c>
      <c r="B525" s="22" t="s">
        <v>238</v>
      </c>
      <c r="C525" s="44"/>
      <c r="D525" s="44"/>
      <c r="E525" s="44"/>
      <c r="F525" s="44"/>
      <c r="G525" s="44">
        <v>2.8863E-2</v>
      </c>
      <c r="H525" s="44"/>
      <c r="I525" s="44"/>
      <c r="J525" s="51"/>
      <c r="K525" s="51"/>
      <c r="L525" s="51"/>
    </row>
    <row r="526" spans="1:12">
      <c r="A526" s="22" t="s">
        <v>182</v>
      </c>
      <c r="B526" s="22" t="s">
        <v>238</v>
      </c>
      <c r="C526" s="44"/>
      <c r="D526" s="44"/>
      <c r="E526" s="44"/>
      <c r="F526" s="44"/>
      <c r="G526" s="44"/>
      <c r="H526" s="44"/>
      <c r="I526" s="44"/>
      <c r="J526" s="51"/>
      <c r="K526" s="51"/>
      <c r="L526" s="51"/>
    </row>
    <row r="527" spans="1:12">
      <c r="A527" s="22" t="s">
        <v>51</v>
      </c>
      <c r="B527" s="22" t="s">
        <v>238</v>
      </c>
      <c r="C527" s="44"/>
      <c r="D527" s="44"/>
      <c r="E527" s="44"/>
      <c r="F527" s="44"/>
      <c r="G527" s="44"/>
      <c r="H527" s="44"/>
      <c r="I527" s="44"/>
      <c r="J527" s="51"/>
      <c r="K527" s="51"/>
      <c r="L527" s="51"/>
    </row>
    <row r="528" spans="1:12" ht="15.75" customHeight="1">
      <c r="A528" s="22" t="s">
        <v>1465</v>
      </c>
      <c r="B528" s="22" t="s">
        <v>238</v>
      </c>
      <c r="C528" s="44"/>
      <c r="D528" s="44"/>
      <c r="E528" s="44"/>
      <c r="F528" s="44"/>
      <c r="G528" s="44"/>
      <c r="H528" s="44"/>
      <c r="I528" s="44"/>
      <c r="J528" s="51"/>
      <c r="K528" s="51"/>
      <c r="L528" s="51"/>
    </row>
    <row r="529" spans="1:12">
      <c r="A529" s="36" t="s">
        <v>1596</v>
      </c>
      <c r="B529" s="22" t="s">
        <v>238</v>
      </c>
      <c r="C529" s="44"/>
      <c r="D529" s="44">
        <v>4.6041429999999997</v>
      </c>
      <c r="E529" s="44">
        <v>4.1358100000000002</v>
      </c>
      <c r="F529" s="44">
        <v>2.051882</v>
      </c>
      <c r="G529" s="44">
        <v>1.6594359999999999</v>
      </c>
      <c r="H529" s="44"/>
      <c r="I529" s="44"/>
      <c r="J529" s="51"/>
      <c r="K529" s="51"/>
      <c r="L529" s="51"/>
    </row>
    <row r="530" spans="1:12">
      <c r="A530" s="22" t="s">
        <v>1315</v>
      </c>
      <c r="B530" s="22" t="s">
        <v>238</v>
      </c>
      <c r="C530" s="44"/>
      <c r="D530" s="44"/>
      <c r="E530" s="44"/>
      <c r="F530" s="44"/>
      <c r="G530" s="44"/>
      <c r="H530" s="44"/>
      <c r="I530" s="44"/>
      <c r="J530" s="51"/>
      <c r="K530" s="51"/>
      <c r="L530" s="51"/>
    </row>
    <row r="531" spans="1:12">
      <c r="A531" s="22" t="s">
        <v>1316</v>
      </c>
      <c r="B531" s="22" t="s">
        <v>238</v>
      </c>
      <c r="C531" s="44"/>
      <c r="D531" s="44"/>
      <c r="E531" s="44"/>
      <c r="F531" s="44"/>
      <c r="G531" s="44"/>
      <c r="H531" s="44"/>
      <c r="I531" s="44"/>
      <c r="J531" s="51"/>
      <c r="K531" s="51"/>
      <c r="L531" s="51"/>
    </row>
    <row r="532" spans="1:12">
      <c r="A532" s="22" t="s">
        <v>137</v>
      </c>
      <c r="B532" s="22" t="s">
        <v>238</v>
      </c>
      <c r="C532" s="44"/>
      <c r="D532" s="44">
        <v>0.102904</v>
      </c>
      <c r="E532" s="44">
        <v>9.7636000000000001E-2</v>
      </c>
      <c r="F532" s="44">
        <v>8.9833999999999997E-2</v>
      </c>
      <c r="G532" s="44">
        <v>8.0356999999999998E-2</v>
      </c>
      <c r="H532" s="44"/>
      <c r="I532" s="44"/>
      <c r="J532" s="51"/>
      <c r="K532" s="51"/>
      <c r="L532" s="51"/>
    </row>
    <row r="533" spans="1:12">
      <c r="A533" s="22" t="s">
        <v>1318</v>
      </c>
      <c r="B533" s="22" t="s">
        <v>238</v>
      </c>
      <c r="C533" s="44"/>
      <c r="D533" s="44">
        <v>2.8032000000000001E-2</v>
      </c>
      <c r="E533" s="44">
        <v>2.7411999999999999E-2</v>
      </c>
      <c r="F533" s="44">
        <v>1.8029E-2</v>
      </c>
      <c r="G533" s="44"/>
      <c r="H533" s="44"/>
      <c r="I533" s="44"/>
      <c r="J533" s="51"/>
      <c r="K533" s="51"/>
      <c r="L533" s="51"/>
    </row>
    <row r="534" spans="1:12">
      <c r="A534" s="22" t="s">
        <v>1319</v>
      </c>
      <c r="B534" s="22" t="s">
        <v>238</v>
      </c>
      <c r="C534" s="44"/>
      <c r="D534" s="44">
        <v>0.20871999999999999</v>
      </c>
      <c r="E534" s="44">
        <v>0.25954100000000002</v>
      </c>
      <c r="F534" s="44">
        <v>0.26366699999999998</v>
      </c>
      <c r="G534" s="44">
        <v>0.20046</v>
      </c>
      <c r="H534" s="44"/>
      <c r="I534" s="44"/>
      <c r="J534" s="51"/>
      <c r="K534" s="51"/>
      <c r="L534" s="51"/>
    </row>
    <row r="535" spans="1:12">
      <c r="A535" s="22" t="s">
        <v>1320</v>
      </c>
      <c r="B535" s="22" t="s">
        <v>238</v>
      </c>
      <c r="C535" s="44"/>
      <c r="D535" s="44">
        <v>0.184916</v>
      </c>
      <c r="E535" s="44">
        <v>0.229216</v>
      </c>
      <c r="F535" s="44">
        <v>0.248004</v>
      </c>
      <c r="G535" s="44">
        <v>0.158829</v>
      </c>
      <c r="H535" s="44"/>
      <c r="I535" s="44"/>
      <c r="J535" s="51"/>
      <c r="K535" s="51"/>
      <c r="L535" s="51"/>
    </row>
    <row r="536" spans="1:12">
      <c r="A536" s="22" t="s">
        <v>182</v>
      </c>
      <c r="B536" s="22" t="s">
        <v>238</v>
      </c>
      <c r="C536" s="44"/>
      <c r="D536" s="44">
        <v>7.7099999999999998E-4</v>
      </c>
      <c r="E536" s="44">
        <v>4.6299999999999998E-4</v>
      </c>
      <c r="F536" s="44">
        <v>4.3990000000000001E-3</v>
      </c>
      <c r="G536" s="44"/>
      <c r="H536" s="44"/>
      <c r="I536" s="44"/>
      <c r="J536" s="51"/>
      <c r="K536" s="51"/>
      <c r="L536" s="51"/>
    </row>
    <row r="537" spans="1:12">
      <c r="A537" s="22" t="s">
        <v>51</v>
      </c>
      <c r="B537" s="22" t="s">
        <v>238</v>
      </c>
      <c r="C537" s="44"/>
      <c r="D537" s="44"/>
      <c r="E537" s="44"/>
      <c r="F537" s="44"/>
      <c r="G537" s="44"/>
      <c r="H537" s="44"/>
      <c r="I537" s="44"/>
      <c r="J537" s="51"/>
      <c r="K537" s="51"/>
      <c r="L537" s="51"/>
    </row>
    <row r="538" spans="1:12" ht="15.75" customHeight="1">
      <c r="A538" s="22" t="s">
        <v>1465</v>
      </c>
      <c r="B538" s="22" t="s">
        <v>238</v>
      </c>
      <c r="C538" s="44"/>
      <c r="D538" s="44"/>
      <c r="E538" s="44"/>
      <c r="F538" s="44"/>
      <c r="G538" s="44"/>
      <c r="H538" s="44"/>
      <c r="I538" s="44"/>
      <c r="J538" s="51"/>
      <c r="K538" s="51"/>
      <c r="L538" s="51"/>
    </row>
    <row r="539" spans="1:12">
      <c r="A539" s="144"/>
      <c r="B539" s="103"/>
      <c r="J539" s="51"/>
      <c r="K539" s="51"/>
      <c r="L539" s="51"/>
    </row>
    <row r="540" spans="1:12" ht="18.75" customHeight="1">
      <c r="A540" s="143" t="s">
        <v>1601</v>
      </c>
      <c r="B540" s="143"/>
      <c r="C540" s="143"/>
      <c r="D540" s="143"/>
      <c r="E540" s="143"/>
      <c r="F540" s="143"/>
      <c r="G540" s="143"/>
      <c r="H540" s="143"/>
      <c r="I540" s="143"/>
      <c r="J540" s="51"/>
      <c r="K540" s="51"/>
      <c r="L540" s="51"/>
    </row>
    <row r="541" spans="1:12" ht="18.75" customHeight="1">
      <c r="A541" s="143" t="s">
        <v>1602</v>
      </c>
      <c r="B541" s="143"/>
      <c r="C541" s="143"/>
      <c r="D541" s="143"/>
      <c r="E541" s="143"/>
      <c r="F541" s="143"/>
      <c r="G541" s="143"/>
      <c r="H541" s="143"/>
      <c r="I541" s="143"/>
      <c r="J541" s="51"/>
      <c r="K541" s="51"/>
      <c r="L541" s="51"/>
    </row>
    <row r="542" spans="1:12">
      <c r="A542" s="22" t="s">
        <v>1603</v>
      </c>
      <c r="B542" s="142" t="s">
        <v>104</v>
      </c>
      <c r="C542" s="44"/>
      <c r="D542" s="44"/>
      <c r="E542" s="44"/>
      <c r="F542" s="44"/>
      <c r="G542" s="44"/>
      <c r="H542" s="44"/>
      <c r="I542" s="44"/>
      <c r="J542" s="51"/>
      <c r="K542" s="51"/>
      <c r="L542" s="51"/>
    </row>
    <row r="543" spans="1:12">
      <c r="A543" s="22" t="s">
        <v>1604</v>
      </c>
      <c r="B543" s="43" t="s">
        <v>208</v>
      </c>
      <c r="C543" s="44"/>
      <c r="D543" s="44"/>
      <c r="E543" s="44"/>
      <c r="F543" s="44"/>
      <c r="G543" s="44"/>
      <c r="H543" s="44"/>
      <c r="I543" s="44"/>
      <c r="J543" s="51"/>
      <c r="K543" s="51"/>
      <c r="L543" s="51"/>
    </row>
    <row r="544" spans="1:12">
      <c r="A544" s="22" t="s">
        <v>1419</v>
      </c>
      <c r="B544" s="43" t="s">
        <v>104</v>
      </c>
      <c r="C544" s="44"/>
      <c r="D544" s="44"/>
      <c r="E544" s="44"/>
      <c r="F544" s="44"/>
      <c r="G544" s="44"/>
      <c r="H544" s="44"/>
      <c r="I544" s="44"/>
      <c r="J544" s="51"/>
      <c r="K544" s="51"/>
      <c r="L544" s="51"/>
    </row>
    <row r="545" spans="1:12">
      <c r="A545" s="22" t="s">
        <v>1605</v>
      </c>
      <c r="B545" s="43" t="s">
        <v>208</v>
      </c>
      <c r="C545" s="44"/>
      <c r="D545" s="44"/>
      <c r="E545" s="44"/>
      <c r="F545" s="44"/>
      <c r="G545" s="44"/>
      <c r="H545" s="44"/>
      <c r="I545" s="44"/>
      <c r="J545" s="51"/>
      <c r="K545" s="51"/>
      <c r="L545" s="51"/>
    </row>
    <row r="546" spans="1:12" ht="18.75" customHeight="1">
      <c r="A546" s="143" t="s">
        <v>1606</v>
      </c>
      <c r="B546" s="143"/>
      <c r="C546" s="143"/>
      <c r="D546" s="143"/>
      <c r="E546" s="143"/>
      <c r="F546" s="143"/>
      <c r="G546" s="143"/>
      <c r="H546" s="143"/>
      <c r="I546" s="143"/>
      <c r="J546" s="51"/>
      <c r="K546" s="51"/>
      <c r="L546" s="51"/>
    </row>
    <row r="547" spans="1:12">
      <c r="A547" s="22" t="s">
        <v>206</v>
      </c>
      <c r="B547" s="142" t="s">
        <v>104</v>
      </c>
      <c r="C547" s="44"/>
      <c r="D547" s="44"/>
      <c r="E547" s="44"/>
      <c r="F547" s="44"/>
      <c r="G547" s="44"/>
      <c r="H547" s="44"/>
      <c r="I547" s="44"/>
      <c r="J547" s="51"/>
      <c r="K547" s="51"/>
      <c r="L547" s="51"/>
    </row>
    <row r="548" spans="1:12">
      <c r="A548" s="22" t="s">
        <v>207</v>
      </c>
      <c r="B548" s="43" t="s">
        <v>208</v>
      </c>
      <c r="C548" s="44"/>
      <c r="D548" s="44"/>
      <c r="E548" s="44"/>
      <c r="F548" s="44"/>
      <c r="G548" s="44"/>
      <c r="H548" s="44"/>
      <c r="I548" s="44"/>
      <c r="J548" s="51"/>
      <c r="K548" s="51"/>
      <c r="L548" s="51"/>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F12"/>
  <sheetViews>
    <sheetView zoomScale="85" zoomScaleNormal="85" workbookViewId="0">
      <selection activeCell="B3" sqref="B3"/>
    </sheetView>
  </sheetViews>
  <sheetFormatPr defaultColWidth="11.42578125" defaultRowHeight="15"/>
  <cols>
    <col min="1" max="3" width="55.7109375" customWidth="1"/>
    <col min="4" max="4" width="61" customWidth="1"/>
    <col min="5" max="5" width="40.140625" customWidth="1"/>
  </cols>
  <sheetData>
    <row r="1" spans="1:6" ht="15.75" customHeight="1">
      <c r="A1" s="1" t="s">
        <v>71</v>
      </c>
      <c r="B1" s="1"/>
      <c r="C1" s="1"/>
    </row>
    <row r="2" spans="1:6" ht="15.75" customHeight="1">
      <c r="A2" s="2" t="s">
        <v>1</v>
      </c>
      <c r="B2" s="1"/>
      <c r="C2" s="1"/>
    </row>
    <row r="3" spans="1:6" ht="15.75" customHeight="1">
      <c r="A3" s="16" t="s">
        <v>55</v>
      </c>
      <c r="B3" s="186" t="str">
        <f>'User guide'!B12</f>
        <v>to define in the "User guide"</v>
      </c>
      <c r="C3" s="16"/>
    </row>
    <row r="5" spans="1:6" ht="31.5" customHeight="1">
      <c r="A5" s="47" t="s">
        <v>56</v>
      </c>
      <c r="B5" s="47" t="s">
        <v>57</v>
      </c>
      <c r="C5" s="47" t="s">
        <v>58</v>
      </c>
      <c r="D5" s="47" t="s">
        <v>59</v>
      </c>
      <c r="E5" s="47" t="s">
        <v>60</v>
      </c>
    </row>
    <row r="6" spans="1:6" ht="81.75" customHeight="1">
      <c r="A6" s="48" t="s">
        <v>72</v>
      </c>
      <c r="B6" s="182"/>
      <c r="C6" s="182"/>
      <c r="D6" s="66" t="s">
        <v>73</v>
      </c>
      <c r="E6" s="51"/>
      <c r="F6" s="15"/>
    </row>
    <row r="7" spans="1:6" ht="131.25" customHeight="1">
      <c r="A7" s="48" t="s">
        <v>74</v>
      </c>
      <c r="B7" s="182"/>
      <c r="C7" s="182"/>
      <c r="D7" s="66" t="s">
        <v>75</v>
      </c>
      <c r="E7" s="74"/>
      <c r="F7" s="15"/>
    </row>
    <row r="8" spans="1:6" ht="138.75" customHeight="1">
      <c r="A8" s="48" t="s">
        <v>76</v>
      </c>
      <c r="B8" s="182"/>
      <c r="C8" s="182"/>
      <c r="D8" s="66" t="s">
        <v>77</v>
      </c>
      <c r="E8" s="74"/>
      <c r="F8" s="15"/>
    </row>
    <row r="9" spans="1:6" ht="138.75" customHeight="1">
      <c r="A9" s="48" t="s">
        <v>78</v>
      </c>
      <c r="B9" s="182"/>
      <c r="C9" s="182"/>
      <c r="D9" s="66" t="s">
        <v>79</v>
      </c>
      <c r="E9" s="74"/>
      <c r="F9" s="15"/>
    </row>
    <row r="10" spans="1:6" ht="166.5" customHeight="1">
      <c r="A10" s="48" t="s">
        <v>80</v>
      </c>
      <c r="B10" s="182"/>
      <c r="C10" s="182"/>
      <c r="D10" s="66" t="s">
        <v>81</v>
      </c>
      <c r="E10" s="74"/>
      <c r="F10" s="15"/>
    </row>
    <row r="11" spans="1:6">
      <c r="A11" s="17"/>
      <c r="B11" s="18"/>
      <c r="C11" s="19"/>
    </row>
    <row r="12" spans="1:6">
      <c r="A12" s="17"/>
      <c r="B12" s="18"/>
      <c r="C1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L179"/>
  <sheetViews>
    <sheetView zoomScale="85" zoomScaleNormal="85" workbookViewId="0">
      <selection activeCell="J46" sqref="J46"/>
    </sheetView>
  </sheetViews>
  <sheetFormatPr defaultColWidth="11.42578125" defaultRowHeight="15"/>
  <cols>
    <col min="1" max="1" width="71.28515625" customWidth="1"/>
    <col min="2" max="2" width="25.5703125" customWidth="1"/>
    <col min="10" max="10" width="25.7109375" customWidth="1"/>
    <col min="11" max="11" width="16.85546875" bestFit="1" customWidth="1"/>
    <col min="12" max="12" width="17.42578125" bestFit="1" customWidth="1"/>
  </cols>
  <sheetData>
    <row r="1" spans="1:12" ht="15.75" customHeight="1">
      <c r="A1" s="1" t="s">
        <v>82</v>
      </c>
      <c r="B1" s="1"/>
      <c r="C1" s="1"/>
      <c r="D1" s="1"/>
      <c r="E1" s="1"/>
      <c r="F1" s="1"/>
      <c r="G1" s="1"/>
      <c r="H1" s="1"/>
      <c r="I1" s="1"/>
      <c r="J1" s="1"/>
    </row>
    <row r="2" spans="1:12" ht="15.75" customHeight="1">
      <c r="A2" s="2" t="s">
        <v>1</v>
      </c>
      <c r="B2" s="1"/>
      <c r="C2" s="1"/>
      <c r="D2" s="1"/>
      <c r="E2" s="1"/>
      <c r="F2" s="1"/>
      <c r="G2" s="1"/>
      <c r="H2" s="1"/>
      <c r="I2" s="1"/>
      <c r="J2" s="1"/>
    </row>
    <row r="3" spans="1:12" ht="15.75" customHeight="1">
      <c r="A3" s="16" t="s">
        <v>55</v>
      </c>
      <c r="B3" s="186" t="str">
        <f>'User guide'!B12</f>
        <v>to define in the "User guide"</v>
      </c>
      <c r="C3" s="16"/>
      <c r="D3" s="16"/>
      <c r="E3" s="16"/>
      <c r="F3" s="16"/>
      <c r="G3" s="16"/>
      <c r="H3" s="16"/>
      <c r="I3" s="16"/>
      <c r="J3" s="16"/>
    </row>
    <row r="4" spans="1:12">
      <c r="A4" s="187"/>
    </row>
    <row r="5" spans="1:12" ht="15.75" customHeight="1" thickBot="1">
      <c r="A5" s="188"/>
      <c r="B5" s="188"/>
      <c r="C5" s="188"/>
      <c r="D5" s="188"/>
      <c r="E5" s="188"/>
      <c r="F5" s="188"/>
      <c r="G5" s="188"/>
      <c r="H5" s="188"/>
      <c r="I5" s="188"/>
    </row>
    <row r="6" spans="1:12"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2">
      <c r="A7" s="20" t="s">
        <v>88</v>
      </c>
      <c r="B7" s="20"/>
      <c r="C7" s="20"/>
      <c r="D7" s="20"/>
      <c r="E7" s="20"/>
      <c r="F7" s="20"/>
      <c r="G7" s="20"/>
      <c r="H7" s="20"/>
      <c r="I7" s="20"/>
      <c r="J7" s="51"/>
      <c r="K7" s="51"/>
      <c r="L7" s="51"/>
    </row>
    <row r="8" spans="1:12">
      <c r="A8" s="21" t="s">
        <v>89</v>
      </c>
      <c r="B8" s="21"/>
      <c r="C8" s="21"/>
      <c r="D8" s="21"/>
      <c r="E8" s="21"/>
      <c r="F8" s="21"/>
      <c r="G8" s="21"/>
      <c r="H8" s="21"/>
      <c r="I8" s="21"/>
      <c r="J8" s="51"/>
      <c r="K8" s="51"/>
      <c r="L8" s="51"/>
    </row>
    <row r="9" spans="1:12">
      <c r="A9" s="22" t="s">
        <v>90</v>
      </c>
      <c r="B9" s="22" t="s">
        <v>91</v>
      </c>
      <c r="C9" s="23"/>
      <c r="D9" s="23"/>
      <c r="E9" s="23"/>
      <c r="F9" s="23"/>
      <c r="G9" s="23"/>
      <c r="H9" s="23"/>
      <c r="I9" s="23"/>
      <c r="J9" s="193" t="s">
        <v>92</v>
      </c>
      <c r="K9" s="51"/>
      <c r="L9" s="51"/>
    </row>
    <row r="10" spans="1:12">
      <c r="A10" s="22" t="s">
        <v>93</v>
      </c>
      <c r="B10" s="24" t="s">
        <v>94</v>
      </c>
      <c r="C10" s="23"/>
      <c r="D10" s="23"/>
      <c r="E10" s="23"/>
      <c r="F10" s="23"/>
      <c r="G10" s="23"/>
      <c r="H10" s="23"/>
      <c r="I10" s="23"/>
      <c r="J10" s="193" t="s">
        <v>92</v>
      </c>
      <c r="K10" s="51"/>
      <c r="L10" s="51"/>
    </row>
    <row r="11" spans="1:12">
      <c r="A11" s="22" t="s">
        <v>95</v>
      </c>
      <c r="B11" s="24" t="s">
        <v>94</v>
      </c>
      <c r="C11" s="23"/>
      <c r="D11" s="23"/>
      <c r="E11" s="23"/>
      <c r="F11" s="23"/>
      <c r="G11" s="23"/>
      <c r="H11" s="23"/>
      <c r="I11" s="23"/>
      <c r="J11" s="193" t="s">
        <v>92</v>
      </c>
      <c r="K11" s="51"/>
      <c r="L11" s="51"/>
    </row>
    <row r="12" spans="1:12">
      <c r="A12" s="22" t="s">
        <v>96</v>
      </c>
      <c r="B12" s="24" t="s">
        <v>94</v>
      </c>
      <c r="C12" s="23"/>
      <c r="D12" s="23"/>
      <c r="E12" s="23"/>
      <c r="F12" s="23"/>
      <c r="G12" s="23"/>
      <c r="H12" s="23"/>
      <c r="I12" s="23"/>
      <c r="J12" s="193" t="s">
        <v>92</v>
      </c>
      <c r="K12" s="51"/>
      <c r="L12" s="51"/>
    </row>
    <row r="13" spans="1:12">
      <c r="A13" s="22" t="s">
        <v>97</v>
      </c>
      <c r="B13" s="24" t="s">
        <v>94</v>
      </c>
      <c r="C13" s="23"/>
      <c r="D13" s="23"/>
      <c r="E13" s="23"/>
      <c r="F13" s="23"/>
      <c r="G13" s="23"/>
      <c r="H13" s="23"/>
      <c r="I13" s="23"/>
      <c r="J13" s="193" t="s">
        <v>92</v>
      </c>
      <c r="K13" s="51"/>
      <c r="L13" s="51"/>
    </row>
    <row r="14" spans="1:12">
      <c r="A14" s="22" t="s">
        <v>98</v>
      </c>
      <c r="B14" s="24" t="s">
        <v>94</v>
      </c>
      <c r="C14" s="23"/>
      <c r="D14" s="23"/>
      <c r="E14" s="23"/>
      <c r="F14" s="23"/>
      <c r="G14" s="23"/>
      <c r="H14" s="23"/>
      <c r="I14" s="23"/>
      <c r="J14" s="193" t="s">
        <v>92</v>
      </c>
      <c r="K14" s="51"/>
      <c r="L14" s="51"/>
    </row>
    <row r="15" spans="1:12">
      <c r="A15" s="22" t="s">
        <v>99</v>
      </c>
      <c r="B15" s="24" t="s">
        <v>94</v>
      </c>
      <c r="C15" s="23"/>
      <c r="D15" s="23"/>
      <c r="E15" s="23"/>
      <c r="F15" s="23"/>
      <c r="G15" s="23"/>
      <c r="H15" s="23"/>
      <c r="I15" s="23"/>
      <c r="J15" s="193" t="s">
        <v>92</v>
      </c>
      <c r="K15" s="51"/>
      <c r="L15" s="51"/>
    </row>
    <row r="16" spans="1:12">
      <c r="A16" s="22" t="s">
        <v>100</v>
      </c>
      <c r="B16" s="24" t="s">
        <v>94</v>
      </c>
      <c r="C16" s="23"/>
      <c r="D16" s="23"/>
      <c r="E16" s="23"/>
      <c r="F16" s="23"/>
      <c r="G16" s="23"/>
      <c r="H16" s="23"/>
      <c r="I16" s="23"/>
      <c r="J16" s="193" t="s">
        <v>92</v>
      </c>
      <c r="K16" s="51"/>
      <c r="L16" s="51"/>
    </row>
    <row r="17" spans="1:12">
      <c r="A17" s="22" t="s">
        <v>101</v>
      </c>
      <c r="B17" s="24" t="s">
        <v>94</v>
      </c>
      <c r="C17" s="23"/>
      <c r="D17" s="23"/>
      <c r="E17" s="23"/>
      <c r="F17" s="23"/>
      <c r="G17" s="23"/>
      <c r="H17" s="23"/>
      <c r="I17" s="23"/>
      <c r="J17" s="193" t="s">
        <v>92</v>
      </c>
      <c r="K17" s="51"/>
      <c r="L17" s="51"/>
    </row>
    <row r="18" spans="1:12">
      <c r="A18" s="21" t="s">
        <v>102</v>
      </c>
      <c r="B18" s="21"/>
      <c r="C18" s="21"/>
      <c r="D18" s="21"/>
      <c r="E18" s="21"/>
      <c r="F18" s="21"/>
      <c r="G18" s="21"/>
      <c r="H18" s="21"/>
      <c r="I18" s="21"/>
      <c r="J18" s="51"/>
      <c r="K18" s="51"/>
      <c r="L18" s="51"/>
    </row>
    <row r="19" spans="1:12">
      <c r="A19" s="25" t="s">
        <v>103</v>
      </c>
      <c r="B19" s="22" t="s">
        <v>104</v>
      </c>
      <c r="C19" s="153">
        <f t="shared" ref="C19:I19" si="0">SUM(C20:C24)</f>
        <v>0</v>
      </c>
      <c r="D19" s="153">
        <f t="shared" si="0"/>
        <v>0</v>
      </c>
      <c r="E19" s="153">
        <f t="shared" si="0"/>
        <v>0</v>
      </c>
      <c r="F19" s="153">
        <f t="shared" si="0"/>
        <v>0</v>
      </c>
      <c r="G19" s="153">
        <f t="shared" si="0"/>
        <v>0</v>
      </c>
      <c r="H19" s="153">
        <f t="shared" si="0"/>
        <v>0</v>
      </c>
      <c r="I19" s="153">
        <f t="shared" si="0"/>
        <v>0</v>
      </c>
      <c r="J19" s="51"/>
      <c r="K19" s="51"/>
      <c r="L19" s="51"/>
    </row>
    <row r="20" spans="1:12">
      <c r="A20" s="26" t="s">
        <v>105</v>
      </c>
      <c r="B20" s="22" t="s">
        <v>104</v>
      </c>
      <c r="C20" s="153">
        <f t="shared" ref="C20:I20" si="1">C74+C81+C89+C96+C110+C120+C126</f>
        <v>0</v>
      </c>
      <c r="D20" s="153">
        <f t="shared" si="1"/>
        <v>0</v>
      </c>
      <c r="E20" s="153">
        <f t="shared" si="1"/>
        <v>0</v>
      </c>
      <c r="F20" s="153">
        <f t="shared" si="1"/>
        <v>0</v>
      </c>
      <c r="G20" s="153">
        <f t="shared" si="1"/>
        <v>0</v>
      </c>
      <c r="H20" s="153">
        <f t="shared" si="1"/>
        <v>0</v>
      </c>
      <c r="I20" s="153">
        <f t="shared" si="1"/>
        <v>0</v>
      </c>
      <c r="J20" s="51"/>
      <c r="K20" s="51"/>
      <c r="L20" s="51"/>
    </row>
    <row r="21" spans="1:12">
      <c r="A21" s="27" t="s">
        <v>106</v>
      </c>
      <c r="B21" s="22" t="s">
        <v>104</v>
      </c>
      <c r="C21" s="153">
        <f t="shared" ref="C21:I21" si="2">C99+C113</f>
        <v>0</v>
      </c>
      <c r="D21" s="153">
        <f t="shared" si="2"/>
        <v>0</v>
      </c>
      <c r="E21" s="153">
        <f t="shared" si="2"/>
        <v>0</v>
      </c>
      <c r="F21" s="153">
        <f t="shared" si="2"/>
        <v>0</v>
      </c>
      <c r="G21" s="153">
        <f t="shared" si="2"/>
        <v>0</v>
      </c>
      <c r="H21" s="153">
        <f t="shared" si="2"/>
        <v>0</v>
      </c>
      <c r="I21" s="153">
        <f t="shared" si="2"/>
        <v>0</v>
      </c>
      <c r="J21" s="51"/>
      <c r="K21" s="51"/>
      <c r="L21" s="51"/>
    </row>
    <row r="22" spans="1:12">
      <c r="A22" s="27" t="s">
        <v>107</v>
      </c>
      <c r="B22" s="22" t="s">
        <v>104</v>
      </c>
      <c r="C22" s="153">
        <f t="shared" ref="C22:I22" si="3">C127</f>
        <v>0</v>
      </c>
      <c r="D22" s="153">
        <f t="shared" si="3"/>
        <v>0</v>
      </c>
      <c r="E22" s="153">
        <f t="shared" si="3"/>
        <v>0</v>
      </c>
      <c r="F22" s="153">
        <f t="shared" si="3"/>
        <v>0</v>
      </c>
      <c r="G22" s="153">
        <f t="shared" si="3"/>
        <v>0</v>
      </c>
      <c r="H22" s="153">
        <f t="shared" si="3"/>
        <v>0</v>
      </c>
      <c r="I22" s="153">
        <f t="shared" si="3"/>
        <v>0</v>
      </c>
      <c r="J22" s="51"/>
      <c r="K22" s="51"/>
      <c r="L22" s="51"/>
    </row>
    <row r="23" spans="1:12">
      <c r="A23" s="27" t="s">
        <v>108</v>
      </c>
      <c r="B23" s="22" t="s">
        <v>104</v>
      </c>
      <c r="C23" s="153">
        <f t="shared" ref="C23:I23" si="4">C131+C132</f>
        <v>0</v>
      </c>
      <c r="D23" s="153">
        <f t="shared" si="4"/>
        <v>0</v>
      </c>
      <c r="E23" s="153">
        <f t="shared" si="4"/>
        <v>0</v>
      </c>
      <c r="F23" s="153">
        <f t="shared" si="4"/>
        <v>0</v>
      </c>
      <c r="G23" s="153">
        <f t="shared" si="4"/>
        <v>0</v>
      </c>
      <c r="H23" s="153">
        <f t="shared" si="4"/>
        <v>0</v>
      </c>
      <c r="I23" s="153">
        <f t="shared" si="4"/>
        <v>0</v>
      </c>
      <c r="J23" s="51"/>
      <c r="K23" s="51"/>
      <c r="L23" s="51"/>
    </row>
    <row r="24" spans="1:12">
      <c r="A24" s="27" t="s">
        <v>109</v>
      </c>
      <c r="B24" s="22" t="s">
        <v>104</v>
      </c>
      <c r="C24" s="153">
        <f t="shared" ref="C24:I24" si="5">C158</f>
        <v>0</v>
      </c>
      <c r="D24" s="153">
        <f t="shared" si="5"/>
        <v>0</v>
      </c>
      <c r="E24" s="153">
        <f t="shared" si="5"/>
        <v>0</v>
      </c>
      <c r="F24" s="153">
        <f t="shared" si="5"/>
        <v>0</v>
      </c>
      <c r="G24" s="153">
        <f t="shared" si="5"/>
        <v>0</v>
      </c>
      <c r="H24" s="153">
        <f t="shared" si="5"/>
        <v>0</v>
      </c>
      <c r="I24" s="153">
        <f t="shared" si="5"/>
        <v>0</v>
      </c>
      <c r="J24" s="51"/>
      <c r="K24" s="51"/>
      <c r="L24" s="51"/>
    </row>
    <row r="25" spans="1:12">
      <c r="A25" s="28" t="s">
        <v>110</v>
      </c>
      <c r="B25" s="22" t="s">
        <v>104</v>
      </c>
      <c r="C25" s="154">
        <f t="shared" ref="C25:I25" si="6">C19-C23</f>
        <v>0</v>
      </c>
      <c r="D25" s="154">
        <f t="shared" si="6"/>
        <v>0</v>
      </c>
      <c r="E25" s="154">
        <f t="shared" si="6"/>
        <v>0</v>
      </c>
      <c r="F25" s="154">
        <f t="shared" si="6"/>
        <v>0</v>
      </c>
      <c r="G25" s="154">
        <f t="shared" si="6"/>
        <v>0</v>
      </c>
      <c r="H25" s="154">
        <f t="shared" si="6"/>
        <v>0</v>
      </c>
      <c r="I25" s="154">
        <f t="shared" si="6"/>
        <v>0</v>
      </c>
      <c r="J25" s="51"/>
      <c r="K25" s="51"/>
      <c r="L25" s="51"/>
    </row>
    <row r="26" spans="1:12">
      <c r="A26" s="28" t="s">
        <v>111</v>
      </c>
      <c r="B26" s="22" t="s">
        <v>104</v>
      </c>
      <c r="C26" s="155">
        <f>C19</f>
        <v>0</v>
      </c>
      <c r="D26" s="155">
        <f t="shared" ref="D26:I26" si="7">D19+C19</f>
        <v>0</v>
      </c>
      <c r="E26" s="155">
        <f t="shared" si="7"/>
        <v>0</v>
      </c>
      <c r="F26" s="155">
        <f t="shared" si="7"/>
        <v>0</v>
      </c>
      <c r="G26" s="155">
        <f t="shared" si="7"/>
        <v>0</v>
      </c>
      <c r="H26" s="155">
        <f t="shared" si="7"/>
        <v>0</v>
      </c>
      <c r="I26" s="155">
        <f t="shared" si="7"/>
        <v>0</v>
      </c>
      <c r="J26" s="51"/>
      <c r="K26" s="51"/>
      <c r="L26" s="51"/>
    </row>
    <row r="27" spans="1:12">
      <c r="A27" s="28" t="s">
        <v>112</v>
      </c>
      <c r="B27" s="22" t="s">
        <v>113</v>
      </c>
      <c r="C27" s="155">
        <f t="shared" ref="C27:I27" si="8">SUM(C28:C31)</f>
        <v>0</v>
      </c>
      <c r="D27" s="155">
        <f t="shared" si="8"/>
        <v>0</v>
      </c>
      <c r="E27" s="155">
        <f t="shared" si="8"/>
        <v>0</v>
      </c>
      <c r="F27" s="155">
        <f t="shared" si="8"/>
        <v>0</v>
      </c>
      <c r="G27" s="155">
        <f t="shared" si="8"/>
        <v>0</v>
      </c>
      <c r="H27" s="155">
        <f t="shared" si="8"/>
        <v>0</v>
      </c>
      <c r="I27" s="155">
        <f t="shared" si="8"/>
        <v>0</v>
      </c>
      <c r="J27" s="51"/>
      <c r="K27" s="51"/>
      <c r="L27" s="51"/>
    </row>
    <row r="28" spans="1:12">
      <c r="A28" s="27" t="s">
        <v>105</v>
      </c>
      <c r="B28" s="22" t="s">
        <v>113</v>
      </c>
      <c r="C28" s="29"/>
      <c r="D28" s="29"/>
      <c r="E28" s="29"/>
      <c r="F28" s="29"/>
      <c r="G28" s="29"/>
      <c r="H28" s="29"/>
      <c r="I28" s="29"/>
      <c r="J28" s="194"/>
      <c r="K28" s="51"/>
      <c r="L28" s="51"/>
    </row>
    <row r="29" spans="1:12">
      <c r="A29" s="27" t="s">
        <v>106</v>
      </c>
      <c r="B29" s="22" t="s">
        <v>113</v>
      </c>
      <c r="C29" s="29"/>
      <c r="D29" s="29"/>
      <c r="E29" s="29"/>
      <c r="F29" s="29"/>
      <c r="G29" s="29"/>
      <c r="H29" s="29"/>
      <c r="I29" s="29"/>
      <c r="J29" s="194"/>
      <c r="K29" s="51"/>
      <c r="L29" s="51"/>
    </row>
    <row r="30" spans="1:12">
      <c r="A30" s="27" t="s">
        <v>107</v>
      </c>
      <c r="B30" s="22" t="s">
        <v>113</v>
      </c>
      <c r="C30" s="155">
        <f t="shared" ref="C30:I30" si="9">C128</f>
        <v>0</v>
      </c>
      <c r="D30" s="155">
        <f t="shared" si="9"/>
        <v>0</v>
      </c>
      <c r="E30" s="155">
        <f t="shared" si="9"/>
        <v>0</v>
      </c>
      <c r="F30" s="155">
        <f t="shared" si="9"/>
        <v>0</v>
      </c>
      <c r="G30" s="155">
        <f t="shared" si="9"/>
        <v>0</v>
      </c>
      <c r="H30" s="155">
        <f t="shared" si="9"/>
        <v>0</v>
      </c>
      <c r="I30" s="155">
        <f t="shared" si="9"/>
        <v>0</v>
      </c>
      <c r="J30" s="51"/>
      <c r="K30" s="51"/>
      <c r="L30" s="51"/>
    </row>
    <row r="31" spans="1:12">
      <c r="A31" s="27" t="s">
        <v>109</v>
      </c>
      <c r="B31" s="22" t="s">
        <v>113</v>
      </c>
      <c r="C31" s="155">
        <f t="shared" ref="C31:I31" si="10">C159</f>
        <v>0</v>
      </c>
      <c r="D31" s="155">
        <f t="shared" si="10"/>
        <v>0</v>
      </c>
      <c r="E31" s="155">
        <f t="shared" si="10"/>
        <v>0</v>
      </c>
      <c r="F31" s="155">
        <f t="shared" si="10"/>
        <v>0</v>
      </c>
      <c r="G31" s="155">
        <f t="shared" si="10"/>
        <v>0</v>
      </c>
      <c r="H31" s="155">
        <f t="shared" si="10"/>
        <v>0</v>
      </c>
      <c r="I31" s="155">
        <f t="shared" si="10"/>
        <v>0</v>
      </c>
      <c r="J31" s="51"/>
      <c r="K31" s="51"/>
      <c r="L31" s="51"/>
    </row>
    <row r="32" spans="1:12">
      <c r="A32" s="28" t="s">
        <v>114</v>
      </c>
      <c r="B32" s="22" t="s">
        <v>113</v>
      </c>
      <c r="C32" s="155">
        <f t="shared" ref="C32:I32" si="11">SUM(C33:C36)</f>
        <v>0</v>
      </c>
      <c r="D32" s="155">
        <f t="shared" si="11"/>
        <v>0</v>
      </c>
      <c r="E32" s="155">
        <f t="shared" si="11"/>
        <v>0</v>
      </c>
      <c r="F32" s="155">
        <f t="shared" si="11"/>
        <v>0</v>
      </c>
      <c r="G32" s="155">
        <f t="shared" si="11"/>
        <v>0</v>
      </c>
      <c r="H32" s="155">
        <f t="shared" si="11"/>
        <v>0</v>
      </c>
      <c r="I32" s="155">
        <f t="shared" si="11"/>
        <v>0</v>
      </c>
      <c r="J32" s="51"/>
      <c r="K32" s="51"/>
      <c r="L32" s="51"/>
    </row>
    <row r="33" spans="1:12">
      <c r="A33" s="27" t="s">
        <v>105</v>
      </c>
      <c r="B33" s="22" t="s">
        <v>113</v>
      </c>
      <c r="C33" s="29"/>
      <c r="D33" s="29"/>
      <c r="E33" s="29"/>
      <c r="F33" s="29"/>
      <c r="G33" s="29"/>
      <c r="H33" s="29"/>
      <c r="I33" s="29"/>
      <c r="J33" s="194"/>
      <c r="K33" s="51"/>
      <c r="L33" s="51"/>
    </row>
    <row r="34" spans="1:12">
      <c r="A34" s="27" t="s">
        <v>106</v>
      </c>
      <c r="B34" s="22" t="s">
        <v>113</v>
      </c>
      <c r="C34" s="29"/>
      <c r="D34" s="29"/>
      <c r="E34" s="29"/>
      <c r="F34" s="29"/>
      <c r="G34" s="29"/>
      <c r="H34" s="29"/>
      <c r="I34" s="29"/>
      <c r="J34" s="194"/>
      <c r="K34" s="51"/>
      <c r="L34" s="51"/>
    </row>
    <row r="35" spans="1:12">
      <c r="A35" s="27" t="s">
        <v>107</v>
      </c>
      <c r="B35" s="22" t="s">
        <v>113</v>
      </c>
      <c r="C35" s="155">
        <f t="shared" ref="C35:I35" si="12">C129</f>
        <v>0</v>
      </c>
      <c r="D35" s="155">
        <f t="shared" si="12"/>
        <v>0</v>
      </c>
      <c r="E35" s="155">
        <f t="shared" si="12"/>
        <v>0</v>
      </c>
      <c r="F35" s="155">
        <f t="shared" si="12"/>
        <v>0</v>
      </c>
      <c r="G35" s="155">
        <f t="shared" si="12"/>
        <v>0</v>
      </c>
      <c r="H35" s="155">
        <f t="shared" si="12"/>
        <v>0</v>
      </c>
      <c r="I35" s="155">
        <f t="shared" si="12"/>
        <v>0</v>
      </c>
      <c r="J35" s="51"/>
      <c r="K35" s="51"/>
      <c r="L35" s="51"/>
    </row>
    <row r="36" spans="1:12">
      <c r="A36" s="27" t="s">
        <v>109</v>
      </c>
      <c r="B36" s="22" t="s">
        <v>113</v>
      </c>
      <c r="C36" s="155">
        <f t="shared" ref="C36:I36" si="13">C160</f>
        <v>0</v>
      </c>
      <c r="D36" s="155">
        <f t="shared" si="13"/>
        <v>0</v>
      </c>
      <c r="E36" s="155">
        <f t="shared" si="13"/>
        <v>0</v>
      </c>
      <c r="F36" s="155">
        <f t="shared" si="13"/>
        <v>0</v>
      </c>
      <c r="G36" s="155">
        <f t="shared" si="13"/>
        <v>0</v>
      </c>
      <c r="H36" s="155">
        <f t="shared" si="13"/>
        <v>0</v>
      </c>
      <c r="I36" s="155">
        <f t="shared" si="13"/>
        <v>0</v>
      </c>
      <c r="J36" s="51"/>
      <c r="K36" s="51"/>
      <c r="L36" s="51"/>
    </row>
    <row r="37" spans="1:12">
      <c r="A37" s="28" t="s">
        <v>115</v>
      </c>
      <c r="B37" s="22" t="s">
        <v>113</v>
      </c>
      <c r="C37" s="156">
        <f t="shared" ref="C37:I37" si="14">C38+C39</f>
        <v>0</v>
      </c>
      <c r="D37" s="156">
        <f t="shared" si="14"/>
        <v>0</v>
      </c>
      <c r="E37" s="156">
        <f t="shared" si="14"/>
        <v>0</v>
      </c>
      <c r="F37" s="156">
        <f t="shared" si="14"/>
        <v>0</v>
      </c>
      <c r="G37" s="156">
        <f t="shared" si="14"/>
        <v>0</v>
      </c>
      <c r="H37" s="156">
        <f t="shared" si="14"/>
        <v>0</v>
      </c>
      <c r="I37" s="156">
        <f t="shared" si="14"/>
        <v>0</v>
      </c>
      <c r="J37" s="194"/>
      <c r="K37" s="51"/>
      <c r="L37" s="51"/>
    </row>
    <row r="38" spans="1:12">
      <c r="A38" s="27" t="s">
        <v>105</v>
      </c>
      <c r="B38" s="22" t="s">
        <v>113</v>
      </c>
      <c r="C38" s="29"/>
      <c r="D38" s="29"/>
      <c r="E38" s="29"/>
      <c r="F38" s="29"/>
      <c r="G38" s="29"/>
      <c r="H38" s="29"/>
      <c r="I38" s="29"/>
      <c r="J38" s="194"/>
      <c r="K38" s="51"/>
      <c r="L38" s="51"/>
    </row>
    <row r="39" spans="1:12">
      <c r="A39" s="27" t="s">
        <v>106</v>
      </c>
      <c r="B39" s="22" t="s">
        <v>113</v>
      </c>
      <c r="C39" s="29"/>
      <c r="D39" s="29"/>
      <c r="E39" s="29"/>
      <c r="F39" s="29"/>
      <c r="G39" s="29"/>
      <c r="H39" s="29"/>
      <c r="I39" s="29"/>
      <c r="J39" s="194"/>
      <c r="K39" s="51"/>
      <c r="L39" s="51"/>
    </row>
    <row r="40" spans="1:12">
      <c r="A40" s="28" t="s">
        <v>116</v>
      </c>
      <c r="B40" s="22" t="s">
        <v>113</v>
      </c>
      <c r="C40" s="155">
        <f t="shared" ref="C40:I40" si="15">SUM(C41:C44)</f>
        <v>0</v>
      </c>
      <c r="D40" s="155">
        <f t="shared" si="15"/>
        <v>0</v>
      </c>
      <c r="E40" s="155">
        <f t="shared" si="15"/>
        <v>0</v>
      </c>
      <c r="F40" s="155">
        <f t="shared" si="15"/>
        <v>0</v>
      </c>
      <c r="G40" s="155">
        <f t="shared" si="15"/>
        <v>0</v>
      </c>
      <c r="H40" s="155">
        <f t="shared" si="15"/>
        <v>0</v>
      </c>
      <c r="I40" s="155">
        <f t="shared" si="15"/>
        <v>0</v>
      </c>
      <c r="J40" s="51"/>
      <c r="K40" s="51"/>
      <c r="L40" s="51"/>
    </row>
    <row r="41" spans="1:12">
      <c r="A41" s="27" t="s">
        <v>105</v>
      </c>
      <c r="B41" s="22" t="s">
        <v>113</v>
      </c>
      <c r="C41" s="155">
        <f t="shared" ref="C41:I42" si="16">C28+C33+C38</f>
        <v>0</v>
      </c>
      <c r="D41" s="155">
        <f t="shared" si="16"/>
        <v>0</v>
      </c>
      <c r="E41" s="155">
        <f t="shared" si="16"/>
        <v>0</v>
      </c>
      <c r="F41" s="155">
        <f t="shared" si="16"/>
        <v>0</v>
      </c>
      <c r="G41" s="155">
        <f t="shared" si="16"/>
        <v>0</v>
      </c>
      <c r="H41" s="155">
        <f t="shared" si="16"/>
        <v>0</v>
      </c>
      <c r="I41" s="155">
        <f t="shared" si="16"/>
        <v>0</v>
      </c>
      <c r="J41" s="51"/>
      <c r="K41" s="51"/>
      <c r="L41" s="51"/>
    </row>
    <row r="42" spans="1:12">
      <c r="A42" s="27" t="s">
        <v>106</v>
      </c>
      <c r="B42" s="22" t="s">
        <v>113</v>
      </c>
      <c r="C42" s="155">
        <f t="shared" si="16"/>
        <v>0</v>
      </c>
      <c r="D42" s="155">
        <f t="shared" si="16"/>
        <v>0</v>
      </c>
      <c r="E42" s="155">
        <f t="shared" si="16"/>
        <v>0</v>
      </c>
      <c r="F42" s="155">
        <f t="shared" si="16"/>
        <v>0</v>
      </c>
      <c r="G42" s="155">
        <f t="shared" si="16"/>
        <v>0</v>
      </c>
      <c r="H42" s="155">
        <f t="shared" si="16"/>
        <v>0</v>
      </c>
      <c r="I42" s="155">
        <f t="shared" si="16"/>
        <v>0</v>
      </c>
      <c r="J42" s="51"/>
      <c r="K42" s="51"/>
      <c r="L42" s="51"/>
    </row>
    <row r="43" spans="1:12">
      <c r="A43" s="27" t="s">
        <v>107</v>
      </c>
      <c r="B43" s="22" t="s">
        <v>113</v>
      </c>
      <c r="C43" s="155">
        <f t="shared" ref="C43:I44" si="17">C30+C35</f>
        <v>0</v>
      </c>
      <c r="D43" s="155">
        <f t="shared" si="17"/>
        <v>0</v>
      </c>
      <c r="E43" s="155">
        <f t="shared" si="17"/>
        <v>0</v>
      </c>
      <c r="F43" s="155">
        <f t="shared" si="17"/>
        <v>0</v>
      </c>
      <c r="G43" s="155">
        <f t="shared" si="17"/>
        <v>0</v>
      </c>
      <c r="H43" s="155">
        <f t="shared" si="17"/>
        <v>0</v>
      </c>
      <c r="I43" s="155">
        <f t="shared" si="17"/>
        <v>0</v>
      </c>
      <c r="J43" s="51"/>
      <c r="K43" s="51"/>
      <c r="L43" s="51"/>
    </row>
    <row r="44" spans="1:12">
      <c r="A44" s="27" t="s">
        <v>109</v>
      </c>
      <c r="B44" s="22" t="s">
        <v>113</v>
      </c>
      <c r="C44" s="155">
        <f t="shared" si="17"/>
        <v>0</v>
      </c>
      <c r="D44" s="155">
        <f t="shared" si="17"/>
        <v>0</v>
      </c>
      <c r="E44" s="155">
        <f t="shared" si="17"/>
        <v>0</v>
      </c>
      <c r="F44" s="155">
        <f t="shared" si="17"/>
        <v>0</v>
      </c>
      <c r="G44" s="155">
        <f t="shared" si="17"/>
        <v>0</v>
      </c>
      <c r="H44" s="155">
        <f t="shared" si="17"/>
        <v>0</v>
      </c>
      <c r="I44" s="155">
        <f t="shared" si="17"/>
        <v>0</v>
      </c>
      <c r="J44" s="51"/>
      <c r="K44" s="51"/>
      <c r="L44" s="51"/>
    </row>
    <row r="45" spans="1:12">
      <c r="A45" s="28" t="s">
        <v>117</v>
      </c>
      <c r="B45" s="22" t="s">
        <v>113</v>
      </c>
      <c r="C45" s="155">
        <f>C40</f>
        <v>0</v>
      </c>
      <c r="D45" s="155">
        <f t="shared" ref="D45:I45" si="18">D40+C40</f>
        <v>0</v>
      </c>
      <c r="E45" s="155">
        <f t="shared" si="18"/>
        <v>0</v>
      </c>
      <c r="F45" s="155">
        <f t="shared" si="18"/>
        <v>0</v>
      </c>
      <c r="G45" s="155">
        <f t="shared" si="18"/>
        <v>0</v>
      </c>
      <c r="H45" s="155">
        <f t="shared" si="18"/>
        <v>0</v>
      </c>
      <c r="I45" s="155">
        <f t="shared" si="18"/>
        <v>0</v>
      </c>
      <c r="J45" s="51"/>
      <c r="K45" s="51"/>
      <c r="L45" s="51"/>
    </row>
    <row r="46" spans="1:12">
      <c r="A46" s="21" t="s">
        <v>118</v>
      </c>
      <c r="B46" s="21"/>
      <c r="C46" s="21"/>
      <c r="D46" s="21"/>
      <c r="E46" s="21"/>
      <c r="F46" s="21"/>
      <c r="G46" s="21"/>
      <c r="H46" s="21"/>
      <c r="I46" s="21"/>
      <c r="J46" s="51"/>
      <c r="K46" s="51"/>
      <c r="L46" s="51"/>
    </row>
    <row r="47" spans="1:12">
      <c r="A47" s="28" t="s">
        <v>119</v>
      </c>
      <c r="B47" s="22" t="s">
        <v>113</v>
      </c>
      <c r="C47" s="154">
        <f t="shared" ref="C47:I50" si="19">C19+C40</f>
        <v>0</v>
      </c>
      <c r="D47" s="154">
        <f t="shared" si="19"/>
        <v>0</v>
      </c>
      <c r="E47" s="154">
        <f t="shared" si="19"/>
        <v>0</v>
      </c>
      <c r="F47" s="154">
        <f t="shared" si="19"/>
        <v>0</v>
      </c>
      <c r="G47" s="154">
        <f t="shared" si="19"/>
        <v>0</v>
      </c>
      <c r="H47" s="154">
        <f t="shared" si="19"/>
        <v>0</v>
      </c>
      <c r="I47" s="154">
        <f t="shared" si="19"/>
        <v>0</v>
      </c>
      <c r="J47" s="194"/>
      <c r="K47" s="51"/>
      <c r="L47" s="51"/>
    </row>
    <row r="48" spans="1:12">
      <c r="A48" s="27" t="s">
        <v>105</v>
      </c>
      <c r="B48" s="22" t="s">
        <v>113</v>
      </c>
      <c r="C48" s="154">
        <f t="shared" si="19"/>
        <v>0</v>
      </c>
      <c r="D48" s="154">
        <f t="shared" si="19"/>
        <v>0</v>
      </c>
      <c r="E48" s="154">
        <f t="shared" si="19"/>
        <v>0</v>
      </c>
      <c r="F48" s="154">
        <f t="shared" si="19"/>
        <v>0</v>
      </c>
      <c r="G48" s="154">
        <f t="shared" si="19"/>
        <v>0</v>
      </c>
      <c r="H48" s="154">
        <f t="shared" si="19"/>
        <v>0</v>
      </c>
      <c r="I48" s="154">
        <f t="shared" si="19"/>
        <v>0</v>
      </c>
      <c r="J48" s="194"/>
      <c r="K48" s="51"/>
      <c r="L48" s="51"/>
    </row>
    <row r="49" spans="1:12">
      <c r="A49" s="27" t="s">
        <v>106</v>
      </c>
      <c r="B49" s="22" t="s">
        <v>113</v>
      </c>
      <c r="C49" s="154">
        <f t="shared" si="19"/>
        <v>0</v>
      </c>
      <c r="D49" s="154">
        <f t="shared" si="19"/>
        <v>0</v>
      </c>
      <c r="E49" s="154">
        <f t="shared" si="19"/>
        <v>0</v>
      </c>
      <c r="F49" s="154">
        <f t="shared" si="19"/>
        <v>0</v>
      </c>
      <c r="G49" s="154">
        <f t="shared" si="19"/>
        <v>0</v>
      </c>
      <c r="H49" s="154">
        <f t="shared" si="19"/>
        <v>0</v>
      </c>
      <c r="I49" s="154">
        <f t="shared" si="19"/>
        <v>0</v>
      </c>
      <c r="J49" s="194"/>
      <c r="K49" s="51"/>
      <c r="L49" s="51"/>
    </row>
    <row r="50" spans="1:12">
      <c r="A50" s="27" t="s">
        <v>107</v>
      </c>
      <c r="B50" s="22" t="s">
        <v>113</v>
      </c>
      <c r="C50" s="154">
        <f t="shared" si="19"/>
        <v>0</v>
      </c>
      <c r="D50" s="154">
        <f t="shared" si="19"/>
        <v>0</v>
      </c>
      <c r="E50" s="154">
        <f t="shared" si="19"/>
        <v>0</v>
      </c>
      <c r="F50" s="154">
        <f t="shared" si="19"/>
        <v>0</v>
      </c>
      <c r="G50" s="154">
        <f t="shared" si="19"/>
        <v>0</v>
      </c>
      <c r="H50" s="154">
        <f t="shared" si="19"/>
        <v>0</v>
      </c>
      <c r="I50" s="154">
        <f t="shared" si="19"/>
        <v>0</v>
      </c>
      <c r="J50" s="194"/>
      <c r="K50" s="51"/>
      <c r="L50" s="51"/>
    </row>
    <row r="51" spans="1:12">
      <c r="A51" s="27" t="s">
        <v>108</v>
      </c>
      <c r="B51" s="22" t="s">
        <v>113</v>
      </c>
      <c r="C51" s="154">
        <f t="shared" ref="C51:I51" si="20">C23</f>
        <v>0</v>
      </c>
      <c r="D51" s="154">
        <f t="shared" si="20"/>
        <v>0</v>
      </c>
      <c r="E51" s="154">
        <f t="shared" si="20"/>
        <v>0</v>
      </c>
      <c r="F51" s="154">
        <f t="shared" si="20"/>
        <v>0</v>
      </c>
      <c r="G51" s="154">
        <f t="shared" si="20"/>
        <v>0</v>
      </c>
      <c r="H51" s="154">
        <f t="shared" si="20"/>
        <v>0</v>
      </c>
      <c r="I51" s="154">
        <f t="shared" si="20"/>
        <v>0</v>
      </c>
      <c r="J51" s="194"/>
      <c r="K51" s="51"/>
      <c r="L51" s="51"/>
    </row>
    <row r="52" spans="1:12">
      <c r="A52" s="27" t="s">
        <v>109</v>
      </c>
      <c r="B52" s="22" t="s">
        <v>113</v>
      </c>
      <c r="C52" s="154">
        <f t="shared" ref="C52:I52" si="21">C24+C44</f>
        <v>0</v>
      </c>
      <c r="D52" s="154">
        <f t="shared" si="21"/>
        <v>0</v>
      </c>
      <c r="E52" s="154">
        <f t="shared" si="21"/>
        <v>0</v>
      </c>
      <c r="F52" s="154">
        <f t="shared" si="21"/>
        <v>0</v>
      </c>
      <c r="G52" s="154">
        <f t="shared" si="21"/>
        <v>0</v>
      </c>
      <c r="H52" s="154">
        <f t="shared" si="21"/>
        <v>0</v>
      </c>
      <c r="I52" s="154">
        <f t="shared" si="21"/>
        <v>0</v>
      </c>
      <c r="J52" s="194"/>
      <c r="K52" s="51"/>
      <c r="L52" s="51"/>
    </row>
    <row r="53" spans="1:12">
      <c r="A53" s="110" t="s">
        <v>120</v>
      </c>
      <c r="B53" s="20"/>
      <c r="C53" s="20"/>
      <c r="D53" s="20"/>
      <c r="E53" s="20"/>
      <c r="F53" s="20"/>
      <c r="G53" s="20"/>
      <c r="H53" s="20"/>
      <c r="I53" s="20"/>
      <c r="J53" s="51"/>
      <c r="K53" s="51"/>
      <c r="L53" s="51"/>
    </row>
    <row r="54" spans="1:12">
      <c r="A54" s="175" t="s">
        <v>121</v>
      </c>
      <c r="B54" s="21"/>
      <c r="C54" s="21"/>
      <c r="D54" s="21"/>
      <c r="E54" s="21"/>
      <c r="F54" s="21"/>
      <c r="G54" s="21"/>
      <c r="H54" s="21"/>
      <c r="I54" s="21"/>
      <c r="J54" s="51"/>
      <c r="K54" s="51"/>
      <c r="L54" s="51"/>
    </row>
    <row r="55" spans="1:12">
      <c r="A55" s="27" t="s">
        <v>122</v>
      </c>
      <c r="B55" s="22" t="s">
        <v>123</v>
      </c>
      <c r="C55" s="150">
        <f t="shared" ref="C55:I58" si="22">C101</f>
        <v>0</v>
      </c>
      <c r="D55" s="150">
        <f t="shared" si="22"/>
        <v>0</v>
      </c>
      <c r="E55" s="150">
        <f t="shared" si="22"/>
        <v>0</v>
      </c>
      <c r="F55" s="150">
        <f t="shared" si="22"/>
        <v>0</v>
      </c>
      <c r="G55" s="150">
        <f t="shared" si="22"/>
        <v>0</v>
      </c>
      <c r="H55" s="150">
        <f t="shared" si="22"/>
        <v>0</v>
      </c>
      <c r="I55" s="150">
        <f t="shared" si="22"/>
        <v>0</v>
      </c>
      <c r="J55" s="51"/>
      <c r="K55" s="51"/>
      <c r="L55" s="51"/>
    </row>
    <row r="56" spans="1:12">
      <c r="A56" s="27" t="s">
        <v>124</v>
      </c>
      <c r="B56" s="22" t="s">
        <v>123</v>
      </c>
      <c r="C56" s="150">
        <f t="shared" si="22"/>
        <v>0</v>
      </c>
      <c r="D56" s="150">
        <f t="shared" si="22"/>
        <v>0</v>
      </c>
      <c r="E56" s="150">
        <f t="shared" si="22"/>
        <v>0</v>
      </c>
      <c r="F56" s="150">
        <f t="shared" si="22"/>
        <v>0</v>
      </c>
      <c r="G56" s="150">
        <f t="shared" si="22"/>
        <v>0</v>
      </c>
      <c r="H56" s="150">
        <f t="shared" si="22"/>
        <v>0</v>
      </c>
      <c r="I56" s="150">
        <f t="shared" si="22"/>
        <v>0</v>
      </c>
      <c r="J56" s="195"/>
      <c r="K56" s="51"/>
      <c r="L56" s="51"/>
    </row>
    <row r="57" spans="1:12">
      <c r="A57" s="27" t="s">
        <v>125</v>
      </c>
      <c r="B57" s="22" t="s">
        <v>123</v>
      </c>
      <c r="C57" s="150">
        <f t="shared" si="22"/>
        <v>0</v>
      </c>
      <c r="D57" s="150">
        <f t="shared" si="22"/>
        <v>0</v>
      </c>
      <c r="E57" s="150">
        <f t="shared" si="22"/>
        <v>0</v>
      </c>
      <c r="F57" s="150">
        <f t="shared" si="22"/>
        <v>0</v>
      </c>
      <c r="G57" s="150">
        <f t="shared" si="22"/>
        <v>0</v>
      </c>
      <c r="H57" s="150">
        <f t="shared" si="22"/>
        <v>0</v>
      </c>
      <c r="I57" s="150">
        <f t="shared" si="22"/>
        <v>0</v>
      </c>
      <c r="J57" s="195"/>
      <c r="K57" s="51"/>
      <c r="L57" s="51"/>
    </row>
    <row r="58" spans="1:12">
      <c r="A58" s="27" t="s">
        <v>126</v>
      </c>
      <c r="B58" s="22" t="s">
        <v>123</v>
      </c>
      <c r="C58" s="150">
        <f t="shared" si="22"/>
        <v>0</v>
      </c>
      <c r="D58" s="150">
        <f t="shared" si="22"/>
        <v>0</v>
      </c>
      <c r="E58" s="150">
        <f t="shared" si="22"/>
        <v>0</v>
      </c>
      <c r="F58" s="150">
        <f t="shared" si="22"/>
        <v>0</v>
      </c>
      <c r="G58" s="150">
        <f t="shared" si="22"/>
        <v>0</v>
      </c>
      <c r="H58" s="150">
        <f t="shared" si="22"/>
        <v>0</v>
      </c>
      <c r="I58" s="150">
        <f t="shared" si="22"/>
        <v>0</v>
      </c>
      <c r="J58" s="195"/>
      <c r="K58" s="51"/>
      <c r="L58" s="51"/>
    </row>
    <row r="59" spans="1:12">
      <c r="A59" s="27" t="s">
        <v>127</v>
      </c>
      <c r="B59" s="22" t="s">
        <v>123</v>
      </c>
      <c r="C59" s="150">
        <f t="shared" ref="C59:I63" si="23">C151</f>
        <v>0</v>
      </c>
      <c r="D59" s="150">
        <f t="shared" si="23"/>
        <v>0</v>
      </c>
      <c r="E59" s="150">
        <f t="shared" si="23"/>
        <v>0</v>
      </c>
      <c r="F59" s="150">
        <f t="shared" si="23"/>
        <v>0</v>
      </c>
      <c r="G59" s="150">
        <f t="shared" si="23"/>
        <v>0</v>
      </c>
      <c r="H59" s="150">
        <f t="shared" si="23"/>
        <v>0</v>
      </c>
      <c r="I59" s="150">
        <f t="shared" si="23"/>
        <v>0</v>
      </c>
      <c r="J59" s="195"/>
      <c r="K59" s="51"/>
      <c r="L59" s="51"/>
    </row>
    <row r="60" spans="1:12">
      <c r="A60" s="27" t="s">
        <v>128</v>
      </c>
      <c r="B60" s="22" t="s">
        <v>123</v>
      </c>
      <c r="C60" s="150">
        <f t="shared" si="23"/>
        <v>0</v>
      </c>
      <c r="D60" s="150">
        <f t="shared" si="23"/>
        <v>0</v>
      </c>
      <c r="E60" s="150">
        <f t="shared" si="23"/>
        <v>0</v>
      </c>
      <c r="F60" s="150">
        <f t="shared" si="23"/>
        <v>0</v>
      </c>
      <c r="G60" s="150">
        <f t="shared" si="23"/>
        <v>0</v>
      </c>
      <c r="H60" s="150">
        <f t="shared" si="23"/>
        <v>0</v>
      </c>
      <c r="I60" s="150">
        <f t="shared" si="23"/>
        <v>0</v>
      </c>
      <c r="J60" s="195"/>
      <c r="K60" s="51"/>
      <c r="L60" s="51"/>
    </row>
    <row r="61" spans="1:12">
      <c r="A61" s="107" t="s">
        <v>129</v>
      </c>
      <c r="B61" s="22" t="s">
        <v>123</v>
      </c>
      <c r="C61" s="150">
        <f t="shared" si="23"/>
        <v>0</v>
      </c>
      <c r="D61" s="150">
        <f t="shared" si="23"/>
        <v>0</v>
      </c>
      <c r="E61" s="150">
        <f t="shared" si="23"/>
        <v>0</v>
      </c>
      <c r="F61" s="150">
        <f t="shared" si="23"/>
        <v>0</v>
      </c>
      <c r="G61" s="150">
        <f t="shared" si="23"/>
        <v>0</v>
      </c>
      <c r="H61" s="150">
        <f t="shared" si="23"/>
        <v>0</v>
      </c>
      <c r="I61" s="150">
        <f t="shared" si="23"/>
        <v>0</v>
      </c>
      <c r="J61" s="195"/>
      <c r="K61" s="51"/>
      <c r="L61" s="51"/>
    </row>
    <row r="62" spans="1:12">
      <c r="A62" s="107" t="s">
        <v>130</v>
      </c>
      <c r="B62" s="22" t="s">
        <v>123</v>
      </c>
      <c r="C62" s="150">
        <f t="shared" si="23"/>
        <v>0</v>
      </c>
      <c r="D62" s="150">
        <f t="shared" si="23"/>
        <v>0</v>
      </c>
      <c r="E62" s="150">
        <f t="shared" si="23"/>
        <v>0</v>
      </c>
      <c r="F62" s="150">
        <f t="shared" si="23"/>
        <v>0</v>
      </c>
      <c r="G62" s="150">
        <f t="shared" si="23"/>
        <v>0</v>
      </c>
      <c r="H62" s="150">
        <f t="shared" si="23"/>
        <v>0</v>
      </c>
      <c r="I62" s="150">
        <f t="shared" si="23"/>
        <v>0</v>
      </c>
      <c r="J62" s="195"/>
      <c r="K62" s="51"/>
      <c r="L62" s="51"/>
    </row>
    <row r="63" spans="1:12">
      <c r="A63" s="27" t="s">
        <v>131</v>
      </c>
      <c r="B63" s="22" t="s">
        <v>123</v>
      </c>
      <c r="C63" s="150">
        <f t="shared" si="23"/>
        <v>0</v>
      </c>
      <c r="D63" s="150">
        <f t="shared" si="23"/>
        <v>0</v>
      </c>
      <c r="E63" s="150">
        <f t="shared" si="23"/>
        <v>0</v>
      </c>
      <c r="F63" s="150">
        <f t="shared" si="23"/>
        <v>0</v>
      </c>
      <c r="G63" s="150">
        <f t="shared" si="23"/>
        <v>0</v>
      </c>
      <c r="H63" s="150">
        <f t="shared" si="23"/>
        <v>0</v>
      </c>
      <c r="I63" s="150">
        <f t="shared" si="23"/>
        <v>0</v>
      </c>
      <c r="J63" s="195"/>
      <c r="K63" s="51"/>
      <c r="L63" s="51"/>
    </row>
    <row r="64" spans="1:12">
      <c r="A64" s="27" t="s">
        <v>132</v>
      </c>
      <c r="B64" s="22" t="s">
        <v>123</v>
      </c>
      <c r="C64" s="166">
        <f t="shared" ref="C64:I64" si="24">C144</f>
        <v>0</v>
      </c>
      <c r="D64" s="166">
        <f t="shared" si="24"/>
        <v>0</v>
      </c>
      <c r="E64" s="166">
        <f t="shared" si="24"/>
        <v>0</v>
      </c>
      <c r="F64" s="166">
        <f t="shared" si="24"/>
        <v>0</v>
      </c>
      <c r="G64" s="166">
        <f t="shared" si="24"/>
        <v>0</v>
      </c>
      <c r="H64" s="166">
        <f t="shared" si="24"/>
        <v>0</v>
      </c>
      <c r="I64" s="166">
        <f t="shared" si="24"/>
        <v>0</v>
      </c>
      <c r="J64" s="195"/>
      <c r="K64" s="51"/>
      <c r="L64" s="51"/>
    </row>
    <row r="65" spans="1:12">
      <c r="A65" s="27" t="s">
        <v>133</v>
      </c>
      <c r="B65" s="22" t="s">
        <v>123</v>
      </c>
      <c r="C65" s="44"/>
      <c r="D65" s="44"/>
      <c r="E65" s="44"/>
      <c r="F65" s="44"/>
      <c r="G65" s="44"/>
      <c r="H65" s="44"/>
      <c r="I65" s="44"/>
      <c r="J65" s="195"/>
      <c r="K65" s="51"/>
      <c r="L65" s="51"/>
    </row>
    <row r="66" spans="1:12">
      <c r="A66" s="28" t="s">
        <v>134</v>
      </c>
      <c r="B66" s="22" t="s">
        <v>123</v>
      </c>
      <c r="C66" s="154">
        <f t="shared" ref="C66:I66" si="25">SUM(C55:C65)</f>
        <v>0</v>
      </c>
      <c r="D66" s="154">
        <f t="shared" si="25"/>
        <v>0</v>
      </c>
      <c r="E66" s="154">
        <f t="shared" si="25"/>
        <v>0</v>
      </c>
      <c r="F66" s="154">
        <f t="shared" si="25"/>
        <v>0</v>
      </c>
      <c r="G66" s="154">
        <f t="shared" si="25"/>
        <v>0</v>
      </c>
      <c r="H66" s="154">
        <f t="shared" si="25"/>
        <v>0</v>
      </c>
      <c r="I66" s="154">
        <f t="shared" si="25"/>
        <v>0</v>
      </c>
      <c r="J66" s="194"/>
      <c r="K66" s="51"/>
      <c r="L66" s="51"/>
    </row>
    <row r="67" spans="1:12">
      <c r="A67" s="20" t="s">
        <v>135</v>
      </c>
      <c r="B67" s="20"/>
      <c r="C67" s="20"/>
      <c r="D67" s="20"/>
      <c r="E67" s="20"/>
      <c r="F67" s="20"/>
      <c r="G67" s="20"/>
      <c r="H67" s="20"/>
      <c r="I67" s="20"/>
      <c r="J67" s="51"/>
      <c r="K67" s="51"/>
      <c r="L67" s="51"/>
    </row>
    <row r="68" spans="1:12">
      <c r="A68" s="21" t="s">
        <v>136</v>
      </c>
      <c r="B68" s="21"/>
      <c r="C68" s="21"/>
      <c r="D68" s="21"/>
      <c r="E68" s="21"/>
      <c r="F68" s="21"/>
      <c r="G68" s="21"/>
      <c r="H68" s="21"/>
      <c r="I68" s="21"/>
      <c r="J68" s="51"/>
      <c r="K68" s="51"/>
      <c r="L68" s="51"/>
    </row>
    <row r="69" spans="1:12">
      <c r="A69" s="32" t="s">
        <v>137</v>
      </c>
      <c r="B69" s="32"/>
      <c r="C69" s="32"/>
      <c r="D69" s="32"/>
      <c r="E69" s="32"/>
      <c r="F69" s="32"/>
      <c r="G69" s="32"/>
      <c r="H69" s="32"/>
      <c r="I69" s="32"/>
      <c r="J69" s="51"/>
      <c r="K69" s="51"/>
      <c r="L69" s="51"/>
    </row>
    <row r="70" spans="1:12">
      <c r="A70" s="24" t="s">
        <v>138</v>
      </c>
      <c r="B70" s="24" t="s">
        <v>139</v>
      </c>
      <c r="C70" s="31"/>
      <c r="D70" s="31"/>
      <c r="E70" s="31"/>
      <c r="F70" s="31"/>
      <c r="G70" s="31"/>
      <c r="H70" s="31"/>
      <c r="I70" s="31"/>
      <c r="J70" s="196" t="s">
        <v>140</v>
      </c>
      <c r="K70" s="51"/>
      <c r="L70" s="51"/>
    </row>
    <row r="71" spans="1:12">
      <c r="A71" s="24" t="s">
        <v>141</v>
      </c>
      <c r="B71" s="24" t="s">
        <v>142</v>
      </c>
      <c r="C71" s="31"/>
      <c r="D71" s="31"/>
      <c r="E71" s="31"/>
      <c r="F71" s="31"/>
      <c r="G71" s="31"/>
      <c r="H71" s="31"/>
      <c r="I71" s="31"/>
      <c r="J71" s="196" t="s">
        <v>140</v>
      </c>
      <c r="K71" s="51"/>
      <c r="L71" s="51"/>
    </row>
    <row r="72" spans="1:12">
      <c r="A72" s="24" t="s">
        <v>143</v>
      </c>
      <c r="B72" s="24" t="s">
        <v>144</v>
      </c>
      <c r="C72" s="31"/>
      <c r="D72" s="31"/>
      <c r="E72" s="31"/>
      <c r="F72" s="31"/>
      <c r="G72" s="31"/>
      <c r="H72" s="31"/>
      <c r="I72" s="31"/>
      <c r="J72" s="196" t="s">
        <v>140</v>
      </c>
      <c r="K72" s="51"/>
      <c r="L72" s="51"/>
    </row>
    <row r="73" spans="1:12">
      <c r="A73" s="24" t="s">
        <v>145</v>
      </c>
      <c r="B73" s="24" t="s">
        <v>146</v>
      </c>
      <c r="C73" s="31"/>
      <c r="D73" s="31"/>
      <c r="E73" s="31"/>
      <c r="F73" s="31"/>
      <c r="G73" s="31"/>
      <c r="H73" s="31"/>
      <c r="I73" s="31"/>
      <c r="J73" s="196" t="s">
        <v>140</v>
      </c>
      <c r="K73" s="51"/>
      <c r="L73" s="51"/>
    </row>
    <row r="74" spans="1:12">
      <c r="A74" s="24" t="s">
        <v>147</v>
      </c>
      <c r="B74" s="24" t="s">
        <v>104</v>
      </c>
      <c r="C74" s="31"/>
      <c r="D74" s="31"/>
      <c r="E74" s="31"/>
      <c r="F74" s="31"/>
      <c r="G74" s="31"/>
      <c r="H74" s="31"/>
      <c r="I74" s="31"/>
      <c r="J74" s="196" t="s">
        <v>140</v>
      </c>
      <c r="K74" s="51"/>
      <c r="L74" s="51"/>
    </row>
    <row r="75" spans="1:12">
      <c r="A75" s="24" t="s">
        <v>148</v>
      </c>
      <c r="B75" s="24" t="s">
        <v>113</v>
      </c>
      <c r="C75" s="31"/>
      <c r="D75" s="31"/>
      <c r="E75" s="31"/>
      <c r="F75" s="31"/>
      <c r="G75" s="31"/>
      <c r="H75" s="31"/>
      <c r="I75" s="31"/>
      <c r="J75" s="196" t="s">
        <v>140</v>
      </c>
      <c r="K75" s="51"/>
      <c r="L75" s="51"/>
    </row>
    <row r="76" spans="1:12">
      <c r="A76" s="32" t="s">
        <v>149</v>
      </c>
      <c r="B76" s="33"/>
      <c r="C76" s="32"/>
      <c r="D76" s="32"/>
      <c r="E76" s="32"/>
      <c r="F76" s="32"/>
      <c r="G76" s="32"/>
      <c r="H76" s="32"/>
      <c r="I76" s="32"/>
      <c r="J76" s="51"/>
      <c r="K76" s="51"/>
      <c r="L76" s="51"/>
    </row>
    <row r="77" spans="1:12">
      <c r="A77" s="22" t="s">
        <v>150</v>
      </c>
      <c r="B77" s="24" t="s">
        <v>151</v>
      </c>
      <c r="C77" s="31"/>
      <c r="D77" s="31"/>
      <c r="E77" s="31"/>
      <c r="F77" s="31"/>
      <c r="G77" s="31"/>
      <c r="H77" s="31"/>
      <c r="I77" s="31"/>
      <c r="J77" s="196" t="s">
        <v>152</v>
      </c>
      <c r="K77" s="51"/>
      <c r="L77" s="51"/>
    </row>
    <row r="78" spans="1:12">
      <c r="A78" s="24" t="s">
        <v>153</v>
      </c>
      <c r="B78" s="24" t="s">
        <v>154</v>
      </c>
      <c r="C78" s="31"/>
      <c r="D78" s="31"/>
      <c r="E78" s="31"/>
      <c r="F78" s="31"/>
      <c r="G78" s="31"/>
      <c r="H78" s="31"/>
      <c r="I78" s="31"/>
      <c r="J78" s="196" t="s">
        <v>152</v>
      </c>
      <c r="K78" s="51"/>
      <c r="L78" s="51"/>
    </row>
    <row r="79" spans="1:12">
      <c r="A79" s="24" t="s">
        <v>143</v>
      </c>
      <c r="B79" s="24" t="s">
        <v>155</v>
      </c>
      <c r="C79" s="31"/>
      <c r="D79" s="31"/>
      <c r="E79" s="31"/>
      <c r="F79" s="31"/>
      <c r="G79" s="31"/>
      <c r="H79" s="31"/>
      <c r="I79" s="31"/>
      <c r="J79" s="196" t="s">
        <v>152</v>
      </c>
      <c r="K79" s="51"/>
      <c r="L79" s="51"/>
    </row>
    <row r="80" spans="1:12">
      <c r="A80" s="24" t="s">
        <v>145</v>
      </c>
      <c r="B80" s="24" t="s">
        <v>146</v>
      </c>
      <c r="C80" s="31"/>
      <c r="D80" s="31"/>
      <c r="E80" s="31"/>
      <c r="F80" s="31"/>
      <c r="G80" s="31"/>
      <c r="H80" s="31"/>
      <c r="I80" s="31"/>
      <c r="J80" s="196" t="s">
        <v>152</v>
      </c>
      <c r="K80" s="51"/>
      <c r="L80" s="51"/>
    </row>
    <row r="81" spans="1:12">
      <c r="A81" s="24" t="s">
        <v>147</v>
      </c>
      <c r="B81" s="24" t="s">
        <v>104</v>
      </c>
      <c r="C81" s="31"/>
      <c r="D81" s="31"/>
      <c r="E81" s="31"/>
      <c r="F81" s="31"/>
      <c r="G81" s="31"/>
      <c r="H81" s="31"/>
      <c r="I81" s="31"/>
      <c r="J81" s="196" t="s">
        <v>152</v>
      </c>
      <c r="K81" s="51"/>
      <c r="L81" s="51"/>
    </row>
    <row r="82" spans="1:12">
      <c r="A82" s="24" t="s">
        <v>148</v>
      </c>
      <c r="B82" s="24" t="s">
        <v>113</v>
      </c>
      <c r="C82" s="31"/>
      <c r="D82" s="31"/>
      <c r="E82" s="31"/>
      <c r="F82" s="31"/>
      <c r="G82" s="31"/>
      <c r="H82" s="31"/>
      <c r="I82" s="31"/>
      <c r="J82" s="196" t="s">
        <v>152</v>
      </c>
      <c r="K82" s="51"/>
      <c r="L82" s="51"/>
    </row>
    <row r="83" spans="1:12">
      <c r="A83" s="21" t="s">
        <v>156</v>
      </c>
      <c r="B83" s="34"/>
      <c r="C83" s="21"/>
      <c r="D83" s="21"/>
      <c r="E83" s="21"/>
      <c r="F83" s="21"/>
      <c r="G83" s="21"/>
      <c r="H83" s="21"/>
      <c r="I83" s="21"/>
      <c r="J83" s="51"/>
      <c r="K83" s="51"/>
      <c r="L83" s="51"/>
    </row>
    <row r="84" spans="1:12">
      <c r="A84" s="32" t="s">
        <v>157</v>
      </c>
      <c r="B84" s="33"/>
      <c r="C84" s="32"/>
      <c r="D84" s="32"/>
      <c r="E84" s="32"/>
      <c r="F84" s="32"/>
      <c r="G84" s="32"/>
      <c r="H84" s="32"/>
      <c r="I84" s="32"/>
      <c r="J84" s="51"/>
      <c r="K84" s="51"/>
      <c r="L84" s="51"/>
    </row>
    <row r="85" spans="1:12">
      <c r="A85" s="24" t="s">
        <v>158</v>
      </c>
      <c r="B85" s="24" t="s">
        <v>159</v>
      </c>
      <c r="C85" s="31"/>
      <c r="D85" s="31"/>
      <c r="E85" s="31"/>
      <c r="F85" s="31"/>
      <c r="G85" s="31"/>
      <c r="H85" s="31"/>
      <c r="I85" s="31"/>
      <c r="J85" s="196" t="s">
        <v>160</v>
      </c>
      <c r="K85" s="51"/>
      <c r="L85" s="51"/>
    </row>
    <row r="86" spans="1:12">
      <c r="A86" s="24" t="s">
        <v>141</v>
      </c>
      <c r="B86" s="24" t="s">
        <v>142</v>
      </c>
      <c r="C86" s="31"/>
      <c r="D86" s="31"/>
      <c r="E86" s="31"/>
      <c r="F86" s="31"/>
      <c r="G86" s="31"/>
      <c r="H86" s="31"/>
      <c r="I86" s="31"/>
      <c r="J86" s="196" t="s">
        <v>160</v>
      </c>
      <c r="K86" s="51"/>
      <c r="L86" s="51"/>
    </row>
    <row r="87" spans="1:12">
      <c r="A87" s="24" t="s">
        <v>143</v>
      </c>
      <c r="B87" s="24" t="s">
        <v>144</v>
      </c>
      <c r="C87" s="31"/>
      <c r="D87" s="31"/>
      <c r="E87" s="31"/>
      <c r="F87" s="31"/>
      <c r="G87" s="31"/>
      <c r="H87" s="31"/>
      <c r="I87" s="31"/>
      <c r="J87" s="196" t="s">
        <v>160</v>
      </c>
      <c r="K87" s="51"/>
      <c r="L87" s="51"/>
    </row>
    <row r="88" spans="1:12">
      <c r="A88" s="24" t="s">
        <v>145</v>
      </c>
      <c r="B88" s="24" t="s">
        <v>146</v>
      </c>
      <c r="C88" s="31"/>
      <c r="D88" s="31"/>
      <c r="E88" s="31"/>
      <c r="F88" s="31"/>
      <c r="G88" s="31"/>
      <c r="H88" s="31"/>
      <c r="I88" s="31"/>
      <c r="J88" s="196" t="s">
        <v>160</v>
      </c>
      <c r="K88" s="51"/>
      <c r="L88" s="51"/>
    </row>
    <row r="89" spans="1:12">
      <c r="A89" s="24" t="s">
        <v>147</v>
      </c>
      <c r="B89" s="24" t="s">
        <v>104</v>
      </c>
      <c r="C89" s="31"/>
      <c r="D89" s="31"/>
      <c r="E89" s="31"/>
      <c r="F89" s="31"/>
      <c r="G89" s="31"/>
      <c r="H89" s="31"/>
      <c r="I89" s="31"/>
      <c r="J89" s="196" t="s">
        <v>160</v>
      </c>
      <c r="K89" s="51"/>
      <c r="L89" s="51"/>
    </row>
    <row r="90" spans="1:12">
      <c r="A90" s="24" t="s">
        <v>148</v>
      </c>
      <c r="B90" s="24" t="s">
        <v>113</v>
      </c>
      <c r="C90" s="31"/>
      <c r="D90" s="31"/>
      <c r="E90" s="31"/>
      <c r="F90" s="31"/>
      <c r="G90" s="31"/>
      <c r="H90" s="31"/>
      <c r="I90" s="31"/>
      <c r="J90" s="196" t="s">
        <v>160</v>
      </c>
      <c r="K90" s="51"/>
      <c r="L90" s="51"/>
    </row>
    <row r="91" spans="1:12">
      <c r="A91" s="32" t="s">
        <v>161</v>
      </c>
      <c r="B91" s="33"/>
      <c r="C91" s="32"/>
      <c r="D91" s="32"/>
      <c r="E91" s="32"/>
      <c r="F91" s="32"/>
      <c r="G91" s="32"/>
      <c r="H91" s="32"/>
      <c r="I91" s="32"/>
      <c r="J91" s="51"/>
      <c r="K91" s="51"/>
      <c r="L91" s="51"/>
    </row>
    <row r="92" spans="1:12">
      <c r="A92" s="24" t="s">
        <v>162</v>
      </c>
      <c r="B92" s="35" t="s">
        <v>163</v>
      </c>
      <c r="C92" s="31"/>
      <c r="D92" s="31"/>
      <c r="E92" s="31"/>
      <c r="F92" s="31"/>
      <c r="G92" s="31"/>
      <c r="H92" s="31"/>
      <c r="I92" s="31"/>
      <c r="J92" s="196" t="s">
        <v>164</v>
      </c>
      <c r="K92" s="51"/>
      <c r="L92" s="51"/>
    </row>
    <row r="93" spans="1:12">
      <c r="A93" s="24" t="s">
        <v>165</v>
      </c>
      <c r="B93" s="24" t="s">
        <v>166</v>
      </c>
      <c r="C93" s="31"/>
      <c r="D93" s="31"/>
      <c r="E93" s="31"/>
      <c r="F93" s="31"/>
      <c r="G93" s="31"/>
      <c r="H93" s="31"/>
      <c r="I93" s="31"/>
      <c r="J93" s="196" t="s">
        <v>164</v>
      </c>
      <c r="K93" s="51"/>
      <c r="L93" s="51"/>
    </row>
    <row r="94" spans="1:12">
      <c r="A94" s="24" t="s">
        <v>143</v>
      </c>
      <c r="B94" s="24" t="s">
        <v>144</v>
      </c>
      <c r="C94" s="31"/>
      <c r="D94" s="31"/>
      <c r="E94" s="31"/>
      <c r="F94" s="31"/>
      <c r="G94" s="31"/>
      <c r="H94" s="31"/>
      <c r="I94" s="31"/>
      <c r="J94" s="196" t="s">
        <v>164</v>
      </c>
      <c r="K94" s="51"/>
      <c r="L94" s="51"/>
    </row>
    <row r="95" spans="1:12">
      <c r="A95" s="24" t="s">
        <v>145</v>
      </c>
      <c r="B95" s="24" t="s">
        <v>146</v>
      </c>
      <c r="C95" s="31"/>
      <c r="D95" s="31"/>
      <c r="E95" s="31"/>
      <c r="F95" s="31"/>
      <c r="G95" s="31"/>
      <c r="H95" s="31"/>
      <c r="I95" s="31"/>
      <c r="J95" s="196" t="s">
        <v>164</v>
      </c>
      <c r="K95" s="51"/>
      <c r="L95" s="51"/>
    </row>
    <row r="96" spans="1:12">
      <c r="A96" s="36" t="s">
        <v>167</v>
      </c>
      <c r="B96" s="37" t="s">
        <v>104</v>
      </c>
      <c r="C96" s="31"/>
      <c r="D96" s="31"/>
      <c r="E96" s="31"/>
      <c r="F96" s="31"/>
      <c r="G96" s="31"/>
      <c r="H96" s="31"/>
      <c r="I96" s="31"/>
      <c r="J96" s="196" t="s">
        <v>164</v>
      </c>
      <c r="K96" s="51"/>
      <c r="L96" s="51"/>
    </row>
    <row r="97" spans="1:12">
      <c r="A97" s="36" t="s">
        <v>168</v>
      </c>
      <c r="B97" s="37" t="s">
        <v>113</v>
      </c>
      <c r="C97" s="31"/>
      <c r="D97" s="31"/>
      <c r="E97" s="31"/>
      <c r="F97" s="31"/>
      <c r="G97" s="31"/>
      <c r="H97" s="31"/>
      <c r="I97" s="31"/>
      <c r="J97" s="196" t="s">
        <v>164</v>
      </c>
      <c r="K97" s="51"/>
      <c r="L97" s="51"/>
    </row>
    <row r="98" spans="1:12">
      <c r="A98" s="22" t="s">
        <v>169</v>
      </c>
      <c r="B98" s="24" t="s">
        <v>170</v>
      </c>
      <c r="C98" s="31"/>
      <c r="D98" s="31"/>
      <c r="E98" s="31"/>
      <c r="F98" s="31"/>
      <c r="G98" s="31"/>
      <c r="H98" s="31"/>
      <c r="I98" s="31"/>
      <c r="J98" s="196" t="s">
        <v>164</v>
      </c>
      <c r="K98" s="51"/>
      <c r="L98" s="51"/>
    </row>
    <row r="99" spans="1:12">
      <c r="A99" s="36" t="s">
        <v>171</v>
      </c>
      <c r="B99" s="37" t="s">
        <v>104</v>
      </c>
      <c r="C99" s="31"/>
      <c r="D99" s="31"/>
      <c r="E99" s="31"/>
      <c r="F99" s="31"/>
      <c r="G99" s="31"/>
      <c r="H99" s="31"/>
      <c r="I99" s="31"/>
      <c r="J99" s="196" t="s">
        <v>164</v>
      </c>
      <c r="K99" s="51"/>
      <c r="L99" s="51"/>
    </row>
    <row r="100" spans="1:12">
      <c r="A100" s="37" t="s">
        <v>172</v>
      </c>
      <c r="B100" s="37" t="s">
        <v>113</v>
      </c>
      <c r="C100" s="38"/>
      <c r="D100" s="38"/>
      <c r="E100" s="38"/>
      <c r="F100" s="38"/>
      <c r="G100" s="38"/>
      <c r="H100" s="38"/>
      <c r="I100" s="38"/>
      <c r="J100" s="196" t="s">
        <v>164</v>
      </c>
      <c r="K100" s="51"/>
      <c r="L100" s="51"/>
    </row>
    <row r="101" spans="1:12">
      <c r="A101" s="24" t="s">
        <v>134</v>
      </c>
      <c r="B101" s="106" t="s">
        <v>123</v>
      </c>
      <c r="C101" s="38"/>
      <c r="D101" s="38"/>
      <c r="E101" s="38"/>
      <c r="F101" s="38"/>
      <c r="G101" s="38"/>
      <c r="H101" s="38"/>
      <c r="I101" s="38"/>
      <c r="J101" s="196" t="s">
        <v>164</v>
      </c>
      <c r="K101" s="51"/>
      <c r="L101" s="51"/>
    </row>
    <row r="102" spans="1:12">
      <c r="A102" s="27" t="s">
        <v>124</v>
      </c>
      <c r="B102" s="106" t="s">
        <v>123</v>
      </c>
      <c r="C102" s="38"/>
      <c r="D102" s="38"/>
      <c r="E102" s="38"/>
      <c r="F102" s="38"/>
      <c r="G102" s="38"/>
      <c r="H102" s="38"/>
      <c r="I102" s="38"/>
      <c r="J102" s="196" t="s">
        <v>164</v>
      </c>
      <c r="K102" s="51"/>
      <c r="L102" s="51"/>
    </row>
    <row r="103" spans="1:12">
      <c r="A103" s="27" t="s">
        <v>125</v>
      </c>
      <c r="B103" s="106" t="s">
        <v>123</v>
      </c>
      <c r="C103" s="38"/>
      <c r="D103" s="38"/>
      <c r="E103" s="38"/>
      <c r="F103" s="38"/>
      <c r="G103" s="38"/>
      <c r="H103" s="38"/>
      <c r="I103" s="38"/>
      <c r="J103" s="196" t="s">
        <v>164</v>
      </c>
      <c r="K103" s="51"/>
      <c r="L103" s="51"/>
    </row>
    <row r="104" spans="1:12">
      <c r="A104" s="27" t="s">
        <v>126</v>
      </c>
      <c r="B104" s="106" t="s">
        <v>123</v>
      </c>
      <c r="C104" s="38"/>
      <c r="D104" s="38"/>
      <c r="E104" s="38"/>
      <c r="F104" s="38"/>
      <c r="G104" s="38"/>
      <c r="H104" s="38"/>
      <c r="I104" s="38"/>
      <c r="J104" s="196" t="s">
        <v>164</v>
      </c>
      <c r="K104" s="51"/>
      <c r="L104" s="51"/>
    </row>
    <row r="105" spans="1:12">
      <c r="A105" s="32" t="s">
        <v>173</v>
      </c>
      <c r="B105" s="33"/>
      <c r="C105" s="32"/>
      <c r="D105" s="32"/>
      <c r="E105" s="32"/>
      <c r="F105" s="32"/>
      <c r="G105" s="32"/>
      <c r="H105" s="32"/>
      <c r="I105" s="32"/>
      <c r="J105" s="51"/>
      <c r="K105" s="51"/>
      <c r="L105" s="51"/>
    </row>
    <row r="106" spans="1:12">
      <c r="A106" s="24" t="s">
        <v>174</v>
      </c>
      <c r="B106" s="35" t="s">
        <v>163</v>
      </c>
      <c r="C106" s="31"/>
      <c r="D106" s="31"/>
      <c r="E106" s="31"/>
      <c r="F106" s="31"/>
      <c r="G106" s="31"/>
      <c r="H106" s="31"/>
      <c r="I106" s="31"/>
      <c r="J106" s="196" t="s">
        <v>175</v>
      </c>
      <c r="K106" s="51"/>
      <c r="L106" s="51"/>
    </row>
    <row r="107" spans="1:12">
      <c r="A107" s="24" t="s">
        <v>165</v>
      </c>
      <c r="B107" s="24" t="s">
        <v>166</v>
      </c>
      <c r="C107" s="39"/>
      <c r="D107" s="39"/>
      <c r="E107" s="39"/>
      <c r="F107" s="39"/>
      <c r="G107" s="39"/>
      <c r="H107" s="39"/>
      <c r="I107" s="39"/>
      <c r="J107" s="196" t="s">
        <v>175</v>
      </c>
      <c r="K107" s="51"/>
      <c r="L107" s="51"/>
    </row>
    <row r="108" spans="1:12">
      <c r="A108" s="24" t="s">
        <v>143</v>
      </c>
      <c r="B108" s="24" t="s">
        <v>144</v>
      </c>
      <c r="C108" s="31"/>
      <c r="D108" s="31"/>
      <c r="E108" s="31"/>
      <c r="F108" s="31"/>
      <c r="G108" s="31"/>
      <c r="H108" s="31"/>
      <c r="I108" s="31"/>
      <c r="J108" s="196" t="s">
        <v>175</v>
      </c>
      <c r="K108" s="51"/>
      <c r="L108" s="51"/>
    </row>
    <row r="109" spans="1:12">
      <c r="A109" s="24" t="s">
        <v>145</v>
      </c>
      <c r="B109" s="24" t="s">
        <v>146</v>
      </c>
      <c r="C109" s="31"/>
      <c r="D109" s="31"/>
      <c r="E109" s="31"/>
      <c r="F109" s="31"/>
      <c r="G109" s="31"/>
      <c r="H109" s="31"/>
      <c r="I109" s="31"/>
      <c r="J109" s="196" t="s">
        <v>175</v>
      </c>
      <c r="K109" s="51"/>
      <c r="L109" s="51"/>
    </row>
    <row r="110" spans="1:12">
      <c r="A110" s="36" t="s">
        <v>167</v>
      </c>
      <c r="B110" s="37" t="s">
        <v>104</v>
      </c>
      <c r="C110" s="31"/>
      <c r="D110" s="31"/>
      <c r="E110" s="31"/>
      <c r="F110" s="31"/>
      <c r="G110" s="31"/>
      <c r="H110" s="31"/>
      <c r="I110" s="31"/>
      <c r="J110" s="196" t="s">
        <v>175</v>
      </c>
      <c r="K110" s="51"/>
      <c r="L110" s="51"/>
    </row>
    <row r="111" spans="1:12">
      <c r="A111" s="36" t="s">
        <v>168</v>
      </c>
      <c r="B111" s="37" t="s">
        <v>113</v>
      </c>
      <c r="C111" s="31"/>
      <c r="D111" s="31"/>
      <c r="E111" s="31"/>
      <c r="F111" s="31"/>
      <c r="G111" s="31"/>
      <c r="H111" s="31"/>
      <c r="I111" s="31"/>
      <c r="J111" s="196" t="s">
        <v>175</v>
      </c>
      <c r="K111" s="51"/>
      <c r="L111" s="51"/>
    </row>
    <row r="112" spans="1:12">
      <c r="A112" s="22" t="s">
        <v>169</v>
      </c>
      <c r="B112" s="24" t="s">
        <v>170</v>
      </c>
      <c r="C112" s="31"/>
      <c r="D112" s="31"/>
      <c r="E112" s="31"/>
      <c r="F112" s="31"/>
      <c r="G112" s="31"/>
      <c r="H112" s="31"/>
      <c r="I112" s="31"/>
      <c r="J112" s="196" t="s">
        <v>175</v>
      </c>
      <c r="K112" s="51"/>
      <c r="L112" s="51"/>
    </row>
    <row r="113" spans="1:12">
      <c r="A113" s="36" t="s">
        <v>171</v>
      </c>
      <c r="B113" s="37" t="s">
        <v>104</v>
      </c>
      <c r="C113" s="38"/>
      <c r="D113" s="38"/>
      <c r="E113" s="38"/>
      <c r="F113" s="38"/>
      <c r="G113" s="38"/>
      <c r="H113" s="38"/>
      <c r="I113" s="38"/>
      <c r="J113" s="196" t="s">
        <v>175</v>
      </c>
      <c r="K113" s="51"/>
      <c r="L113" s="51"/>
    </row>
    <row r="114" spans="1:12">
      <c r="A114" s="37" t="s">
        <v>172</v>
      </c>
      <c r="B114" s="37" t="s">
        <v>113</v>
      </c>
      <c r="C114" s="31"/>
      <c r="D114" s="31"/>
      <c r="E114" s="31"/>
      <c r="F114" s="31"/>
      <c r="G114" s="31"/>
      <c r="H114" s="31"/>
      <c r="I114" s="31"/>
      <c r="J114" s="196" t="s">
        <v>175</v>
      </c>
      <c r="K114" s="51"/>
      <c r="L114" s="51"/>
    </row>
    <row r="115" spans="1:12">
      <c r="A115" s="32" t="s">
        <v>176</v>
      </c>
      <c r="B115" s="33"/>
      <c r="C115" s="32"/>
      <c r="D115" s="32"/>
      <c r="E115" s="32"/>
      <c r="F115" s="32"/>
      <c r="G115" s="32"/>
      <c r="H115" s="32"/>
      <c r="I115" s="32"/>
      <c r="J115" s="51"/>
      <c r="K115" s="51"/>
      <c r="L115" s="51"/>
    </row>
    <row r="116" spans="1:12">
      <c r="A116" s="22" t="s">
        <v>177</v>
      </c>
      <c r="B116" s="24" t="s">
        <v>178</v>
      </c>
      <c r="C116" s="31"/>
      <c r="D116" s="31"/>
      <c r="E116" s="31"/>
      <c r="F116" s="31"/>
      <c r="G116" s="31"/>
      <c r="H116" s="31"/>
      <c r="I116" s="31"/>
      <c r="J116" s="196" t="s">
        <v>179</v>
      </c>
      <c r="K116" s="51"/>
      <c r="L116" s="51"/>
    </row>
    <row r="117" spans="1:12">
      <c r="A117" s="22" t="s">
        <v>180</v>
      </c>
      <c r="B117" s="24" t="s">
        <v>181</v>
      </c>
      <c r="C117" s="31"/>
      <c r="D117" s="31"/>
      <c r="E117" s="31"/>
      <c r="F117" s="31"/>
      <c r="G117" s="31"/>
      <c r="H117" s="31"/>
      <c r="I117" s="31"/>
      <c r="J117" s="196" t="s">
        <v>179</v>
      </c>
      <c r="K117" s="51"/>
      <c r="L117" s="51"/>
    </row>
    <row r="118" spans="1:12">
      <c r="A118" s="22" t="s">
        <v>143</v>
      </c>
      <c r="B118" s="24" t="s">
        <v>144</v>
      </c>
      <c r="C118" s="31"/>
      <c r="D118" s="31"/>
      <c r="E118" s="31"/>
      <c r="F118" s="31"/>
      <c r="G118" s="31"/>
      <c r="H118" s="31"/>
      <c r="I118" s="31"/>
      <c r="J118" s="196" t="s">
        <v>179</v>
      </c>
      <c r="K118" s="51"/>
      <c r="L118" s="51"/>
    </row>
    <row r="119" spans="1:12">
      <c r="A119" s="24" t="s">
        <v>145</v>
      </c>
      <c r="B119" s="24" t="s">
        <v>146</v>
      </c>
      <c r="C119" s="31"/>
      <c r="D119" s="31"/>
      <c r="E119" s="31"/>
      <c r="F119" s="31"/>
      <c r="G119" s="31"/>
      <c r="H119" s="31"/>
      <c r="I119" s="31"/>
      <c r="J119" s="196" t="s">
        <v>179</v>
      </c>
      <c r="K119" s="51"/>
      <c r="L119" s="51"/>
    </row>
    <row r="120" spans="1:12">
      <c r="A120" s="24" t="s">
        <v>147</v>
      </c>
      <c r="B120" s="24" t="s">
        <v>104</v>
      </c>
      <c r="C120" s="31"/>
      <c r="D120" s="31"/>
      <c r="E120" s="31"/>
      <c r="F120" s="31"/>
      <c r="G120" s="31"/>
      <c r="H120" s="31"/>
      <c r="I120" s="31"/>
      <c r="J120" s="196" t="s">
        <v>179</v>
      </c>
      <c r="K120" s="51"/>
      <c r="L120" s="51"/>
    </row>
    <row r="121" spans="1:12">
      <c r="A121" s="24" t="s">
        <v>148</v>
      </c>
      <c r="B121" s="24" t="s">
        <v>113</v>
      </c>
      <c r="C121" s="31"/>
      <c r="D121" s="31"/>
      <c r="E121" s="31"/>
      <c r="F121" s="31"/>
      <c r="G121" s="31"/>
      <c r="H121" s="31"/>
      <c r="I121" s="31"/>
      <c r="J121" s="196" t="s">
        <v>179</v>
      </c>
      <c r="K121" s="51"/>
      <c r="L121" s="51"/>
    </row>
    <row r="122" spans="1:12">
      <c r="A122" s="32" t="s">
        <v>182</v>
      </c>
      <c r="B122" s="33"/>
      <c r="C122" s="32"/>
      <c r="D122" s="32"/>
      <c r="E122" s="32"/>
      <c r="F122" s="32"/>
      <c r="G122" s="32"/>
      <c r="H122" s="32"/>
      <c r="I122" s="32"/>
      <c r="J122" s="51"/>
      <c r="K122" s="51"/>
      <c r="L122" s="51"/>
    </row>
    <row r="123" spans="1:12">
      <c r="A123" s="24" t="s">
        <v>183</v>
      </c>
      <c r="B123" s="24" t="s">
        <v>184</v>
      </c>
      <c r="C123" s="31"/>
      <c r="D123" s="31"/>
      <c r="E123" s="31"/>
      <c r="F123" s="31"/>
      <c r="G123" s="31"/>
      <c r="H123" s="31"/>
      <c r="I123" s="31"/>
      <c r="J123" s="196" t="s">
        <v>185</v>
      </c>
      <c r="K123" s="51"/>
      <c r="L123" s="51"/>
    </row>
    <row r="124" spans="1:12">
      <c r="A124" s="22" t="s">
        <v>186</v>
      </c>
      <c r="B124" s="24" t="s">
        <v>144</v>
      </c>
      <c r="C124" s="31"/>
      <c r="D124" s="31"/>
      <c r="E124" s="31"/>
      <c r="F124" s="31"/>
      <c r="G124" s="31"/>
      <c r="H124" s="31"/>
      <c r="I124" s="31"/>
      <c r="J124" s="196" t="s">
        <v>185</v>
      </c>
      <c r="K124" s="51"/>
      <c r="L124" s="51"/>
    </row>
    <row r="125" spans="1:12">
      <c r="A125" s="24" t="s">
        <v>145</v>
      </c>
      <c r="B125" s="24" t="s">
        <v>146</v>
      </c>
      <c r="C125" s="31"/>
      <c r="D125" s="31"/>
      <c r="E125" s="31"/>
      <c r="F125" s="31"/>
      <c r="G125" s="31"/>
      <c r="H125" s="31"/>
      <c r="I125" s="31"/>
      <c r="J125" s="196" t="s">
        <v>185</v>
      </c>
      <c r="K125" s="51"/>
      <c r="L125" s="51"/>
    </row>
    <row r="126" spans="1:12">
      <c r="A126" s="22" t="s">
        <v>187</v>
      </c>
      <c r="B126" s="24" t="s">
        <v>104</v>
      </c>
      <c r="C126" s="31"/>
      <c r="D126" s="31"/>
      <c r="E126" s="31"/>
      <c r="F126" s="31"/>
      <c r="G126" s="31"/>
      <c r="H126" s="31"/>
      <c r="I126" s="31"/>
      <c r="J126" s="196" t="s">
        <v>185</v>
      </c>
      <c r="K126" s="51"/>
      <c r="L126" s="51"/>
    </row>
    <row r="127" spans="1:12">
      <c r="A127" s="22" t="s">
        <v>188</v>
      </c>
      <c r="B127" s="24" t="s">
        <v>104</v>
      </c>
      <c r="C127" s="31"/>
      <c r="D127" s="31"/>
      <c r="E127" s="31"/>
      <c r="F127" s="31"/>
      <c r="G127" s="31"/>
      <c r="H127" s="31"/>
      <c r="I127" s="31"/>
      <c r="J127" s="196" t="s">
        <v>185</v>
      </c>
      <c r="K127" s="51"/>
      <c r="L127" s="51"/>
    </row>
    <row r="128" spans="1:12">
      <c r="A128" s="22" t="s">
        <v>189</v>
      </c>
      <c r="B128" s="22" t="s">
        <v>113</v>
      </c>
      <c r="C128" s="38"/>
      <c r="D128" s="38"/>
      <c r="E128" s="38"/>
      <c r="F128" s="38"/>
      <c r="G128" s="38"/>
      <c r="H128" s="38"/>
      <c r="I128" s="38"/>
      <c r="J128" s="196" t="s">
        <v>185</v>
      </c>
      <c r="K128" s="51"/>
      <c r="L128" s="51"/>
    </row>
    <row r="129" spans="1:12">
      <c r="A129" s="22" t="s">
        <v>190</v>
      </c>
      <c r="B129" s="22" t="s">
        <v>113</v>
      </c>
      <c r="C129" s="31"/>
      <c r="D129" s="31"/>
      <c r="E129" s="31"/>
      <c r="F129" s="31"/>
      <c r="G129" s="31"/>
      <c r="H129" s="31"/>
      <c r="I129" s="31"/>
      <c r="J129" s="196" t="s">
        <v>185</v>
      </c>
      <c r="K129" s="51"/>
      <c r="L129" s="51"/>
    </row>
    <row r="130" spans="1:12">
      <c r="A130" s="32" t="s">
        <v>191</v>
      </c>
      <c r="B130" s="33"/>
      <c r="C130" s="32"/>
      <c r="D130" s="32"/>
      <c r="E130" s="32"/>
      <c r="F130" s="32"/>
      <c r="G130" s="32"/>
      <c r="H130" s="32"/>
      <c r="I130" s="32"/>
      <c r="J130" s="51"/>
      <c r="K130" s="51"/>
      <c r="L130" s="51"/>
    </row>
    <row r="131" spans="1:12">
      <c r="A131" s="28" t="s">
        <v>192</v>
      </c>
      <c r="B131" s="22" t="s">
        <v>104</v>
      </c>
      <c r="C131" s="31"/>
      <c r="D131" s="31"/>
      <c r="E131" s="31"/>
      <c r="F131" s="31"/>
      <c r="G131" s="31"/>
      <c r="H131" s="31"/>
      <c r="I131" s="31"/>
      <c r="J131" s="196" t="s">
        <v>185</v>
      </c>
      <c r="K131" s="51"/>
      <c r="L131" s="51"/>
    </row>
    <row r="132" spans="1:12">
      <c r="A132" s="22" t="s">
        <v>193</v>
      </c>
      <c r="B132" s="22" t="s">
        <v>104</v>
      </c>
      <c r="C132" s="38"/>
      <c r="D132" s="38"/>
      <c r="E132" s="38"/>
      <c r="F132" s="38"/>
      <c r="G132" s="38"/>
      <c r="H132" s="38"/>
      <c r="I132" s="38"/>
      <c r="J132" s="196" t="s">
        <v>185</v>
      </c>
      <c r="K132" s="51"/>
      <c r="L132" s="51"/>
    </row>
    <row r="133" spans="1:12">
      <c r="A133" s="21" t="s">
        <v>194</v>
      </c>
      <c r="B133" s="21"/>
      <c r="C133" s="21"/>
      <c r="D133" s="21"/>
      <c r="E133" s="21"/>
      <c r="F133" s="21"/>
      <c r="G133" s="21"/>
      <c r="H133" s="21"/>
      <c r="I133" s="21"/>
      <c r="J133" s="51"/>
      <c r="K133" s="51"/>
      <c r="L133" s="51"/>
    </row>
    <row r="134" spans="1:12">
      <c r="A134" s="32" t="s">
        <v>195</v>
      </c>
      <c r="B134" s="40"/>
      <c r="C134" s="32"/>
      <c r="D134" s="32"/>
      <c r="E134" s="32"/>
      <c r="F134" s="32"/>
      <c r="G134" s="32"/>
      <c r="H134" s="32"/>
      <c r="I134" s="32"/>
      <c r="J134" s="51"/>
      <c r="K134" s="51"/>
      <c r="L134" s="51"/>
    </row>
    <row r="135" spans="1:12">
      <c r="A135" s="22" t="s">
        <v>196</v>
      </c>
      <c r="B135" s="24" t="s">
        <v>197</v>
      </c>
      <c r="C135" s="39"/>
      <c r="D135" s="39"/>
      <c r="E135" s="39"/>
      <c r="F135" s="39"/>
      <c r="G135" s="39"/>
      <c r="H135" s="39"/>
      <c r="I135" s="39"/>
      <c r="J135" s="193" t="s">
        <v>198</v>
      </c>
      <c r="K135" s="51"/>
      <c r="L135" s="51"/>
    </row>
    <row r="136" spans="1:12">
      <c r="A136" s="22" t="s">
        <v>199</v>
      </c>
      <c r="B136" s="24" t="s">
        <v>200</v>
      </c>
      <c r="C136" s="39"/>
      <c r="D136" s="39"/>
      <c r="E136" s="39"/>
      <c r="F136" s="39"/>
      <c r="G136" s="39"/>
      <c r="H136" s="39"/>
      <c r="I136" s="39"/>
      <c r="J136" s="193" t="s">
        <v>198</v>
      </c>
      <c r="K136" s="51"/>
      <c r="L136" s="51"/>
    </row>
    <row r="137" spans="1:12">
      <c r="A137" s="41" t="s">
        <v>201</v>
      </c>
      <c r="B137" s="24" t="s">
        <v>146</v>
      </c>
      <c r="C137" s="39"/>
      <c r="D137" s="39"/>
      <c r="E137" s="39"/>
      <c r="F137" s="39"/>
      <c r="G137" s="39"/>
      <c r="H137" s="39"/>
      <c r="I137" s="39"/>
      <c r="J137" s="193" t="s">
        <v>198</v>
      </c>
      <c r="K137" s="51"/>
      <c r="L137" s="51"/>
    </row>
    <row r="138" spans="1:12">
      <c r="A138" s="41" t="s">
        <v>202</v>
      </c>
      <c r="B138" s="24" t="s">
        <v>104</v>
      </c>
      <c r="C138" s="39"/>
      <c r="D138" s="39"/>
      <c r="E138" s="39"/>
      <c r="F138" s="39"/>
      <c r="G138" s="39"/>
      <c r="H138" s="39"/>
      <c r="I138" s="39"/>
      <c r="J138" s="193" t="s">
        <v>198</v>
      </c>
      <c r="K138" s="51"/>
      <c r="L138" s="51"/>
    </row>
    <row r="139" spans="1:12">
      <c r="A139" s="41" t="s">
        <v>203</v>
      </c>
      <c r="B139" s="24" t="s">
        <v>113</v>
      </c>
      <c r="C139" s="39"/>
      <c r="D139" s="39"/>
      <c r="E139" s="39"/>
      <c r="F139" s="39"/>
      <c r="G139" s="39"/>
      <c r="H139" s="39"/>
      <c r="I139" s="39"/>
      <c r="J139" s="193" t="s">
        <v>198</v>
      </c>
      <c r="K139" s="51"/>
      <c r="L139" s="51"/>
    </row>
    <row r="140" spans="1:12">
      <c r="A140" s="42" t="s">
        <v>204</v>
      </c>
      <c r="B140" s="24" t="s">
        <v>104</v>
      </c>
      <c r="C140" s="39"/>
      <c r="D140" s="39"/>
      <c r="E140" s="39"/>
      <c r="F140" s="39"/>
      <c r="G140" s="39"/>
      <c r="H140" s="39"/>
      <c r="I140" s="39"/>
      <c r="J140" s="193" t="s">
        <v>198</v>
      </c>
      <c r="K140" s="51"/>
      <c r="L140" s="51"/>
    </row>
    <row r="141" spans="1:12">
      <c r="A141" s="42" t="s">
        <v>205</v>
      </c>
      <c r="B141" s="24" t="s">
        <v>113</v>
      </c>
      <c r="C141" s="39"/>
      <c r="D141" s="39"/>
      <c r="E141" s="39"/>
      <c r="F141" s="39"/>
      <c r="G141" s="39"/>
      <c r="H141" s="39"/>
      <c r="I141" s="39"/>
      <c r="J141" s="193" t="s">
        <v>198</v>
      </c>
      <c r="K141" s="51"/>
      <c r="L141" s="51"/>
    </row>
    <row r="142" spans="1:12">
      <c r="A142" s="36" t="s">
        <v>206</v>
      </c>
      <c r="B142" s="185" t="s">
        <v>104</v>
      </c>
      <c r="C142" s="39"/>
      <c r="D142" s="39"/>
      <c r="E142" s="39"/>
      <c r="F142" s="39"/>
      <c r="G142" s="39"/>
      <c r="H142" s="39"/>
      <c r="I142" s="39"/>
      <c r="J142" s="193" t="s">
        <v>198</v>
      </c>
      <c r="K142" s="51"/>
      <c r="L142" s="51"/>
    </row>
    <row r="143" spans="1:12">
      <c r="A143" s="36" t="s">
        <v>207</v>
      </c>
      <c r="B143" s="183" t="s">
        <v>208</v>
      </c>
      <c r="C143" s="39"/>
      <c r="D143" s="39"/>
      <c r="E143" s="39"/>
      <c r="F143" s="39"/>
      <c r="G143" s="39"/>
      <c r="H143" s="39"/>
      <c r="I143" s="39"/>
      <c r="J143" s="193" t="s">
        <v>198</v>
      </c>
      <c r="K143" s="51"/>
      <c r="L143" s="51"/>
    </row>
    <row r="144" spans="1:12">
      <c r="A144" s="24" t="s">
        <v>209</v>
      </c>
      <c r="B144" s="22" t="s">
        <v>104</v>
      </c>
      <c r="C144" s="39"/>
      <c r="D144" s="39"/>
      <c r="E144" s="39"/>
      <c r="F144" s="39"/>
      <c r="G144" s="39"/>
      <c r="H144" s="39"/>
      <c r="I144" s="39"/>
      <c r="J144" s="193" t="s">
        <v>198</v>
      </c>
      <c r="K144" s="51"/>
      <c r="L144" s="51"/>
    </row>
    <row r="145" spans="1:12">
      <c r="A145" s="32" t="s">
        <v>210</v>
      </c>
      <c r="B145" s="32"/>
      <c r="C145" s="32"/>
      <c r="D145" s="32"/>
      <c r="E145" s="32"/>
      <c r="F145" s="32"/>
      <c r="G145" s="32"/>
      <c r="H145" s="32"/>
      <c r="I145" s="32"/>
      <c r="J145" s="51"/>
      <c r="K145" s="51"/>
      <c r="L145" s="51"/>
    </row>
    <row r="146" spans="1:12">
      <c r="A146" s="22" t="s">
        <v>211</v>
      </c>
      <c r="B146" s="22" t="s">
        <v>212</v>
      </c>
      <c r="C146" s="31"/>
      <c r="D146" s="31"/>
      <c r="E146" s="31"/>
      <c r="F146" s="31"/>
      <c r="G146" s="31"/>
      <c r="H146" s="31"/>
      <c r="I146" s="31"/>
      <c r="J146" s="193" t="s">
        <v>213</v>
      </c>
      <c r="K146" s="51"/>
      <c r="L146" s="51"/>
    </row>
    <row r="147" spans="1:12">
      <c r="A147" s="22" t="s">
        <v>214</v>
      </c>
      <c r="B147" s="22" t="s">
        <v>215</v>
      </c>
      <c r="C147" s="31"/>
      <c r="D147" s="31"/>
      <c r="E147" s="31"/>
      <c r="F147" s="31"/>
      <c r="G147" s="31"/>
      <c r="H147" s="31"/>
      <c r="I147" s="31"/>
      <c r="J147" s="193" t="s">
        <v>213</v>
      </c>
      <c r="K147" s="51"/>
      <c r="L147" s="51"/>
    </row>
    <row r="148" spans="1:12">
      <c r="A148" s="41" t="s">
        <v>216</v>
      </c>
      <c r="B148" s="22" t="s">
        <v>217</v>
      </c>
      <c r="C148" s="31"/>
      <c r="D148" s="31"/>
      <c r="E148" s="31"/>
      <c r="F148" s="31"/>
      <c r="G148" s="31"/>
      <c r="H148" s="31"/>
      <c r="I148" s="31"/>
      <c r="J148" s="193" t="s">
        <v>213</v>
      </c>
      <c r="K148" s="51"/>
      <c r="L148" s="51"/>
    </row>
    <row r="149" spans="1:12">
      <c r="A149" s="22" t="s">
        <v>147</v>
      </c>
      <c r="B149" s="22" t="s">
        <v>104</v>
      </c>
      <c r="C149" s="31"/>
      <c r="D149" s="31"/>
      <c r="E149" s="31"/>
      <c r="F149" s="31"/>
      <c r="G149" s="31"/>
      <c r="H149" s="31"/>
      <c r="I149" s="31"/>
      <c r="J149" s="193" t="s">
        <v>213</v>
      </c>
      <c r="K149" s="51"/>
      <c r="L149" s="51"/>
    </row>
    <row r="150" spans="1:12">
      <c r="A150" s="22" t="s">
        <v>148</v>
      </c>
      <c r="B150" s="22" t="s">
        <v>113</v>
      </c>
      <c r="C150" s="31"/>
      <c r="D150" s="31"/>
      <c r="E150" s="31"/>
      <c r="F150" s="31"/>
      <c r="G150" s="31"/>
      <c r="H150" s="31"/>
      <c r="I150" s="31"/>
      <c r="J150" s="193" t="s">
        <v>213</v>
      </c>
      <c r="K150" s="51"/>
      <c r="L150" s="51"/>
    </row>
    <row r="151" spans="1:12">
      <c r="A151" s="24" t="s">
        <v>209</v>
      </c>
      <c r="B151" s="22" t="s">
        <v>104</v>
      </c>
      <c r="C151" s="31"/>
      <c r="D151" s="31"/>
      <c r="E151" s="31"/>
      <c r="F151" s="31"/>
      <c r="G151" s="31"/>
      <c r="H151" s="31"/>
      <c r="I151" s="31"/>
      <c r="J151" s="193" t="s">
        <v>213</v>
      </c>
      <c r="K151" s="51"/>
      <c r="L151" s="51"/>
    </row>
    <row r="152" spans="1:12">
      <c r="A152" s="106" t="s">
        <v>218</v>
      </c>
      <c r="B152" s="22" t="s">
        <v>104</v>
      </c>
      <c r="C152" s="31"/>
      <c r="D152" s="31"/>
      <c r="E152" s="31"/>
      <c r="F152" s="31"/>
      <c r="G152" s="31"/>
      <c r="H152" s="31"/>
      <c r="I152" s="31"/>
      <c r="J152" s="193" t="s">
        <v>213</v>
      </c>
      <c r="K152" s="51"/>
      <c r="L152" s="51"/>
    </row>
    <row r="153" spans="1:12">
      <c r="A153" s="35" t="s">
        <v>219</v>
      </c>
      <c r="B153" s="22" t="s">
        <v>104</v>
      </c>
      <c r="C153" s="31"/>
      <c r="D153" s="31"/>
      <c r="E153" s="31"/>
      <c r="F153" s="31"/>
      <c r="G153" s="31"/>
      <c r="H153" s="31"/>
      <c r="I153" s="31"/>
      <c r="J153" s="193" t="s">
        <v>213</v>
      </c>
      <c r="K153" s="51"/>
      <c r="L153" s="51"/>
    </row>
    <row r="154" spans="1:12">
      <c r="A154" s="35" t="s">
        <v>130</v>
      </c>
      <c r="B154" s="22" t="s">
        <v>104</v>
      </c>
      <c r="C154" s="31"/>
      <c r="D154" s="31"/>
      <c r="E154" s="31"/>
      <c r="F154" s="31"/>
      <c r="G154" s="31"/>
      <c r="H154" s="31"/>
      <c r="I154" s="31"/>
      <c r="J154" s="193" t="s">
        <v>213</v>
      </c>
      <c r="K154" s="51"/>
      <c r="L154" s="51"/>
    </row>
    <row r="155" spans="1:12">
      <c r="A155" s="35" t="s">
        <v>220</v>
      </c>
      <c r="B155" s="22" t="s">
        <v>104</v>
      </c>
      <c r="C155" s="31"/>
      <c r="D155" s="31"/>
      <c r="E155" s="31"/>
      <c r="F155" s="31"/>
      <c r="G155" s="31"/>
      <c r="H155" s="31"/>
      <c r="I155" s="31"/>
      <c r="J155" s="193" t="s">
        <v>213</v>
      </c>
      <c r="K155" s="51"/>
      <c r="L155" s="51"/>
    </row>
    <row r="156" spans="1:12">
      <c r="A156" s="21" t="s">
        <v>49</v>
      </c>
      <c r="B156" s="21"/>
      <c r="C156" s="21"/>
      <c r="D156" s="21"/>
      <c r="E156" s="21"/>
      <c r="F156" s="21"/>
      <c r="G156" s="21"/>
      <c r="H156" s="21"/>
      <c r="I156" s="21"/>
      <c r="J156" s="197"/>
      <c r="K156" s="51"/>
      <c r="L156" s="51"/>
    </row>
    <row r="157" spans="1:12">
      <c r="A157" s="22" t="s">
        <v>221</v>
      </c>
      <c r="B157" s="22" t="s">
        <v>113</v>
      </c>
      <c r="C157" s="13"/>
      <c r="D157" s="13"/>
      <c r="E157" s="13"/>
      <c r="F157" s="13"/>
      <c r="G157" s="13"/>
      <c r="H157" s="13"/>
      <c r="I157" s="13"/>
      <c r="J157" s="193" t="s">
        <v>222</v>
      </c>
      <c r="K157" s="51"/>
      <c r="L157" s="51"/>
    </row>
    <row r="158" spans="1:12">
      <c r="A158" s="27" t="s">
        <v>223</v>
      </c>
      <c r="B158" s="22" t="s">
        <v>104</v>
      </c>
      <c r="C158" s="31"/>
      <c r="D158" s="31"/>
      <c r="E158" s="31"/>
      <c r="F158" s="31"/>
      <c r="G158" s="31"/>
      <c r="H158" s="31"/>
      <c r="I158" s="31"/>
      <c r="J158" s="193" t="s">
        <v>222</v>
      </c>
      <c r="K158" s="51"/>
      <c r="L158" s="51"/>
    </row>
    <row r="159" spans="1:12">
      <c r="A159" s="27" t="s">
        <v>224</v>
      </c>
      <c r="B159" s="22" t="s">
        <v>113</v>
      </c>
      <c r="C159" s="31"/>
      <c r="D159" s="31"/>
      <c r="E159" s="31"/>
      <c r="F159" s="31"/>
      <c r="G159" s="31"/>
      <c r="H159" s="31"/>
      <c r="I159" s="31"/>
      <c r="J159" s="193" t="s">
        <v>222</v>
      </c>
      <c r="K159" s="51"/>
      <c r="L159" s="51"/>
    </row>
    <row r="160" spans="1:12">
      <c r="A160" s="27" t="s">
        <v>225</v>
      </c>
      <c r="B160" s="24" t="s">
        <v>113</v>
      </c>
      <c r="C160" s="31"/>
      <c r="D160" s="31"/>
      <c r="E160" s="31"/>
      <c r="F160" s="31"/>
      <c r="G160" s="31"/>
      <c r="H160" s="31"/>
      <c r="I160" s="31"/>
      <c r="J160" s="193" t="s">
        <v>222</v>
      </c>
      <c r="K160" s="51"/>
      <c r="L160" s="51"/>
    </row>
    <row r="161" spans="1:12">
      <c r="A161" s="21" t="s">
        <v>226</v>
      </c>
      <c r="B161" s="34"/>
      <c r="C161" s="21"/>
      <c r="D161" s="21"/>
      <c r="E161" s="21"/>
      <c r="F161" s="21"/>
      <c r="G161" s="21"/>
      <c r="H161" s="21"/>
      <c r="I161" s="21"/>
      <c r="J161" s="51"/>
      <c r="K161" s="51"/>
      <c r="L161" s="51"/>
    </row>
    <row r="162" spans="1:12">
      <c r="A162" s="32" t="s">
        <v>227</v>
      </c>
      <c r="B162" s="33"/>
      <c r="C162" s="32"/>
      <c r="D162" s="32"/>
      <c r="E162" s="32"/>
      <c r="F162" s="32"/>
      <c r="G162" s="32"/>
      <c r="H162" s="32"/>
      <c r="I162" s="32"/>
      <c r="J162" s="51"/>
      <c r="K162" s="51"/>
      <c r="L162" s="51"/>
    </row>
    <row r="163" spans="1:12">
      <c r="A163" s="24" t="s">
        <v>228</v>
      </c>
      <c r="B163" s="24" t="s">
        <v>113</v>
      </c>
      <c r="C163" s="150">
        <f t="shared" ref="C163:I163" si="26">C164+C165</f>
        <v>0</v>
      </c>
      <c r="D163" s="150">
        <f t="shared" si="26"/>
        <v>0</v>
      </c>
      <c r="E163" s="150">
        <f t="shared" si="26"/>
        <v>0</v>
      </c>
      <c r="F163" s="150">
        <f t="shared" si="26"/>
        <v>0</v>
      </c>
      <c r="G163" s="150">
        <f t="shared" si="26"/>
        <v>0</v>
      </c>
      <c r="H163" s="150">
        <f t="shared" si="26"/>
        <v>0</v>
      </c>
      <c r="I163" s="150">
        <f t="shared" si="26"/>
        <v>0</v>
      </c>
      <c r="J163" s="51"/>
      <c r="K163" s="51"/>
      <c r="L163" s="51"/>
    </row>
    <row r="164" spans="1:12">
      <c r="A164" s="24" t="s">
        <v>229</v>
      </c>
      <c r="B164" s="24" t="s">
        <v>113</v>
      </c>
      <c r="C164" s="31"/>
      <c r="D164" s="31"/>
      <c r="E164" s="31"/>
      <c r="F164" s="31"/>
      <c r="G164" s="31"/>
      <c r="H164" s="31"/>
      <c r="I164" s="31"/>
      <c r="J164" s="196" t="s">
        <v>230</v>
      </c>
      <c r="K164" s="51"/>
      <c r="L164" s="51"/>
    </row>
    <row r="165" spans="1:12">
      <c r="A165" s="24" t="s">
        <v>231</v>
      </c>
      <c r="B165" s="24" t="s">
        <v>113</v>
      </c>
      <c r="C165" s="31"/>
      <c r="D165" s="31"/>
      <c r="E165" s="31"/>
      <c r="F165" s="31"/>
      <c r="G165" s="31"/>
      <c r="H165" s="31"/>
      <c r="I165" s="31"/>
      <c r="J165" s="196" t="s">
        <v>179</v>
      </c>
      <c r="K165" s="51"/>
      <c r="L165" s="51"/>
    </row>
    <row r="166" spans="1:12">
      <c r="A166" s="32" t="s">
        <v>232</v>
      </c>
      <c r="B166" s="33"/>
      <c r="C166" s="32"/>
      <c r="D166" s="32"/>
      <c r="E166" s="32"/>
      <c r="F166" s="32"/>
      <c r="G166" s="32"/>
      <c r="H166" s="32"/>
      <c r="I166" s="32"/>
      <c r="J166" s="51"/>
      <c r="K166" s="51"/>
      <c r="L166" s="51"/>
    </row>
    <row r="167" spans="1:12">
      <c r="A167" s="24" t="s">
        <v>233</v>
      </c>
      <c r="B167" s="24" t="s">
        <v>113</v>
      </c>
      <c r="C167" s="150">
        <f t="shared" ref="C167:I167" si="27">C168+C169</f>
        <v>0</v>
      </c>
      <c r="D167" s="150">
        <f t="shared" si="27"/>
        <v>0</v>
      </c>
      <c r="E167" s="150">
        <f t="shared" si="27"/>
        <v>0</v>
      </c>
      <c r="F167" s="150">
        <f t="shared" si="27"/>
        <v>0</v>
      </c>
      <c r="G167" s="150">
        <f t="shared" si="27"/>
        <v>0</v>
      </c>
      <c r="H167" s="150">
        <f t="shared" si="27"/>
        <v>0</v>
      </c>
      <c r="I167" s="150">
        <f t="shared" si="27"/>
        <v>0</v>
      </c>
      <c r="J167" s="51"/>
      <c r="K167" s="51"/>
      <c r="L167" s="51"/>
    </row>
    <row r="168" spans="1:12">
      <c r="A168" s="24" t="s">
        <v>234</v>
      </c>
      <c r="B168" s="24" t="s">
        <v>113</v>
      </c>
      <c r="C168" s="31"/>
      <c r="D168" s="31"/>
      <c r="E168" s="31"/>
      <c r="F168" s="31"/>
      <c r="G168" s="31"/>
      <c r="H168" s="31"/>
      <c r="I168" s="31"/>
      <c r="J168" s="196" t="s">
        <v>230</v>
      </c>
      <c r="K168" s="51"/>
      <c r="L168" s="51"/>
    </row>
    <row r="169" spans="1:12">
      <c r="A169" s="24" t="s">
        <v>235</v>
      </c>
      <c r="B169" s="24" t="s">
        <v>113</v>
      </c>
      <c r="C169" s="31"/>
      <c r="D169" s="31"/>
      <c r="E169" s="31"/>
      <c r="F169" s="31"/>
      <c r="G169" s="31"/>
      <c r="H169" s="31"/>
      <c r="I169" s="31"/>
      <c r="J169" s="196" t="s">
        <v>179</v>
      </c>
      <c r="K169" s="51"/>
      <c r="L169" s="51"/>
    </row>
    <row r="170" spans="1:12">
      <c r="A170" s="20" t="s">
        <v>236</v>
      </c>
      <c r="B170" s="20"/>
      <c r="C170" s="20"/>
      <c r="D170" s="20"/>
      <c r="E170" s="20"/>
      <c r="F170" s="20"/>
      <c r="G170" s="20"/>
      <c r="H170" s="20"/>
      <c r="I170" s="20"/>
      <c r="J170" s="51"/>
      <c r="K170" s="51"/>
      <c r="L170" s="51"/>
    </row>
    <row r="171" spans="1:12">
      <c r="A171" s="22" t="s">
        <v>237</v>
      </c>
      <c r="B171" s="22" t="s">
        <v>238</v>
      </c>
      <c r="C171" s="151">
        <f t="shared" ref="C171:I171" si="28">C73+C80+C88+C95+C109+C119+C125</f>
        <v>0</v>
      </c>
      <c r="D171" s="151">
        <f t="shared" si="28"/>
        <v>0</v>
      </c>
      <c r="E171" s="151">
        <f t="shared" si="28"/>
        <v>0</v>
      </c>
      <c r="F171" s="151">
        <f t="shared" si="28"/>
        <v>0</v>
      </c>
      <c r="G171" s="151">
        <f t="shared" si="28"/>
        <v>0</v>
      </c>
      <c r="H171" s="151">
        <f t="shared" si="28"/>
        <v>0</v>
      </c>
      <c r="I171" s="151">
        <f t="shared" si="28"/>
        <v>0</v>
      </c>
      <c r="J171" s="51"/>
      <c r="K171" s="51"/>
      <c r="L171" s="51"/>
    </row>
    <row r="172" spans="1:12">
      <c r="A172" s="22" t="s">
        <v>239</v>
      </c>
      <c r="B172" s="22" t="s">
        <v>217</v>
      </c>
      <c r="C172" s="31"/>
      <c r="D172" s="31"/>
      <c r="E172" s="31"/>
      <c r="F172" s="31"/>
      <c r="G172" s="31"/>
      <c r="H172" s="31"/>
      <c r="I172" s="31"/>
      <c r="J172" s="193" t="s">
        <v>213</v>
      </c>
      <c r="K172" s="51"/>
      <c r="L172" s="51"/>
    </row>
    <row r="173" spans="1:12">
      <c r="A173" s="22" t="s">
        <v>240</v>
      </c>
      <c r="B173" s="22" t="s">
        <v>238</v>
      </c>
      <c r="C173" s="31"/>
      <c r="D173" s="31"/>
      <c r="E173" s="31"/>
      <c r="F173" s="31"/>
      <c r="G173" s="31"/>
      <c r="H173" s="31"/>
      <c r="I173" s="31"/>
      <c r="J173" s="193" t="s">
        <v>198</v>
      </c>
      <c r="K173" s="51"/>
      <c r="L173" s="51"/>
    </row>
    <row r="174" spans="1:12">
      <c r="A174" s="22" t="s">
        <v>241</v>
      </c>
      <c r="B174" s="22" t="s">
        <v>217</v>
      </c>
      <c r="C174" s="31"/>
      <c r="D174" s="31"/>
      <c r="E174" s="31"/>
      <c r="F174" s="31"/>
      <c r="G174" s="31"/>
      <c r="H174" s="31"/>
      <c r="I174" s="31"/>
      <c r="J174" s="193" t="s">
        <v>213</v>
      </c>
      <c r="K174" s="51"/>
      <c r="L174" s="51"/>
    </row>
    <row r="178" spans="1:1">
      <c r="A178" s="24" t="s">
        <v>242</v>
      </c>
    </row>
    <row r="179" spans="1:1">
      <c r="A179" s="152"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1"/>
  <sheetViews>
    <sheetView zoomScaleNormal="100" workbookViewId="0">
      <selection activeCell="A8" sqref="A8"/>
    </sheetView>
  </sheetViews>
  <sheetFormatPr defaultColWidth="11.42578125" defaultRowHeight="15"/>
  <cols>
    <col min="1" max="1" width="33.42578125" customWidth="1"/>
    <col min="2" max="3" width="43.42578125" customWidth="1"/>
    <col min="4" max="4" width="67.85546875" customWidth="1"/>
    <col min="5" max="5" width="33.42578125" customWidth="1"/>
  </cols>
  <sheetData>
    <row r="1" spans="1:5" ht="15.75" customHeight="1">
      <c r="A1" s="1" t="s">
        <v>244</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78" customHeight="1">
      <c r="A6" s="48" t="s">
        <v>245</v>
      </c>
      <c r="B6" s="49"/>
      <c r="C6" s="49"/>
      <c r="D6" s="66" t="s">
        <v>246</v>
      </c>
      <c r="E6" s="51"/>
    </row>
    <row r="7" spans="1:5" ht="100.5" customHeight="1">
      <c r="A7" s="48" t="s">
        <v>247</v>
      </c>
      <c r="B7" s="49"/>
      <c r="C7" s="49"/>
      <c r="D7" s="66" t="s">
        <v>248</v>
      </c>
      <c r="E7" s="51"/>
    </row>
    <row r="8" spans="1:5" ht="117" customHeight="1">
      <c r="A8" s="48" t="s">
        <v>249</v>
      </c>
      <c r="B8" s="49"/>
      <c r="C8" s="49"/>
      <c r="D8" s="66" t="s">
        <v>250</v>
      </c>
      <c r="E8" s="51"/>
    </row>
    <row r="9" spans="1:5" ht="104.25" customHeight="1">
      <c r="A9" s="48" t="s">
        <v>251</v>
      </c>
      <c r="B9" s="49"/>
      <c r="C9" s="49"/>
      <c r="D9" s="66" t="s">
        <v>252</v>
      </c>
      <c r="E9" s="51"/>
    </row>
    <row r="10" spans="1:5" ht="72.75" customHeight="1">
      <c r="A10" s="48" t="s">
        <v>253</v>
      </c>
      <c r="B10" s="49"/>
      <c r="C10" s="49"/>
      <c r="D10" s="66" t="s">
        <v>254</v>
      </c>
      <c r="E10" s="51"/>
    </row>
    <row r="11" spans="1:5" ht="66" customHeight="1">
      <c r="A11" s="48" t="s">
        <v>255</v>
      </c>
      <c r="B11" s="49"/>
      <c r="C11" s="49"/>
      <c r="D11" s="66" t="s">
        <v>256</v>
      </c>
      <c r="E11"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0"/>
  <sheetViews>
    <sheetView workbookViewId="0">
      <selection activeCell="F11" sqref="F11"/>
    </sheetView>
  </sheetViews>
  <sheetFormatPr defaultColWidth="11.42578125" defaultRowHeight="15"/>
  <cols>
    <col min="1" max="1" width="51.85546875" customWidth="1"/>
    <col min="2" max="2" width="23.140625" customWidth="1"/>
    <col min="10" max="10" width="35.85546875" customWidth="1"/>
    <col min="11" max="11" width="16.85546875" bestFit="1" customWidth="1"/>
    <col min="12" max="12" width="17.42578125" bestFit="1" customWidth="1"/>
  </cols>
  <sheetData>
    <row r="1" spans="1:15" ht="15.75" customHeight="1">
      <c r="A1" s="1" t="s">
        <v>257</v>
      </c>
      <c r="B1" s="1"/>
      <c r="C1" s="1"/>
      <c r="D1" s="1"/>
      <c r="E1" s="1"/>
      <c r="F1" s="1"/>
      <c r="G1" s="1"/>
      <c r="H1" s="1"/>
      <c r="I1" s="1"/>
      <c r="J1" s="1"/>
      <c r="K1" s="1"/>
      <c r="L1" s="1"/>
      <c r="M1" s="1"/>
      <c r="N1" s="1"/>
      <c r="O1" s="1"/>
    </row>
    <row r="2" spans="1:15" ht="15.75" customHeight="1">
      <c r="A2" s="2" t="s">
        <v>1</v>
      </c>
      <c r="B2" s="1"/>
      <c r="C2" s="1"/>
      <c r="D2" s="1"/>
      <c r="E2" s="1"/>
      <c r="F2" s="1"/>
      <c r="G2" s="1"/>
      <c r="H2" s="1"/>
      <c r="I2" s="1"/>
      <c r="J2" s="1"/>
      <c r="K2" s="1"/>
      <c r="L2" s="1"/>
      <c r="M2" s="1"/>
      <c r="N2" s="1"/>
      <c r="O2" s="1"/>
    </row>
    <row r="3" spans="1:15" ht="15.75" customHeight="1">
      <c r="A3" s="16" t="s">
        <v>55</v>
      </c>
      <c r="B3" s="186" t="str">
        <f>'User guide'!B12</f>
        <v>to define in the "User guide"</v>
      </c>
      <c r="C3" s="16"/>
      <c r="D3" s="16"/>
      <c r="E3" s="16"/>
      <c r="F3" s="16"/>
      <c r="G3" s="16"/>
      <c r="H3" s="16"/>
      <c r="I3" s="16"/>
      <c r="J3" s="16"/>
      <c r="K3" s="16"/>
      <c r="L3" s="16"/>
      <c r="M3" s="16"/>
      <c r="N3" s="16"/>
      <c r="O3" s="16"/>
    </row>
    <row r="4" spans="1:15">
      <c r="A4" s="187"/>
    </row>
    <row r="5" spans="1:15" ht="15.75" customHeight="1" thickBot="1">
      <c r="A5" s="188"/>
      <c r="B5" s="188"/>
      <c r="C5" s="188"/>
      <c r="D5" s="188"/>
      <c r="E5" s="188"/>
      <c r="F5" s="188"/>
      <c r="G5" s="188"/>
      <c r="H5" s="188"/>
      <c r="I5" s="188"/>
    </row>
    <row r="6" spans="1:15"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5">
      <c r="A7" s="20" t="s">
        <v>258</v>
      </c>
      <c r="B7" s="20"/>
      <c r="C7" s="20"/>
      <c r="D7" s="20"/>
      <c r="E7" s="20"/>
      <c r="F7" s="20"/>
      <c r="G7" s="20"/>
      <c r="H7" s="20"/>
      <c r="I7" s="20"/>
      <c r="J7" s="51"/>
      <c r="K7" s="51"/>
      <c r="L7" s="51"/>
    </row>
    <row r="8" spans="1:15">
      <c r="A8" s="22" t="s">
        <v>259</v>
      </c>
      <c r="B8" s="22" t="s">
        <v>260</v>
      </c>
      <c r="C8" s="52"/>
      <c r="D8" s="52"/>
      <c r="E8" s="52"/>
      <c r="F8" s="52"/>
      <c r="G8" s="52"/>
      <c r="H8" s="52"/>
      <c r="I8" s="52"/>
      <c r="J8" s="51"/>
      <c r="K8" s="51"/>
      <c r="L8" s="51"/>
    </row>
    <row r="9" spans="1:15">
      <c r="A9" s="22" t="s">
        <v>261</v>
      </c>
      <c r="B9" s="22" t="s">
        <v>260</v>
      </c>
      <c r="C9" s="52"/>
      <c r="D9" s="52"/>
      <c r="E9" s="52"/>
      <c r="F9" s="52"/>
      <c r="G9" s="52"/>
      <c r="H9" s="52"/>
      <c r="I9" s="52"/>
      <c r="J9" s="51"/>
      <c r="K9" s="51"/>
      <c r="L9" s="51"/>
    </row>
    <row r="10" spans="1:15">
      <c r="A10" s="22" t="s">
        <v>262</v>
      </c>
      <c r="B10" s="22" t="s">
        <v>260</v>
      </c>
      <c r="C10" s="52"/>
      <c r="D10" s="52"/>
      <c r="E10" s="52"/>
      <c r="F10" s="52"/>
      <c r="G10" s="52"/>
      <c r="H10" s="52"/>
      <c r="I10" s="52"/>
      <c r="J10" s="51"/>
      <c r="K10" s="51"/>
      <c r="L10" s="51"/>
    </row>
    <row r="11" spans="1:15">
      <c r="A11" s="21" t="s">
        <v>263</v>
      </c>
      <c r="B11" s="21"/>
      <c r="C11" s="21"/>
      <c r="D11" s="21"/>
      <c r="E11" s="21"/>
      <c r="F11" s="21"/>
      <c r="G11" s="21"/>
      <c r="H11" s="21"/>
      <c r="I11" s="21"/>
      <c r="J11" s="51"/>
      <c r="K11" s="51"/>
      <c r="L11" s="51"/>
    </row>
    <row r="12" spans="1:15">
      <c r="A12" s="22" t="s">
        <v>264</v>
      </c>
      <c r="B12" s="22" t="s">
        <v>260</v>
      </c>
      <c r="C12" s="52"/>
      <c r="D12" s="52"/>
      <c r="E12" s="52"/>
      <c r="F12" s="52"/>
      <c r="G12" s="52"/>
      <c r="H12" s="52"/>
      <c r="I12" s="52"/>
      <c r="J12" s="51"/>
      <c r="K12" s="51"/>
      <c r="L12" s="51"/>
    </row>
    <row r="13" spans="1:15">
      <c r="A13" s="22" t="s">
        <v>265</v>
      </c>
      <c r="B13" s="22" t="s">
        <v>260</v>
      </c>
      <c r="C13" s="52"/>
      <c r="D13" s="52"/>
      <c r="E13" s="52"/>
      <c r="F13" s="52"/>
      <c r="G13" s="52"/>
      <c r="H13" s="52"/>
      <c r="I13" s="52"/>
      <c r="J13" s="51"/>
      <c r="K13" s="51"/>
      <c r="L13" s="51"/>
    </row>
    <row r="14" spans="1:15">
      <c r="A14" s="22" t="s">
        <v>266</v>
      </c>
      <c r="B14" s="22" t="s">
        <v>260</v>
      </c>
      <c r="C14" s="52"/>
      <c r="D14" s="52"/>
      <c r="E14" s="52"/>
      <c r="F14" s="52"/>
      <c r="G14" s="52"/>
      <c r="H14" s="52"/>
      <c r="I14" s="52"/>
      <c r="J14" s="51"/>
      <c r="K14" s="51"/>
      <c r="L14" s="51"/>
    </row>
    <row r="15" spans="1:15" ht="19.5" customHeight="1">
      <c r="A15" s="22" t="s">
        <v>267</v>
      </c>
      <c r="B15" s="22" t="s">
        <v>260</v>
      </c>
      <c r="C15" s="52"/>
      <c r="D15" s="52"/>
      <c r="E15" s="52"/>
      <c r="F15" s="52"/>
      <c r="G15" s="52"/>
      <c r="H15" s="52"/>
      <c r="I15" s="52"/>
      <c r="J15" s="51"/>
      <c r="K15" s="51"/>
      <c r="L15" s="51"/>
    </row>
    <row r="16" spans="1:15">
      <c r="A16" s="21" t="s">
        <v>268</v>
      </c>
      <c r="B16" s="21"/>
      <c r="C16" s="21"/>
      <c r="D16" s="21"/>
      <c r="E16" s="21"/>
      <c r="F16" s="21"/>
      <c r="G16" s="21"/>
      <c r="H16" s="21"/>
      <c r="I16" s="21"/>
      <c r="J16" s="51"/>
      <c r="K16" s="51"/>
      <c r="L16" s="51"/>
    </row>
    <row r="17" spans="1:12">
      <c r="A17" s="22" t="s">
        <v>269</v>
      </c>
      <c r="B17" s="22" t="s">
        <v>260</v>
      </c>
      <c r="C17" s="52"/>
      <c r="D17" s="52"/>
      <c r="E17" s="52"/>
      <c r="F17" s="52"/>
      <c r="G17" s="52"/>
      <c r="H17" s="52"/>
      <c r="I17" s="52"/>
      <c r="J17" s="51"/>
      <c r="K17" s="51"/>
      <c r="L17" s="51"/>
    </row>
    <row r="18" spans="1:12">
      <c r="A18" s="22" t="s">
        <v>270</v>
      </c>
      <c r="B18" s="22" t="s">
        <v>260</v>
      </c>
      <c r="C18" s="52"/>
      <c r="D18" s="52"/>
      <c r="E18" s="52"/>
      <c r="F18" s="52"/>
      <c r="G18" s="52"/>
      <c r="H18" s="52"/>
      <c r="I18" s="52"/>
      <c r="J18" s="51"/>
      <c r="K18" s="51"/>
      <c r="L18" s="51"/>
    </row>
    <row r="19" spans="1:12">
      <c r="A19" s="22" t="s">
        <v>271</v>
      </c>
      <c r="B19" s="22" t="s">
        <v>260</v>
      </c>
      <c r="C19" s="52"/>
      <c r="D19" s="52"/>
      <c r="E19" s="52"/>
      <c r="F19" s="52"/>
      <c r="G19" s="52"/>
      <c r="H19" s="52"/>
      <c r="I19" s="52"/>
      <c r="J19" s="51"/>
      <c r="K19" s="51"/>
      <c r="L19" s="51"/>
    </row>
    <row r="20" spans="1:12">
      <c r="A20" s="22" t="s">
        <v>272</v>
      </c>
      <c r="B20" s="22" t="s">
        <v>260</v>
      </c>
      <c r="C20" s="52"/>
      <c r="D20" s="52"/>
      <c r="E20" s="52"/>
      <c r="F20" s="52"/>
      <c r="G20" s="52"/>
      <c r="H20" s="52"/>
      <c r="I20" s="52"/>
      <c r="J20" s="51"/>
      <c r="K20" s="51"/>
      <c r="L20" s="51"/>
    </row>
    <row r="21" spans="1:12">
      <c r="A21" s="22" t="s">
        <v>273</v>
      </c>
      <c r="B21" s="22" t="s">
        <v>260</v>
      </c>
      <c r="C21" s="52"/>
      <c r="D21" s="52"/>
      <c r="E21" s="52"/>
      <c r="F21" s="52"/>
      <c r="G21" s="52"/>
      <c r="H21" s="52"/>
      <c r="I21" s="52"/>
      <c r="J21" s="51"/>
      <c r="K21" s="51"/>
      <c r="L21" s="51"/>
    </row>
    <row r="22" spans="1:12">
      <c r="A22" s="22" t="s">
        <v>274</v>
      </c>
      <c r="B22" s="22" t="s">
        <v>260</v>
      </c>
      <c r="C22" s="52"/>
      <c r="D22" s="52"/>
      <c r="E22" s="52"/>
      <c r="F22" s="52"/>
      <c r="G22" s="52"/>
      <c r="H22" s="52"/>
      <c r="I22" s="52"/>
      <c r="J22" s="51"/>
      <c r="K22" s="51"/>
      <c r="L22" s="51"/>
    </row>
    <row r="23" spans="1:12">
      <c r="A23" s="22" t="s">
        <v>275</v>
      </c>
      <c r="B23" s="22" t="s">
        <v>260</v>
      </c>
      <c r="C23" s="52"/>
      <c r="D23" s="52"/>
      <c r="E23" s="52"/>
      <c r="F23" s="52"/>
      <c r="G23" s="52"/>
      <c r="H23" s="52"/>
      <c r="I23" s="52"/>
      <c r="J23" s="51"/>
      <c r="K23" s="51"/>
      <c r="L23" s="51"/>
    </row>
    <row r="24" spans="1:12">
      <c r="A24" s="22" t="s">
        <v>276</v>
      </c>
      <c r="B24" s="22" t="s">
        <v>260</v>
      </c>
      <c r="C24" s="52"/>
      <c r="D24" s="52"/>
      <c r="E24" s="52"/>
      <c r="F24" s="52"/>
      <c r="G24" s="52"/>
      <c r="H24" s="52"/>
      <c r="I24" s="52"/>
      <c r="J24" s="51"/>
      <c r="K24" s="51"/>
      <c r="L24" s="51"/>
    </row>
    <row r="25" spans="1:12">
      <c r="A25" s="22" t="s">
        <v>273</v>
      </c>
      <c r="B25" s="22" t="s">
        <v>260</v>
      </c>
      <c r="C25" s="52"/>
      <c r="D25" s="52"/>
      <c r="E25" s="52"/>
      <c r="F25" s="52"/>
      <c r="G25" s="52"/>
      <c r="H25" s="52"/>
      <c r="I25" s="52"/>
      <c r="J25" s="51"/>
      <c r="K25" s="51"/>
      <c r="L25" s="51"/>
    </row>
    <row r="26" spans="1:12">
      <c r="A26" s="22" t="s">
        <v>274</v>
      </c>
      <c r="B26" s="22" t="s">
        <v>260</v>
      </c>
      <c r="C26" s="52"/>
      <c r="D26" s="52"/>
      <c r="E26" s="52"/>
      <c r="F26" s="52"/>
      <c r="G26" s="52"/>
      <c r="H26" s="52"/>
      <c r="I26" s="52"/>
      <c r="J26" s="51"/>
      <c r="K26" s="51"/>
      <c r="L26" s="51"/>
    </row>
    <row r="27" spans="1:12">
      <c r="A27" s="22" t="s">
        <v>275</v>
      </c>
      <c r="B27" s="22" t="s">
        <v>260</v>
      </c>
      <c r="C27" s="52"/>
      <c r="D27" s="52"/>
      <c r="E27" s="52"/>
      <c r="F27" s="52"/>
      <c r="G27" s="52"/>
      <c r="H27" s="52"/>
      <c r="I27" s="52"/>
      <c r="J27" s="51"/>
      <c r="K27" s="51"/>
      <c r="L27" s="51"/>
    </row>
    <row r="28" spans="1:12">
      <c r="A28" s="22" t="s">
        <v>277</v>
      </c>
      <c r="B28" s="22" t="s">
        <v>260</v>
      </c>
      <c r="C28" s="52"/>
      <c r="D28" s="52"/>
      <c r="E28" s="52"/>
      <c r="F28" s="52"/>
      <c r="G28" s="52"/>
      <c r="H28" s="52"/>
      <c r="I28" s="52"/>
      <c r="J28" s="51"/>
      <c r="K28" s="51"/>
      <c r="L28" s="51"/>
    </row>
    <row r="29" spans="1:12">
      <c r="A29" s="22" t="s">
        <v>273</v>
      </c>
      <c r="B29" s="22" t="s">
        <v>260</v>
      </c>
      <c r="C29" s="52"/>
      <c r="D29" s="52"/>
      <c r="E29" s="52"/>
      <c r="F29" s="52"/>
      <c r="G29" s="52"/>
      <c r="H29" s="52"/>
      <c r="I29" s="52"/>
      <c r="J29" s="51"/>
      <c r="K29" s="51"/>
      <c r="L29" s="51"/>
    </row>
    <row r="30" spans="1:12">
      <c r="A30" s="22" t="s">
        <v>274</v>
      </c>
      <c r="B30" s="22" t="s">
        <v>260</v>
      </c>
      <c r="C30" s="52"/>
      <c r="D30" s="52"/>
      <c r="E30" s="52"/>
      <c r="F30" s="52"/>
      <c r="G30" s="52"/>
      <c r="H30" s="52"/>
      <c r="I30" s="52"/>
      <c r="J30" s="51"/>
      <c r="K30" s="51"/>
      <c r="L30" s="51"/>
    </row>
    <row r="31" spans="1:12">
      <c r="A31" s="22" t="s">
        <v>275</v>
      </c>
      <c r="B31" s="22" t="s">
        <v>260</v>
      </c>
      <c r="C31" s="52"/>
      <c r="D31" s="52"/>
      <c r="E31" s="52"/>
      <c r="F31" s="52"/>
      <c r="G31" s="52"/>
      <c r="H31" s="52"/>
      <c r="I31" s="52"/>
      <c r="J31" s="51"/>
      <c r="K31" s="51"/>
      <c r="L31" s="51"/>
    </row>
    <row r="32" spans="1:12">
      <c r="A32" s="21" t="s">
        <v>278</v>
      </c>
      <c r="B32" s="21"/>
      <c r="C32" s="21"/>
      <c r="D32" s="21"/>
      <c r="E32" s="21"/>
      <c r="F32" s="21"/>
      <c r="G32" s="21"/>
      <c r="H32" s="21"/>
      <c r="I32" s="21"/>
      <c r="J32" s="51"/>
      <c r="K32" s="51"/>
      <c r="L32" s="51"/>
    </row>
    <row r="33" spans="1:12">
      <c r="A33" s="22" t="s">
        <v>279</v>
      </c>
      <c r="B33" s="22" t="s">
        <v>280</v>
      </c>
      <c r="C33" s="52"/>
      <c r="D33" s="52"/>
      <c r="E33" s="52"/>
      <c r="F33" s="52"/>
      <c r="G33" s="52"/>
      <c r="H33" s="52"/>
      <c r="I33" s="52"/>
      <c r="J33" s="51"/>
      <c r="K33" s="51"/>
      <c r="L33" s="51"/>
    </row>
    <row r="34" spans="1:12">
      <c r="A34" s="22" t="s">
        <v>281</v>
      </c>
      <c r="B34" s="22" t="s">
        <v>282</v>
      </c>
      <c r="C34" s="52"/>
      <c r="D34" s="52"/>
      <c r="E34" s="52"/>
      <c r="F34" s="52"/>
      <c r="G34" s="52"/>
      <c r="H34" s="52"/>
      <c r="I34" s="52"/>
      <c r="J34" s="51"/>
      <c r="K34" s="51"/>
      <c r="L34" s="51"/>
    </row>
    <row r="35" spans="1:12">
      <c r="A35" s="22" t="s">
        <v>283</v>
      </c>
      <c r="B35" s="22" t="s">
        <v>284</v>
      </c>
      <c r="C35" s="52"/>
      <c r="D35" s="52"/>
      <c r="E35" s="52"/>
      <c r="F35" s="52"/>
      <c r="G35" s="52"/>
      <c r="H35" s="52"/>
      <c r="I35" s="52"/>
      <c r="J35" s="51"/>
      <c r="K35" s="51"/>
      <c r="L35" s="51"/>
    </row>
    <row r="36" spans="1:12">
      <c r="A36" s="22" t="s">
        <v>285</v>
      </c>
      <c r="B36" s="22" t="s">
        <v>284</v>
      </c>
      <c r="C36" s="52"/>
      <c r="D36" s="52"/>
      <c r="E36" s="52"/>
      <c r="F36" s="52"/>
      <c r="G36" s="52"/>
      <c r="H36" s="52"/>
      <c r="I36" s="52"/>
      <c r="J36" s="51"/>
      <c r="K36" s="51"/>
      <c r="L36" s="51"/>
    </row>
    <row r="37" spans="1:12">
      <c r="A37" s="22" t="s">
        <v>286</v>
      </c>
      <c r="B37" s="22" t="s">
        <v>284</v>
      </c>
      <c r="C37" s="52"/>
      <c r="D37" s="52"/>
      <c r="E37" s="52"/>
      <c r="F37" s="52"/>
      <c r="G37" s="52"/>
      <c r="H37" s="52"/>
      <c r="I37" s="52"/>
      <c r="J37" s="51"/>
      <c r="K37" s="51"/>
      <c r="L37" s="51"/>
    </row>
    <row r="38" spans="1:12">
      <c r="A38" s="22" t="s">
        <v>287</v>
      </c>
      <c r="B38" s="22" t="s">
        <v>284</v>
      </c>
      <c r="C38" s="52"/>
      <c r="D38" s="52"/>
      <c r="E38" s="52"/>
      <c r="F38" s="52"/>
      <c r="G38" s="52"/>
      <c r="H38" s="52"/>
      <c r="I38" s="52"/>
      <c r="J38" s="51"/>
      <c r="K38" s="51"/>
      <c r="L38" s="51"/>
    </row>
    <row r="39" spans="1:12">
      <c r="A39" s="22" t="s">
        <v>288</v>
      </c>
      <c r="B39" s="22" t="s">
        <v>284</v>
      </c>
      <c r="C39" s="52"/>
      <c r="D39" s="52"/>
      <c r="E39" s="52"/>
      <c r="F39" s="52"/>
      <c r="G39" s="52"/>
      <c r="H39" s="52"/>
      <c r="I39" s="52"/>
      <c r="J39" s="51"/>
      <c r="K39" s="51"/>
      <c r="L39" s="51"/>
    </row>
    <row r="40" spans="1:12">
      <c r="A40" s="22" t="s">
        <v>289</v>
      </c>
      <c r="B40" s="22" t="s">
        <v>284</v>
      </c>
      <c r="C40" s="52"/>
      <c r="D40" s="52"/>
      <c r="E40" s="52"/>
      <c r="F40" s="52"/>
      <c r="G40" s="52"/>
      <c r="H40" s="52"/>
      <c r="I40" s="52"/>
      <c r="J40" s="51"/>
      <c r="K40" s="51"/>
      <c r="L40" s="51"/>
    </row>
    <row r="41" spans="1:12">
      <c r="A41" s="24" t="s">
        <v>290</v>
      </c>
      <c r="B41" s="22" t="s">
        <v>284</v>
      </c>
      <c r="C41" s="52"/>
      <c r="D41" s="52"/>
      <c r="E41" s="52"/>
      <c r="F41" s="52"/>
      <c r="G41" s="52"/>
      <c r="H41" s="52"/>
      <c r="I41" s="52"/>
      <c r="J41" s="51"/>
      <c r="K41" s="51"/>
      <c r="L41" s="51"/>
    </row>
    <row r="42" spans="1:12">
      <c r="A42" s="24" t="s">
        <v>291</v>
      </c>
      <c r="B42" s="22" t="s">
        <v>284</v>
      </c>
      <c r="C42" s="52"/>
      <c r="D42" s="52"/>
      <c r="E42" s="52"/>
      <c r="F42" s="52"/>
      <c r="G42" s="52"/>
      <c r="H42" s="52"/>
      <c r="I42" s="52"/>
      <c r="J42" s="51"/>
      <c r="K42" s="51"/>
      <c r="L42" s="51"/>
    </row>
    <row r="43" spans="1:12">
      <c r="A43" s="20" t="s">
        <v>292</v>
      </c>
      <c r="B43" s="20"/>
      <c r="C43" s="20"/>
      <c r="D43" s="20"/>
      <c r="E43" s="20"/>
      <c r="F43" s="20"/>
      <c r="G43" s="20"/>
      <c r="H43" s="20"/>
      <c r="I43" s="20"/>
      <c r="J43" s="51"/>
      <c r="K43" s="51"/>
      <c r="L43" s="51"/>
    </row>
    <row r="44" spans="1:12">
      <c r="A44" s="22" t="s">
        <v>293</v>
      </c>
      <c r="B44" s="22" t="s">
        <v>294</v>
      </c>
      <c r="C44" s="52"/>
      <c r="D44" s="52"/>
      <c r="E44" s="52"/>
      <c r="F44" s="52"/>
      <c r="G44" s="52"/>
      <c r="H44" s="52"/>
      <c r="I44" s="52"/>
      <c r="J44" s="51"/>
      <c r="K44" s="51"/>
      <c r="L44" s="51"/>
    </row>
    <row r="45" spans="1:12">
      <c r="A45" s="21" t="s">
        <v>295</v>
      </c>
      <c r="B45" s="21"/>
      <c r="C45" s="21"/>
      <c r="D45" s="21"/>
      <c r="E45" s="21"/>
      <c r="F45" s="21"/>
      <c r="G45" s="21"/>
      <c r="H45" s="21"/>
      <c r="I45" s="21"/>
      <c r="J45" s="51"/>
      <c r="K45" s="51"/>
      <c r="L45" s="51"/>
    </row>
    <row r="46" spans="1:12">
      <c r="A46" s="22" t="s">
        <v>296</v>
      </c>
      <c r="B46" s="22" t="s">
        <v>297</v>
      </c>
      <c r="C46" s="52"/>
      <c r="D46" s="52"/>
      <c r="E46" s="52"/>
      <c r="F46" s="52"/>
      <c r="G46" s="52"/>
      <c r="H46" s="52"/>
      <c r="I46" s="52"/>
      <c r="J46" s="51"/>
      <c r="K46" s="51"/>
      <c r="L46" s="51"/>
    </row>
    <row r="47" spans="1:12">
      <c r="A47" s="24" t="s">
        <v>298</v>
      </c>
      <c r="B47" s="22" t="s">
        <v>297</v>
      </c>
      <c r="C47" s="52"/>
      <c r="D47" s="52"/>
      <c r="E47" s="52"/>
      <c r="F47" s="52"/>
      <c r="G47" s="52"/>
      <c r="H47" s="52"/>
      <c r="I47" s="52"/>
      <c r="J47" s="51"/>
      <c r="K47" s="51"/>
      <c r="L47" s="51"/>
    </row>
    <row r="48" spans="1:12">
      <c r="A48" s="24" t="s">
        <v>299</v>
      </c>
      <c r="B48" s="22" t="s">
        <v>297</v>
      </c>
      <c r="C48" s="52"/>
      <c r="D48" s="52"/>
      <c r="E48" s="52"/>
      <c r="F48" s="52"/>
      <c r="G48" s="52"/>
      <c r="H48" s="52"/>
      <c r="I48" s="52"/>
      <c r="J48" s="51"/>
      <c r="K48" s="51"/>
      <c r="L48" s="51"/>
    </row>
    <row r="49" spans="1:13">
      <c r="A49" s="24" t="s">
        <v>300</v>
      </c>
      <c r="B49" s="22" t="s">
        <v>297</v>
      </c>
      <c r="C49" s="52"/>
      <c r="D49" s="52"/>
      <c r="E49" s="52"/>
      <c r="F49" s="52"/>
      <c r="G49" s="52"/>
      <c r="H49" s="52"/>
      <c r="I49" s="52"/>
      <c r="J49" s="51"/>
      <c r="K49" s="51"/>
      <c r="L49" s="51"/>
    </row>
    <row r="50" spans="1:13">
      <c r="A50" s="24" t="s">
        <v>301</v>
      </c>
      <c r="B50" s="22" t="s">
        <v>297</v>
      </c>
      <c r="C50" s="52"/>
      <c r="D50" s="52"/>
      <c r="E50" s="52"/>
      <c r="F50" s="52"/>
      <c r="G50" s="52"/>
      <c r="H50" s="52"/>
      <c r="I50" s="52"/>
      <c r="J50" s="51"/>
      <c r="K50" s="51"/>
      <c r="L50" s="51"/>
    </row>
    <row r="51" spans="1:13">
      <c r="A51" s="24" t="s">
        <v>302</v>
      </c>
      <c r="B51" s="22" t="s">
        <v>303</v>
      </c>
      <c r="C51" s="53">
        <f t="shared" ref="C51:I51" si="0">SUM(C46:C50)</f>
        <v>0</v>
      </c>
      <c r="D51" s="53">
        <f t="shared" si="0"/>
        <v>0</v>
      </c>
      <c r="E51" s="53">
        <f t="shared" si="0"/>
        <v>0</v>
      </c>
      <c r="F51" s="53">
        <f t="shared" si="0"/>
        <v>0</v>
      </c>
      <c r="G51" s="53">
        <f t="shared" si="0"/>
        <v>0</v>
      </c>
      <c r="H51" s="53">
        <f t="shared" si="0"/>
        <v>0</v>
      </c>
      <c r="I51" s="53">
        <f t="shared" si="0"/>
        <v>0</v>
      </c>
      <c r="J51" s="193" t="s">
        <v>304</v>
      </c>
      <c r="K51" s="51"/>
      <c r="L51" s="51"/>
    </row>
    <row r="52" spans="1:13">
      <c r="A52" s="21" t="s">
        <v>305</v>
      </c>
      <c r="B52" s="21"/>
      <c r="C52" s="21"/>
      <c r="D52" s="21"/>
      <c r="E52" s="21"/>
      <c r="F52" s="21"/>
      <c r="G52" s="21"/>
      <c r="H52" s="21"/>
      <c r="I52" s="21"/>
      <c r="J52" s="51"/>
      <c r="K52" s="51"/>
      <c r="L52" s="51"/>
    </row>
    <row r="53" spans="1:13">
      <c r="A53" s="25" t="s">
        <v>306</v>
      </c>
      <c r="B53" s="22" t="s">
        <v>297</v>
      </c>
      <c r="C53" s="52"/>
      <c r="D53" s="52"/>
      <c r="E53" s="52"/>
      <c r="F53" s="52"/>
      <c r="G53" s="52"/>
      <c r="H53" s="52"/>
      <c r="I53" s="52"/>
      <c r="J53" s="51"/>
      <c r="K53" s="51"/>
      <c r="L53" s="51"/>
      <c r="M53" t="s">
        <v>307</v>
      </c>
    </row>
    <row r="54" spans="1:13">
      <c r="A54" s="25" t="s">
        <v>308</v>
      </c>
      <c r="B54" s="22" t="s">
        <v>297</v>
      </c>
      <c r="C54" s="52"/>
      <c r="D54" s="52"/>
      <c r="E54" s="52"/>
      <c r="F54" s="52"/>
      <c r="G54" s="52"/>
      <c r="H54" s="52"/>
      <c r="I54" s="52"/>
      <c r="J54" s="51"/>
      <c r="K54" s="51"/>
      <c r="L54" s="51"/>
      <c r="M54" t="s">
        <v>309</v>
      </c>
    </row>
    <row r="55" spans="1:13">
      <c r="A55" s="26" t="s">
        <v>310</v>
      </c>
      <c r="B55" s="22" t="s">
        <v>297</v>
      </c>
      <c r="C55" s="52"/>
      <c r="D55" s="52"/>
      <c r="E55" s="52"/>
      <c r="F55" s="52"/>
      <c r="G55" s="52"/>
      <c r="H55" s="52"/>
      <c r="I55" s="52"/>
      <c r="J55" s="51"/>
      <c r="K55" s="51"/>
      <c r="L55" s="51"/>
    </row>
    <row r="56" spans="1:13">
      <c r="A56" s="26" t="s">
        <v>311</v>
      </c>
      <c r="B56" s="22" t="s">
        <v>297</v>
      </c>
      <c r="C56" s="52"/>
      <c r="D56" s="52"/>
      <c r="E56" s="52"/>
      <c r="F56" s="52"/>
      <c r="G56" s="52"/>
      <c r="H56" s="52"/>
      <c r="I56" s="52"/>
      <c r="J56" s="51"/>
      <c r="K56" s="51"/>
      <c r="L56" s="51"/>
    </row>
    <row r="57" spans="1:13">
      <c r="A57" s="26" t="s">
        <v>312</v>
      </c>
      <c r="B57" s="22" t="s">
        <v>297</v>
      </c>
      <c r="C57" s="52"/>
      <c r="D57" s="52"/>
      <c r="E57" s="52"/>
      <c r="F57" s="52"/>
      <c r="G57" s="52"/>
      <c r="H57" s="52"/>
      <c r="I57" s="52"/>
      <c r="J57" s="51"/>
      <c r="K57" s="51"/>
      <c r="L57" s="51"/>
    </row>
    <row r="58" spans="1:13">
      <c r="A58" s="26" t="s">
        <v>313</v>
      </c>
      <c r="B58" s="22" t="s">
        <v>297</v>
      </c>
      <c r="C58" s="52"/>
      <c r="D58" s="52"/>
      <c r="E58" s="52"/>
      <c r="F58" s="52"/>
      <c r="G58" s="52"/>
      <c r="H58" s="52"/>
      <c r="I58" s="52"/>
      <c r="J58" s="51"/>
      <c r="K58" s="51"/>
      <c r="L58" s="51"/>
    </row>
    <row r="59" spans="1:13">
      <c r="A59" s="26" t="s">
        <v>314</v>
      </c>
      <c r="B59" s="22" t="s">
        <v>297</v>
      </c>
      <c r="C59" s="52"/>
      <c r="D59" s="52"/>
      <c r="E59" s="52"/>
      <c r="F59" s="52"/>
      <c r="G59" s="52"/>
      <c r="H59" s="52"/>
      <c r="I59" s="52"/>
      <c r="J59" s="51"/>
      <c r="K59" s="51"/>
      <c r="L59" s="51"/>
    </row>
    <row r="60" spans="1:13">
      <c r="A60" s="24" t="s">
        <v>315</v>
      </c>
      <c r="B60" s="22" t="s">
        <v>303</v>
      </c>
      <c r="C60" s="53">
        <f t="shared" ref="C60:I60" si="1">SUM(C55:C59)</f>
        <v>0</v>
      </c>
      <c r="D60" s="53">
        <f t="shared" si="1"/>
        <v>0</v>
      </c>
      <c r="E60" s="53">
        <f t="shared" si="1"/>
        <v>0</v>
      </c>
      <c r="F60" s="53">
        <f t="shared" si="1"/>
        <v>0</v>
      </c>
      <c r="G60" s="53">
        <f t="shared" si="1"/>
        <v>0</v>
      </c>
      <c r="H60" s="53">
        <f t="shared" si="1"/>
        <v>0</v>
      </c>
      <c r="I60" s="53">
        <f t="shared" si="1"/>
        <v>0</v>
      </c>
      <c r="J60" s="193" t="s">
        <v>304</v>
      </c>
      <c r="K60" s="51"/>
      <c r="L60" s="51"/>
    </row>
    <row r="61" spans="1:13">
      <c r="A61" s="25" t="s">
        <v>316</v>
      </c>
      <c r="B61" s="22" t="s">
        <v>297</v>
      </c>
      <c r="C61" s="52"/>
      <c r="D61" s="52"/>
      <c r="E61" s="52"/>
      <c r="F61" s="52"/>
      <c r="G61" s="52"/>
      <c r="H61" s="52"/>
      <c r="I61" s="52"/>
      <c r="J61" s="51"/>
      <c r="K61" s="51"/>
      <c r="L61" s="51"/>
      <c r="M61" t="s">
        <v>317</v>
      </c>
    </row>
    <row r="62" spans="1:13">
      <c r="A62" s="24" t="s">
        <v>302</v>
      </c>
      <c r="B62" s="22" t="s">
        <v>303</v>
      </c>
      <c r="C62" s="53">
        <f t="shared" ref="C62:I62" si="2">C53+C54+C61</f>
        <v>0</v>
      </c>
      <c r="D62" s="53">
        <f t="shared" si="2"/>
        <v>0</v>
      </c>
      <c r="E62" s="53">
        <f t="shared" si="2"/>
        <v>0</v>
      </c>
      <c r="F62" s="53">
        <f t="shared" si="2"/>
        <v>0</v>
      </c>
      <c r="G62" s="53">
        <f t="shared" si="2"/>
        <v>0</v>
      </c>
      <c r="H62" s="53">
        <f t="shared" si="2"/>
        <v>0</v>
      </c>
      <c r="I62" s="53">
        <f t="shared" si="2"/>
        <v>0</v>
      </c>
      <c r="J62" s="193" t="s">
        <v>304</v>
      </c>
      <c r="K62" s="51"/>
      <c r="L62" s="51"/>
    </row>
    <row r="63" spans="1:13">
      <c r="A63" s="20" t="s">
        <v>318</v>
      </c>
      <c r="B63" s="20"/>
      <c r="C63" s="20"/>
      <c r="D63" s="20"/>
      <c r="E63" s="20"/>
      <c r="F63" s="20"/>
      <c r="G63" s="20"/>
      <c r="H63" s="20"/>
      <c r="I63" s="20"/>
      <c r="J63" s="51"/>
      <c r="K63" s="51"/>
      <c r="L63" s="51"/>
    </row>
    <row r="64" spans="1:13">
      <c r="A64" s="21" t="s">
        <v>319</v>
      </c>
      <c r="B64" s="21"/>
      <c r="C64" s="21"/>
      <c r="D64" s="21"/>
      <c r="E64" s="21"/>
      <c r="F64" s="21"/>
      <c r="G64" s="21"/>
      <c r="H64" s="21"/>
      <c r="I64" s="21"/>
      <c r="J64" s="51"/>
      <c r="K64" s="51"/>
      <c r="L64" s="51"/>
    </row>
    <row r="65" spans="1:13">
      <c r="A65" s="22" t="s">
        <v>320</v>
      </c>
      <c r="B65" s="22" t="s">
        <v>297</v>
      </c>
      <c r="C65" s="52"/>
      <c r="D65" s="52"/>
      <c r="E65" s="52"/>
      <c r="F65" s="52"/>
      <c r="G65" s="52"/>
      <c r="H65" s="52"/>
      <c r="I65" s="52"/>
      <c r="J65" s="51"/>
      <c r="K65" s="51"/>
      <c r="L65" s="51"/>
    </row>
    <row r="66" spans="1:13">
      <c r="A66" s="22" t="s">
        <v>321</v>
      </c>
      <c r="B66" s="22" t="s">
        <v>297</v>
      </c>
      <c r="C66" s="52"/>
      <c r="D66" s="52"/>
      <c r="E66" s="52"/>
      <c r="F66" s="52"/>
      <c r="G66" s="52"/>
      <c r="H66" s="52"/>
      <c r="I66" s="52"/>
      <c r="J66" s="51"/>
      <c r="K66" s="51"/>
      <c r="L66" s="51"/>
      <c r="M66" s="54"/>
    </row>
    <row r="67" spans="1:13">
      <c r="A67" s="22" t="s">
        <v>322</v>
      </c>
      <c r="B67" s="22" t="s">
        <v>297</v>
      </c>
      <c r="C67" s="52"/>
      <c r="D67" s="52"/>
      <c r="E67" s="52"/>
      <c r="F67" s="52"/>
      <c r="G67" s="52"/>
      <c r="H67" s="52"/>
      <c r="I67" s="52"/>
      <c r="J67" s="51"/>
      <c r="K67" s="51"/>
      <c r="L67" s="51"/>
      <c r="M67" t="s">
        <v>323</v>
      </c>
    </row>
    <row r="68" spans="1:13">
      <c r="A68" s="22" t="s">
        <v>324</v>
      </c>
      <c r="B68" s="22" t="s">
        <v>297</v>
      </c>
      <c r="C68" s="52"/>
      <c r="D68" s="52"/>
      <c r="E68" s="52"/>
      <c r="F68" s="52"/>
      <c r="G68" s="52"/>
      <c r="H68" s="52"/>
      <c r="I68" s="52"/>
      <c r="J68" s="196"/>
      <c r="K68" s="51"/>
      <c r="L68" s="51"/>
      <c r="M68" t="s">
        <v>325</v>
      </c>
    </row>
    <row r="69" spans="1:13">
      <c r="A69" s="21" t="s">
        <v>326</v>
      </c>
      <c r="B69" s="21"/>
      <c r="C69" s="21"/>
      <c r="D69" s="21"/>
      <c r="E69" s="21"/>
      <c r="F69" s="21"/>
      <c r="G69" s="21"/>
      <c r="H69" s="21"/>
      <c r="I69" s="21"/>
      <c r="J69" s="51"/>
      <c r="K69" s="51"/>
      <c r="L69" s="51"/>
      <c r="M69" t="s">
        <v>323</v>
      </c>
    </row>
    <row r="70" spans="1:13">
      <c r="A70" s="22" t="s">
        <v>326</v>
      </c>
      <c r="B70" s="22" t="s">
        <v>294</v>
      </c>
      <c r="C70" s="55"/>
      <c r="D70" s="44"/>
      <c r="E70" s="44"/>
      <c r="F70" s="44"/>
      <c r="G70" s="44"/>
      <c r="H70" s="44"/>
      <c r="I70" s="44"/>
      <c r="J70" s="196"/>
      <c r="K70" s="51"/>
      <c r="L70" s="51"/>
      <c r="M70" t="s">
        <v>327</v>
      </c>
    </row>
    <row r="71" spans="1:13">
      <c r="A71" s="22" t="s">
        <v>328</v>
      </c>
      <c r="B71" s="22" t="s">
        <v>294</v>
      </c>
      <c r="C71" s="55"/>
      <c r="D71" s="44"/>
      <c r="E71" s="44"/>
      <c r="F71" s="44"/>
      <c r="G71" s="44"/>
      <c r="H71" s="44"/>
      <c r="I71" s="44"/>
      <c r="J71" s="51"/>
      <c r="K71" s="51"/>
      <c r="L71" s="51"/>
      <c r="M71" s="56" t="s">
        <v>329</v>
      </c>
    </row>
    <row r="72" spans="1:13">
      <c r="A72" s="22" t="s">
        <v>330</v>
      </c>
      <c r="B72" s="22" t="s">
        <v>294</v>
      </c>
      <c r="C72" s="55"/>
      <c r="D72" s="44"/>
      <c r="E72" s="44"/>
      <c r="F72" s="44"/>
      <c r="G72" s="44"/>
      <c r="H72" s="44"/>
      <c r="I72" s="44"/>
      <c r="J72" s="51"/>
      <c r="K72" s="51"/>
      <c r="L72" s="51"/>
      <c r="M72" s="56" t="s">
        <v>331</v>
      </c>
    </row>
    <row r="73" spans="1:13">
      <c r="A73" s="22" t="s">
        <v>332</v>
      </c>
      <c r="B73" s="22" t="s">
        <v>294</v>
      </c>
      <c r="C73" s="55"/>
      <c r="D73" s="44"/>
      <c r="E73" s="44"/>
      <c r="F73" s="44"/>
      <c r="G73" s="44"/>
      <c r="H73" s="44"/>
      <c r="I73" s="44"/>
      <c r="J73" s="51"/>
      <c r="K73" s="51"/>
      <c r="L73" s="51"/>
      <c r="M73" s="56" t="s">
        <v>333</v>
      </c>
    </row>
    <row r="74" spans="1:13">
      <c r="A74" s="22" t="s">
        <v>334</v>
      </c>
      <c r="B74" s="22" t="s">
        <v>294</v>
      </c>
      <c r="C74" s="55"/>
      <c r="D74" s="44"/>
      <c r="E74" s="44"/>
      <c r="F74" s="44"/>
      <c r="G74" s="44"/>
      <c r="H74" s="44"/>
      <c r="I74" s="44"/>
      <c r="J74" s="51"/>
      <c r="K74" s="51"/>
      <c r="L74" s="51"/>
      <c r="M74" s="56" t="s">
        <v>335</v>
      </c>
    </row>
    <row r="75" spans="1:13">
      <c r="A75" s="22" t="s">
        <v>336</v>
      </c>
      <c r="B75" s="22" t="s">
        <v>294</v>
      </c>
      <c r="C75" s="55"/>
      <c r="D75" s="44"/>
      <c r="E75" s="44"/>
      <c r="F75" s="44"/>
      <c r="G75" s="44"/>
      <c r="H75" s="44"/>
      <c r="I75" s="44"/>
      <c r="J75" s="51"/>
      <c r="K75" s="51"/>
      <c r="L75" s="51"/>
      <c r="M75" s="56" t="s">
        <v>337</v>
      </c>
    </row>
    <row r="76" spans="1:13">
      <c r="A76" s="22" t="s">
        <v>338</v>
      </c>
      <c r="B76" s="22" t="s">
        <v>294</v>
      </c>
      <c r="C76" s="55"/>
      <c r="D76" s="44"/>
      <c r="E76" s="44"/>
      <c r="F76" s="44"/>
      <c r="G76" s="44"/>
      <c r="H76" s="44"/>
      <c r="I76" s="44"/>
      <c r="J76" s="51"/>
      <c r="K76" s="51"/>
      <c r="L76" s="51"/>
      <c r="M76" s="56" t="s">
        <v>339</v>
      </c>
    </row>
    <row r="77" spans="1:13">
      <c r="A77" s="22" t="s">
        <v>340</v>
      </c>
      <c r="B77" s="22" t="s">
        <v>294</v>
      </c>
      <c r="C77" s="55"/>
      <c r="D77" s="44"/>
      <c r="E77" s="44"/>
      <c r="F77" s="44"/>
      <c r="G77" s="44"/>
      <c r="H77" s="44"/>
      <c r="I77" s="44"/>
      <c r="J77" s="51"/>
      <c r="K77" s="51"/>
      <c r="L77" s="51"/>
      <c r="M77" s="56" t="s">
        <v>341</v>
      </c>
    </row>
    <row r="78" spans="1:13">
      <c r="A78" s="22" t="s">
        <v>342</v>
      </c>
      <c r="B78" s="22" t="s">
        <v>294</v>
      </c>
      <c r="C78" s="55"/>
      <c r="D78" s="44"/>
      <c r="E78" s="44"/>
      <c r="F78" s="44"/>
      <c r="G78" s="44"/>
      <c r="H78" s="44"/>
      <c r="I78" s="44"/>
      <c r="J78" s="51"/>
      <c r="K78" s="51"/>
      <c r="L78" s="51"/>
      <c r="M78" s="56" t="s">
        <v>343</v>
      </c>
    </row>
    <row r="79" spans="1:13">
      <c r="A79" s="22" t="s">
        <v>344</v>
      </c>
      <c r="B79" s="22" t="s">
        <v>294</v>
      </c>
      <c r="C79" s="55"/>
      <c r="D79" s="44"/>
      <c r="E79" s="44"/>
      <c r="F79" s="44"/>
      <c r="G79" s="44"/>
      <c r="H79" s="44"/>
      <c r="I79" s="44"/>
      <c r="J79" s="51"/>
      <c r="K79" s="51"/>
      <c r="L79" s="51"/>
      <c r="M79" s="56" t="s">
        <v>345</v>
      </c>
    </row>
    <row r="80" spans="1:13">
      <c r="A80" s="22" t="s">
        <v>346</v>
      </c>
      <c r="B80" s="22" t="s">
        <v>294</v>
      </c>
      <c r="C80" s="55"/>
      <c r="D80" s="44"/>
      <c r="E80" s="44"/>
      <c r="F80" s="44"/>
      <c r="G80" s="44"/>
      <c r="H80" s="44"/>
      <c r="I80" s="44"/>
      <c r="J80" s="51"/>
      <c r="K80" s="51"/>
      <c r="L80" s="51"/>
      <c r="M80" s="57" t="s">
        <v>347</v>
      </c>
    </row>
    <row r="81" spans="1:13">
      <c r="A81" s="22" t="s">
        <v>348</v>
      </c>
      <c r="B81" s="22" t="s">
        <v>294</v>
      </c>
      <c r="C81" s="58"/>
      <c r="D81" s="58"/>
      <c r="E81" s="58"/>
      <c r="F81" s="58"/>
      <c r="G81" s="58"/>
      <c r="H81" s="58"/>
      <c r="I81" s="58"/>
      <c r="J81" s="51"/>
      <c r="K81" s="51"/>
      <c r="L81" s="51"/>
      <c r="M81" s="57" t="s">
        <v>349</v>
      </c>
    </row>
    <row r="82" spans="1:13">
      <c r="A82" s="21" t="s">
        <v>350</v>
      </c>
      <c r="B82" s="21"/>
      <c r="C82" s="21"/>
      <c r="D82" s="21"/>
      <c r="E82" s="21"/>
      <c r="F82" s="21"/>
      <c r="G82" s="21"/>
      <c r="H82" s="21"/>
      <c r="I82" s="21"/>
      <c r="J82" s="51"/>
      <c r="K82" s="51"/>
      <c r="L82" s="51"/>
    </row>
    <row r="83" spans="1:13">
      <c r="A83" s="24" t="s">
        <v>351</v>
      </c>
      <c r="B83" s="24" t="s">
        <v>303</v>
      </c>
      <c r="C83" s="59"/>
      <c r="D83" s="44"/>
      <c r="E83" s="44"/>
      <c r="F83" s="44"/>
      <c r="G83" s="44"/>
      <c r="H83" s="44"/>
      <c r="I83" s="44"/>
      <c r="J83" s="51"/>
      <c r="K83" s="51"/>
      <c r="L83" s="51"/>
      <c r="M83" t="s">
        <v>352</v>
      </c>
    </row>
    <row r="84" spans="1:13">
      <c r="A84" s="21" t="s">
        <v>353</v>
      </c>
      <c r="B84" s="21"/>
      <c r="C84" s="21"/>
      <c r="D84" s="21"/>
      <c r="E84" s="21"/>
      <c r="F84" s="21"/>
      <c r="G84" s="21"/>
      <c r="H84" s="21"/>
      <c r="I84" s="21"/>
      <c r="J84" s="51"/>
      <c r="K84" s="51"/>
      <c r="L84" s="51"/>
    </row>
    <row r="85" spans="1:13">
      <c r="A85" s="24" t="s">
        <v>354</v>
      </c>
      <c r="B85" s="24" t="s">
        <v>355</v>
      </c>
      <c r="C85" s="60"/>
      <c r="D85" s="60"/>
      <c r="E85" s="60"/>
      <c r="F85" s="60"/>
      <c r="G85" s="60"/>
      <c r="H85" s="60"/>
      <c r="I85" s="60"/>
      <c r="J85" s="51"/>
      <c r="K85" s="51"/>
      <c r="L85" s="51"/>
      <c r="M85" t="s">
        <v>356</v>
      </c>
    </row>
    <row r="86" spans="1:13">
      <c r="A86" s="24" t="s">
        <v>357</v>
      </c>
      <c r="B86" s="24" t="s">
        <v>355</v>
      </c>
      <c r="C86" s="60"/>
      <c r="D86" s="60"/>
      <c r="E86" s="60"/>
      <c r="F86" s="60"/>
      <c r="G86" s="60"/>
      <c r="H86" s="60"/>
      <c r="I86" s="60"/>
      <c r="J86" s="51"/>
      <c r="K86" s="51"/>
      <c r="L86" s="51"/>
      <c r="M86" t="s">
        <v>356</v>
      </c>
    </row>
    <row r="87" spans="1:13">
      <c r="A87" s="24" t="s">
        <v>358</v>
      </c>
      <c r="B87" s="24" t="s">
        <v>355</v>
      </c>
      <c r="C87" s="60"/>
      <c r="D87" s="60"/>
      <c r="E87" s="60"/>
      <c r="F87" s="60"/>
      <c r="G87" s="60"/>
      <c r="H87" s="60"/>
      <c r="I87" s="60"/>
      <c r="J87" s="51"/>
      <c r="K87" s="51"/>
      <c r="L87" s="51"/>
      <c r="M87" t="s">
        <v>356</v>
      </c>
    </row>
    <row r="88" spans="1:13">
      <c r="A88" s="24" t="s">
        <v>359</v>
      </c>
      <c r="B88" s="24" t="s">
        <v>355</v>
      </c>
      <c r="C88" s="60"/>
      <c r="D88" s="60"/>
      <c r="E88" s="60"/>
      <c r="F88" s="60"/>
      <c r="G88" s="60"/>
      <c r="H88" s="60"/>
      <c r="I88" s="60"/>
      <c r="J88" s="51"/>
      <c r="K88" s="51"/>
      <c r="L88" s="51"/>
      <c r="M88" t="s">
        <v>356</v>
      </c>
    </row>
    <row r="89" spans="1:13">
      <c r="A89" s="24" t="s">
        <v>360</v>
      </c>
      <c r="B89" s="24" t="s">
        <v>355</v>
      </c>
      <c r="C89" s="61"/>
      <c r="D89" s="61"/>
      <c r="E89" s="61"/>
      <c r="F89" s="61"/>
      <c r="G89" s="61"/>
      <c r="H89" s="61"/>
      <c r="I89" s="61"/>
      <c r="J89" s="51"/>
      <c r="K89" s="51"/>
      <c r="L89" s="51"/>
    </row>
    <row r="90" spans="1:13">
      <c r="A90" s="24" t="s">
        <v>361</v>
      </c>
      <c r="B90" s="24" t="s">
        <v>362</v>
      </c>
      <c r="C90" s="61"/>
      <c r="D90" s="61"/>
      <c r="E90" s="61"/>
      <c r="F90" s="61"/>
      <c r="G90" s="61"/>
      <c r="H90" s="61"/>
      <c r="I90" s="61"/>
      <c r="J90" s="51"/>
      <c r="K90" s="51"/>
      <c r="L90" s="51"/>
      <c r="M90" s="62" t="s">
        <v>363</v>
      </c>
    </row>
    <row r="91" spans="1:13">
      <c r="A91" s="24" t="s">
        <v>364</v>
      </c>
      <c r="B91" s="24" t="s">
        <v>362</v>
      </c>
      <c r="C91" s="61"/>
      <c r="D91" s="61"/>
      <c r="E91" s="61"/>
      <c r="F91" s="61"/>
      <c r="G91" s="61"/>
      <c r="H91" s="61"/>
      <c r="I91" s="61"/>
      <c r="J91" s="51"/>
      <c r="K91" s="51"/>
      <c r="L91" s="51"/>
      <c r="M91" s="62" t="s">
        <v>365</v>
      </c>
    </row>
    <row r="92" spans="1:13">
      <c r="A92" s="24" t="s">
        <v>366</v>
      </c>
      <c r="B92" s="24" t="s">
        <v>362</v>
      </c>
      <c r="C92" s="61"/>
      <c r="D92" s="61"/>
      <c r="E92" s="61"/>
      <c r="F92" s="61"/>
      <c r="G92" s="61"/>
      <c r="H92" s="61"/>
      <c r="I92" s="61"/>
      <c r="J92" s="51"/>
      <c r="K92" s="51"/>
      <c r="L92" s="51"/>
      <c r="M92" s="62" t="s">
        <v>367</v>
      </c>
    </row>
    <row r="93" spans="1:13">
      <c r="A93" s="24" t="s">
        <v>368</v>
      </c>
      <c r="B93" s="24" t="s">
        <v>362</v>
      </c>
      <c r="C93" s="61"/>
      <c r="D93" s="61"/>
      <c r="E93" s="61"/>
      <c r="F93" s="61"/>
      <c r="G93" s="61"/>
      <c r="H93" s="61"/>
      <c r="I93" s="61"/>
      <c r="J93" s="51"/>
      <c r="K93" s="51"/>
      <c r="L93" s="51"/>
      <c r="M93" s="62" t="s">
        <v>369</v>
      </c>
    </row>
    <row r="94" spans="1:13">
      <c r="A94" s="24" t="s">
        <v>370</v>
      </c>
      <c r="B94" s="24" t="s">
        <v>371</v>
      </c>
      <c r="C94" s="61"/>
      <c r="D94" s="61"/>
      <c r="E94" s="61"/>
      <c r="F94" s="61"/>
      <c r="G94" s="61"/>
      <c r="H94" s="61"/>
      <c r="I94" s="61"/>
      <c r="J94" s="51"/>
      <c r="K94" s="51"/>
      <c r="L94" s="51"/>
      <c r="M94" s="63" t="s">
        <v>372</v>
      </c>
    </row>
    <row r="95" spans="1:13">
      <c r="A95" s="20" t="s">
        <v>373</v>
      </c>
      <c r="B95" s="20"/>
      <c r="C95" s="20"/>
      <c r="D95" s="20"/>
      <c r="E95" s="20"/>
      <c r="F95" s="20"/>
      <c r="G95" s="20"/>
      <c r="H95" s="20"/>
      <c r="I95" s="20"/>
      <c r="J95" s="51"/>
      <c r="K95" s="51"/>
      <c r="L95" s="51"/>
    </row>
    <row r="96" spans="1:13">
      <c r="A96" s="21" t="s">
        <v>374</v>
      </c>
      <c r="B96" s="21"/>
      <c r="C96" s="21"/>
      <c r="D96" s="21"/>
      <c r="E96" s="21"/>
      <c r="F96" s="21"/>
      <c r="G96" s="21"/>
      <c r="H96" s="21"/>
      <c r="I96" s="21"/>
      <c r="J96" s="51"/>
      <c r="K96" s="51"/>
      <c r="L96" s="51"/>
      <c r="M96" t="s">
        <v>375</v>
      </c>
    </row>
    <row r="97" spans="1:13">
      <c r="A97" s="22" t="s">
        <v>374</v>
      </c>
      <c r="B97" s="22" t="s">
        <v>294</v>
      </c>
      <c r="C97" s="44"/>
      <c r="D97" s="44"/>
      <c r="E97" s="44"/>
      <c r="F97" s="44"/>
      <c r="G97" s="44"/>
      <c r="H97" s="44"/>
      <c r="I97" s="44"/>
      <c r="J97" s="51"/>
      <c r="K97" s="51"/>
      <c r="L97" s="51"/>
      <c r="M97" t="s">
        <v>376</v>
      </c>
    </row>
    <row r="98" spans="1:13">
      <c r="A98" s="22" t="s">
        <v>377</v>
      </c>
      <c r="B98" s="22" t="s">
        <v>294</v>
      </c>
      <c r="C98" s="44"/>
      <c r="D98" s="44"/>
      <c r="E98" s="44"/>
      <c r="F98" s="44"/>
      <c r="G98" s="44"/>
      <c r="H98" s="44"/>
      <c r="I98" s="44"/>
      <c r="J98" s="51"/>
      <c r="K98" s="51"/>
      <c r="L98" s="51"/>
      <c r="M98" t="s">
        <v>378</v>
      </c>
    </row>
    <row r="99" spans="1:13">
      <c r="A99" s="22" t="s">
        <v>379</v>
      </c>
      <c r="B99" s="22" t="s">
        <v>294</v>
      </c>
      <c r="C99" s="44"/>
      <c r="D99" s="44"/>
      <c r="E99" s="44"/>
      <c r="F99" s="44"/>
      <c r="G99" s="44"/>
      <c r="H99" s="44"/>
      <c r="I99" s="44"/>
      <c r="J99" s="51"/>
      <c r="K99" s="51"/>
      <c r="L99" s="51"/>
      <c r="M99" t="s">
        <v>378</v>
      </c>
    </row>
    <row r="100" spans="1:13">
      <c r="A100" s="24" t="s">
        <v>380</v>
      </c>
      <c r="B100" s="22" t="s">
        <v>294</v>
      </c>
      <c r="C100" s="44"/>
      <c r="D100" s="44"/>
      <c r="E100" s="44"/>
      <c r="F100" s="44"/>
      <c r="G100" s="44"/>
      <c r="H100" s="44"/>
      <c r="I100" s="44"/>
      <c r="J100" s="198"/>
      <c r="K100" s="51"/>
      <c r="L100" s="51"/>
      <c r="M100" t="s">
        <v>378</v>
      </c>
    </row>
    <row r="101" spans="1:13">
      <c r="A101" s="22" t="s">
        <v>381</v>
      </c>
      <c r="B101" s="22" t="s">
        <v>294</v>
      </c>
      <c r="C101" s="44"/>
      <c r="D101" s="44"/>
      <c r="E101" s="44"/>
      <c r="F101" s="44"/>
      <c r="G101" s="44"/>
      <c r="H101" s="44"/>
      <c r="I101" s="44"/>
      <c r="J101" s="198"/>
      <c r="K101" s="51"/>
      <c r="L101" s="198"/>
      <c r="M101" t="s">
        <v>378</v>
      </c>
    </row>
    <row r="102" spans="1:13">
      <c r="A102" s="24" t="s">
        <v>382</v>
      </c>
      <c r="B102" s="22" t="s">
        <v>294</v>
      </c>
      <c r="C102" s="44"/>
      <c r="D102" s="44"/>
      <c r="E102" s="44"/>
      <c r="F102" s="44"/>
      <c r="G102" s="44"/>
      <c r="H102" s="44"/>
      <c r="I102" s="44"/>
      <c r="J102" s="51"/>
      <c r="K102" s="51"/>
      <c r="L102" s="51"/>
      <c r="M102" t="s">
        <v>378</v>
      </c>
    </row>
    <row r="103" spans="1:13">
      <c r="A103" s="24" t="s">
        <v>383</v>
      </c>
      <c r="B103" s="22" t="s">
        <v>294</v>
      </c>
      <c r="C103" s="44"/>
      <c r="D103" s="44"/>
      <c r="E103" s="44"/>
      <c r="F103" s="44"/>
      <c r="G103" s="44"/>
      <c r="H103" s="44"/>
      <c r="I103" s="44"/>
      <c r="J103" s="51"/>
      <c r="K103" s="51"/>
      <c r="L103" s="51"/>
      <c r="M103" t="s">
        <v>378</v>
      </c>
    </row>
    <row r="104" spans="1:13">
      <c r="A104" s="24" t="s">
        <v>384</v>
      </c>
      <c r="B104" s="22" t="s">
        <v>294</v>
      </c>
      <c r="C104" s="44"/>
      <c r="D104" s="44"/>
      <c r="E104" s="44"/>
      <c r="F104" s="44"/>
      <c r="G104" s="44"/>
      <c r="H104" s="44"/>
      <c r="I104" s="44"/>
      <c r="J104" s="51"/>
      <c r="K104" s="51"/>
      <c r="L104" s="51"/>
      <c r="M104" t="s">
        <v>378</v>
      </c>
    </row>
    <row r="105" spans="1:13">
      <c r="A105" s="24" t="s">
        <v>385</v>
      </c>
      <c r="B105" s="22" t="s">
        <v>294</v>
      </c>
      <c r="C105" s="44"/>
      <c r="D105" s="44"/>
      <c r="E105" s="44"/>
      <c r="F105" s="44"/>
      <c r="G105" s="44"/>
      <c r="H105" s="44"/>
      <c r="I105" s="44"/>
      <c r="J105" s="51"/>
      <c r="K105" s="51"/>
      <c r="L105" s="51"/>
      <c r="M105" t="s">
        <v>378</v>
      </c>
    </row>
    <row r="106" spans="1:13">
      <c r="A106" s="24" t="s">
        <v>386</v>
      </c>
      <c r="B106" s="22" t="s">
        <v>294</v>
      </c>
      <c r="C106" s="44"/>
      <c r="D106" s="44"/>
      <c r="E106" s="44"/>
      <c r="F106" s="44"/>
      <c r="G106" s="44"/>
      <c r="H106" s="44"/>
      <c r="I106" s="44"/>
      <c r="J106" s="51"/>
      <c r="K106" s="51"/>
      <c r="L106" s="51"/>
      <c r="M106" t="s">
        <v>378</v>
      </c>
    </row>
    <row r="107" spans="1:13">
      <c r="A107" s="24" t="s">
        <v>387</v>
      </c>
      <c r="B107" s="22" t="s">
        <v>294</v>
      </c>
      <c r="C107" s="44"/>
      <c r="D107" s="44"/>
      <c r="E107" s="44"/>
      <c r="F107" s="44"/>
      <c r="G107" s="44"/>
      <c r="H107" s="44"/>
      <c r="I107" s="44"/>
      <c r="J107" s="51"/>
      <c r="K107" s="51"/>
      <c r="L107" s="51"/>
      <c r="M107" t="s">
        <v>378</v>
      </c>
    </row>
    <row r="108" spans="1:13">
      <c r="A108" s="24" t="s">
        <v>388</v>
      </c>
      <c r="B108" s="22" t="s">
        <v>294</v>
      </c>
      <c r="C108" s="44"/>
      <c r="D108" s="44"/>
      <c r="E108" s="44"/>
      <c r="F108" s="44"/>
      <c r="G108" s="44"/>
      <c r="H108" s="44"/>
      <c r="I108" s="44"/>
      <c r="J108" s="51"/>
      <c r="K108" s="51"/>
      <c r="L108" s="51"/>
      <c r="M108" t="s">
        <v>378</v>
      </c>
    </row>
    <row r="109" spans="1:13">
      <c r="A109" s="24" t="s">
        <v>389</v>
      </c>
      <c r="B109" s="22" t="s">
        <v>294</v>
      </c>
      <c r="C109" s="44"/>
      <c r="D109" s="44"/>
      <c r="E109" s="44"/>
      <c r="F109" s="44"/>
      <c r="G109" s="44"/>
      <c r="H109" s="44"/>
      <c r="I109" s="44"/>
      <c r="J109" s="51"/>
      <c r="K109" s="51"/>
      <c r="L109" s="51"/>
      <c r="M109" t="s">
        <v>378</v>
      </c>
    </row>
    <row r="110" spans="1:13">
      <c r="A110" s="24" t="s">
        <v>390</v>
      </c>
      <c r="B110" s="22" t="s">
        <v>294</v>
      </c>
      <c r="C110" s="44"/>
      <c r="D110" s="44"/>
      <c r="E110" s="44"/>
      <c r="F110" s="44"/>
      <c r="G110" s="44"/>
      <c r="H110" s="44"/>
      <c r="I110" s="44"/>
      <c r="J110" s="51"/>
      <c r="K110" s="51"/>
      <c r="L110" s="51"/>
      <c r="M110" t="s">
        <v>378</v>
      </c>
    </row>
    <row r="111" spans="1:13">
      <c r="A111" s="24" t="s">
        <v>391</v>
      </c>
      <c r="B111" s="22" t="s">
        <v>294</v>
      </c>
      <c r="C111" s="44"/>
      <c r="D111" s="44"/>
      <c r="E111" s="44"/>
      <c r="F111" s="44"/>
      <c r="G111" s="44"/>
      <c r="H111" s="44"/>
      <c r="I111" s="44"/>
      <c r="J111" s="51"/>
      <c r="K111" s="51"/>
      <c r="L111" s="51"/>
      <c r="M111" t="s">
        <v>378</v>
      </c>
    </row>
    <row r="112" spans="1:13">
      <c r="A112" s="24" t="s">
        <v>392</v>
      </c>
      <c r="B112" s="22" t="s">
        <v>294</v>
      </c>
      <c r="C112" s="44"/>
      <c r="D112" s="44"/>
      <c r="E112" s="44"/>
      <c r="F112" s="44"/>
      <c r="G112" s="44"/>
      <c r="H112" s="44"/>
      <c r="I112" s="44"/>
      <c r="J112" s="51"/>
      <c r="K112" s="51"/>
      <c r="L112" s="51"/>
      <c r="M112" t="s">
        <v>378</v>
      </c>
    </row>
    <row r="113" spans="1:13">
      <c r="A113" s="24" t="s">
        <v>393</v>
      </c>
      <c r="B113" s="22" t="s">
        <v>294</v>
      </c>
      <c r="C113" s="44"/>
      <c r="D113" s="44"/>
      <c r="E113" s="44"/>
      <c r="F113" s="44"/>
      <c r="G113" s="44"/>
      <c r="H113" s="44"/>
      <c r="I113" s="44"/>
      <c r="J113" s="51"/>
      <c r="K113" s="51"/>
      <c r="L113" s="51"/>
      <c r="M113" t="s">
        <v>378</v>
      </c>
    </row>
    <row r="114" spans="1:13">
      <c r="A114" s="24" t="s">
        <v>394</v>
      </c>
      <c r="B114" s="22" t="s">
        <v>294</v>
      </c>
      <c r="C114" s="44"/>
      <c r="D114" s="44"/>
      <c r="E114" s="44"/>
      <c r="F114" s="44"/>
      <c r="G114" s="44"/>
      <c r="H114" s="44"/>
      <c r="I114" s="44"/>
      <c r="J114" s="51"/>
      <c r="K114" s="51"/>
      <c r="L114" s="51"/>
      <c r="M114" t="s">
        <v>378</v>
      </c>
    </row>
    <row r="115" spans="1:13">
      <c r="A115" s="24" t="s">
        <v>395</v>
      </c>
      <c r="B115" s="22" t="s">
        <v>294</v>
      </c>
      <c r="C115" s="44"/>
      <c r="D115" s="44"/>
      <c r="E115" s="44"/>
      <c r="F115" s="44"/>
      <c r="G115" s="44"/>
      <c r="H115" s="44"/>
      <c r="I115" s="44"/>
      <c r="J115" s="51"/>
      <c r="K115" s="51"/>
      <c r="L115" s="51"/>
      <c r="M115" t="s">
        <v>378</v>
      </c>
    </row>
    <row r="116" spans="1:13">
      <c r="A116" s="21" t="s">
        <v>296</v>
      </c>
      <c r="B116" s="21"/>
      <c r="C116" s="21"/>
      <c r="D116" s="21"/>
      <c r="E116" s="21"/>
      <c r="F116" s="21"/>
      <c r="G116" s="21"/>
      <c r="H116" s="21"/>
      <c r="I116" s="21"/>
      <c r="J116" s="51"/>
      <c r="K116" s="51"/>
      <c r="L116" s="51"/>
    </row>
    <row r="117" spans="1:13">
      <c r="A117" s="22" t="s">
        <v>396</v>
      </c>
      <c r="B117" s="22" t="s">
        <v>294</v>
      </c>
      <c r="C117" s="44"/>
      <c r="D117" s="44"/>
      <c r="E117" s="44"/>
      <c r="F117" s="44"/>
      <c r="G117" s="44"/>
      <c r="H117" s="44"/>
      <c r="I117" s="44"/>
      <c r="J117" s="51"/>
      <c r="K117" s="51"/>
      <c r="L117" s="51"/>
      <c r="M117" t="s">
        <v>378</v>
      </c>
    </row>
    <row r="118" spans="1:13">
      <c r="A118" s="22" t="s">
        <v>397</v>
      </c>
      <c r="B118" s="22" t="s">
        <v>294</v>
      </c>
      <c r="C118" s="44"/>
      <c r="D118" s="44"/>
      <c r="E118" s="44"/>
      <c r="F118" s="44"/>
      <c r="G118" s="44"/>
      <c r="H118" s="44"/>
      <c r="I118" s="44"/>
      <c r="J118" s="51"/>
      <c r="K118" s="51"/>
      <c r="L118" s="51"/>
      <c r="M118" t="s">
        <v>378</v>
      </c>
    </row>
    <row r="119" spans="1:13">
      <c r="A119" s="24" t="s">
        <v>398</v>
      </c>
      <c r="B119" s="22" t="s">
        <v>294</v>
      </c>
      <c r="C119" s="44"/>
      <c r="D119" s="44"/>
      <c r="E119" s="44"/>
      <c r="F119" s="44"/>
      <c r="G119" s="44"/>
      <c r="H119" s="44"/>
      <c r="I119" s="44"/>
      <c r="J119" s="198"/>
      <c r="K119" s="51"/>
      <c r="L119" s="198"/>
      <c r="M119" t="s">
        <v>378</v>
      </c>
    </row>
    <row r="120" spans="1:13">
      <c r="A120" s="22" t="s">
        <v>399</v>
      </c>
      <c r="B120" s="22" t="s">
        <v>294</v>
      </c>
      <c r="C120" s="44"/>
      <c r="D120" s="44"/>
      <c r="E120" s="44"/>
      <c r="F120" s="44"/>
      <c r="G120" s="44"/>
      <c r="H120" s="44"/>
      <c r="I120" s="44"/>
      <c r="J120" s="198"/>
      <c r="K120" s="51"/>
      <c r="L120" s="51"/>
      <c r="M120" t="s">
        <v>378</v>
      </c>
    </row>
    <row r="121" spans="1:13">
      <c r="A121" s="24" t="s">
        <v>400</v>
      </c>
      <c r="B121" s="22" t="s">
        <v>294</v>
      </c>
      <c r="C121" s="44"/>
      <c r="D121" s="44"/>
      <c r="E121" s="44"/>
      <c r="F121" s="44"/>
      <c r="G121" s="44"/>
      <c r="H121" s="44"/>
      <c r="I121" s="44"/>
      <c r="J121" s="51"/>
      <c r="K121" s="51"/>
      <c r="L121" s="51"/>
      <c r="M121" t="s">
        <v>378</v>
      </c>
    </row>
    <row r="122" spans="1:13">
      <c r="A122" s="24" t="s">
        <v>401</v>
      </c>
      <c r="B122" s="22" t="s">
        <v>294</v>
      </c>
      <c r="C122" s="44"/>
      <c r="D122" s="44"/>
      <c r="E122" s="44"/>
      <c r="F122" s="44"/>
      <c r="G122" s="44"/>
      <c r="H122" s="44"/>
      <c r="I122" s="44"/>
      <c r="J122" s="51"/>
      <c r="K122" s="51"/>
      <c r="L122" s="51"/>
      <c r="M122" t="s">
        <v>378</v>
      </c>
    </row>
    <row r="123" spans="1:13">
      <c r="A123" s="24" t="s">
        <v>402</v>
      </c>
      <c r="B123" s="22" t="s">
        <v>294</v>
      </c>
      <c r="C123" s="44"/>
      <c r="D123" s="44"/>
      <c r="E123" s="44"/>
      <c r="F123" s="44"/>
      <c r="G123" s="44"/>
      <c r="H123" s="44"/>
      <c r="I123" s="44"/>
      <c r="J123" s="51"/>
      <c r="K123" s="51"/>
      <c r="L123" s="51"/>
      <c r="M123" t="s">
        <v>378</v>
      </c>
    </row>
    <row r="124" spans="1:13">
      <c r="A124" s="24" t="s">
        <v>403</v>
      </c>
      <c r="B124" s="22" t="s">
        <v>294</v>
      </c>
      <c r="C124" s="44"/>
      <c r="D124" s="44"/>
      <c r="E124" s="44"/>
      <c r="F124" s="44"/>
      <c r="G124" s="44"/>
      <c r="H124" s="44"/>
      <c r="I124" s="44"/>
      <c r="J124" s="51"/>
      <c r="K124" s="51"/>
      <c r="L124" s="51"/>
      <c r="M124" t="s">
        <v>378</v>
      </c>
    </row>
    <row r="125" spans="1:13">
      <c r="A125" s="24" t="s">
        <v>404</v>
      </c>
      <c r="B125" s="22" t="s">
        <v>294</v>
      </c>
      <c r="C125" s="44"/>
      <c r="D125" s="44"/>
      <c r="E125" s="44"/>
      <c r="F125" s="44"/>
      <c r="G125" s="44"/>
      <c r="H125" s="44"/>
      <c r="I125" s="44"/>
      <c r="J125" s="51"/>
      <c r="K125" s="51"/>
      <c r="L125" s="51"/>
      <c r="M125" t="s">
        <v>378</v>
      </c>
    </row>
    <row r="126" spans="1:13">
      <c r="A126" s="24" t="s">
        <v>405</v>
      </c>
      <c r="B126" s="22" t="s">
        <v>294</v>
      </c>
      <c r="C126" s="44"/>
      <c r="D126" s="44"/>
      <c r="E126" s="44"/>
      <c r="F126" s="44"/>
      <c r="G126" s="44"/>
      <c r="H126" s="44"/>
      <c r="I126" s="44"/>
      <c r="J126" s="51"/>
      <c r="K126" s="51"/>
      <c r="L126" s="51"/>
      <c r="M126" t="s">
        <v>378</v>
      </c>
    </row>
    <row r="127" spans="1:13">
      <c r="A127" s="24" t="s">
        <v>406</v>
      </c>
      <c r="B127" s="22" t="s">
        <v>294</v>
      </c>
      <c r="C127" s="44"/>
      <c r="D127" s="44"/>
      <c r="E127" s="44"/>
      <c r="F127" s="44"/>
      <c r="G127" s="44"/>
      <c r="H127" s="44"/>
      <c r="I127" s="44"/>
      <c r="J127" s="51"/>
      <c r="K127" s="51"/>
      <c r="L127" s="51"/>
      <c r="M127" t="s">
        <v>378</v>
      </c>
    </row>
    <row r="128" spans="1:13">
      <c r="A128" s="24" t="s">
        <v>407</v>
      </c>
      <c r="B128" s="22" t="s">
        <v>294</v>
      </c>
      <c r="C128" s="44"/>
      <c r="D128" s="44"/>
      <c r="E128" s="44"/>
      <c r="F128" s="44"/>
      <c r="G128" s="44"/>
      <c r="H128" s="44"/>
      <c r="I128" s="44"/>
      <c r="J128" s="51"/>
      <c r="K128" s="51"/>
      <c r="L128" s="51"/>
      <c r="M128" t="s">
        <v>378</v>
      </c>
    </row>
    <row r="129" spans="1:13">
      <c r="A129" s="24" t="s">
        <v>408</v>
      </c>
      <c r="B129" s="22" t="s">
        <v>294</v>
      </c>
      <c r="C129" s="44"/>
      <c r="D129" s="44"/>
      <c r="E129" s="44"/>
      <c r="F129" s="44"/>
      <c r="G129" s="44"/>
      <c r="H129" s="44"/>
      <c r="I129" s="44"/>
      <c r="J129" s="51"/>
      <c r="K129" s="51"/>
      <c r="L129" s="51"/>
      <c r="M129" t="s">
        <v>378</v>
      </c>
    </row>
    <row r="130" spans="1:13">
      <c r="A130" s="24" t="s">
        <v>409</v>
      </c>
      <c r="B130" s="22" t="s">
        <v>294</v>
      </c>
      <c r="C130" s="44"/>
      <c r="D130" s="44"/>
      <c r="E130" s="44"/>
      <c r="F130" s="44"/>
      <c r="G130" s="44"/>
      <c r="H130" s="44"/>
      <c r="I130" s="44"/>
      <c r="J130" s="51"/>
      <c r="K130" s="51"/>
      <c r="L130" s="51"/>
      <c r="M130" t="s">
        <v>378</v>
      </c>
    </row>
    <row r="131" spans="1:13">
      <c r="A131" s="24" t="s">
        <v>410</v>
      </c>
      <c r="B131" s="22" t="s">
        <v>294</v>
      </c>
      <c r="C131" s="44"/>
      <c r="D131" s="44"/>
      <c r="E131" s="44"/>
      <c r="F131" s="44"/>
      <c r="G131" s="44"/>
      <c r="H131" s="44"/>
      <c r="I131" s="44"/>
      <c r="J131" s="51"/>
      <c r="K131" s="51"/>
      <c r="L131" s="51"/>
      <c r="M131" t="s">
        <v>378</v>
      </c>
    </row>
    <row r="132" spans="1:13">
      <c r="A132" s="24" t="s">
        <v>411</v>
      </c>
      <c r="B132" s="22" t="s">
        <v>303</v>
      </c>
      <c r="C132" s="52"/>
      <c r="D132" s="52"/>
      <c r="E132" s="52"/>
      <c r="F132" s="52"/>
      <c r="G132" s="52"/>
      <c r="H132" s="52"/>
      <c r="I132" s="52"/>
      <c r="J132" s="51"/>
      <c r="K132" s="51"/>
      <c r="L132" s="51"/>
      <c r="M132" t="s">
        <v>412</v>
      </c>
    </row>
    <row r="133" spans="1:13">
      <c r="A133" s="21" t="s">
        <v>300</v>
      </c>
      <c r="B133" s="21"/>
      <c r="C133" s="21"/>
      <c r="D133" s="21"/>
      <c r="E133" s="21"/>
      <c r="F133" s="21"/>
      <c r="G133" s="21"/>
      <c r="H133" s="21"/>
      <c r="I133" s="21"/>
      <c r="J133" s="51"/>
      <c r="K133" s="51"/>
      <c r="L133" s="51"/>
    </row>
    <row r="134" spans="1:13">
      <c r="A134" s="22" t="s">
        <v>413</v>
      </c>
      <c r="B134" s="22" t="s">
        <v>294</v>
      </c>
      <c r="C134" s="44"/>
      <c r="D134" s="44"/>
      <c r="E134" s="44"/>
      <c r="F134" s="44"/>
      <c r="G134" s="44"/>
      <c r="H134" s="44"/>
      <c r="I134" s="44"/>
      <c r="J134" s="51"/>
      <c r="K134" s="51"/>
      <c r="L134" s="51"/>
    </row>
    <row r="135" spans="1:13">
      <c r="A135" s="22" t="s">
        <v>414</v>
      </c>
      <c r="B135" s="22" t="s">
        <v>294</v>
      </c>
      <c r="C135" s="44"/>
      <c r="D135" s="44"/>
      <c r="E135" s="44"/>
      <c r="F135" s="44"/>
      <c r="G135" s="44"/>
      <c r="H135" s="44"/>
      <c r="I135" s="44"/>
      <c r="J135" s="51"/>
      <c r="K135" s="51"/>
      <c r="L135" s="51"/>
    </row>
    <row r="136" spans="1:13">
      <c r="A136" s="24" t="s">
        <v>415</v>
      </c>
      <c r="B136" s="22" t="s">
        <v>294</v>
      </c>
      <c r="C136" s="44"/>
      <c r="D136" s="44"/>
      <c r="E136" s="44"/>
      <c r="F136" s="44"/>
      <c r="G136" s="44"/>
      <c r="H136" s="44"/>
      <c r="I136" s="44"/>
      <c r="J136" s="51"/>
      <c r="K136" s="51"/>
      <c r="L136" s="51"/>
    </row>
    <row r="137" spans="1:13">
      <c r="A137" s="22" t="s">
        <v>416</v>
      </c>
      <c r="B137" s="22" t="s">
        <v>294</v>
      </c>
      <c r="C137" s="44"/>
      <c r="D137" s="44"/>
      <c r="E137" s="44"/>
      <c r="F137" s="44"/>
      <c r="G137" s="44"/>
      <c r="H137" s="44"/>
      <c r="I137" s="44"/>
      <c r="J137" s="51"/>
      <c r="K137" s="51"/>
      <c r="L137" s="51"/>
    </row>
    <row r="138" spans="1:13">
      <c r="A138" s="24" t="s">
        <v>417</v>
      </c>
      <c r="B138" s="22" t="s">
        <v>294</v>
      </c>
      <c r="C138" s="44"/>
      <c r="D138" s="44"/>
      <c r="E138" s="44"/>
      <c r="F138" s="44"/>
      <c r="G138" s="44"/>
      <c r="H138" s="44"/>
      <c r="I138" s="44"/>
      <c r="J138" s="51"/>
      <c r="K138" s="51"/>
      <c r="L138" s="51"/>
    </row>
    <row r="139" spans="1:13">
      <c r="A139" s="24" t="s">
        <v>418</v>
      </c>
      <c r="B139" s="22" t="s">
        <v>294</v>
      </c>
      <c r="C139" s="44"/>
      <c r="D139" s="44"/>
      <c r="E139" s="44"/>
      <c r="F139" s="44"/>
      <c r="G139" s="44"/>
      <c r="H139" s="44"/>
      <c r="I139" s="44"/>
      <c r="J139" s="51"/>
      <c r="K139" s="51"/>
      <c r="L139" s="51"/>
    </row>
    <row r="140" spans="1:13">
      <c r="A140" s="24" t="s">
        <v>419</v>
      </c>
      <c r="B140" s="22" t="s">
        <v>294</v>
      </c>
      <c r="C140" s="44"/>
      <c r="D140" s="44"/>
      <c r="E140" s="44"/>
      <c r="F140" s="44"/>
      <c r="G140" s="44"/>
      <c r="H140" s="44"/>
      <c r="I140" s="44"/>
      <c r="J140" s="51"/>
      <c r="K140" s="51"/>
      <c r="L140" s="51"/>
    </row>
    <row r="141" spans="1:13">
      <c r="A141" s="24" t="s">
        <v>420</v>
      </c>
      <c r="B141" s="22" t="s">
        <v>294</v>
      </c>
      <c r="C141" s="44"/>
      <c r="D141" s="44"/>
      <c r="E141" s="44"/>
      <c r="F141" s="44"/>
      <c r="G141" s="44"/>
      <c r="H141" s="44"/>
      <c r="I141" s="44"/>
      <c r="J141" s="51"/>
      <c r="K141" s="51"/>
      <c r="L141" s="51"/>
    </row>
    <row r="142" spans="1:13">
      <c r="A142" s="24" t="s">
        <v>421</v>
      </c>
      <c r="B142" s="22" t="s">
        <v>294</v>
      </c>
      <c r="C142" s="44"/>
      <c r="D142" s="44"/>
      <c r="E142" s="44"/>
      <c r="F142" s="44"/>
      <c r="G142" s="44"/>
      <c r="H142" s="44"/>
      <c r="I142" s="44"/>
      <c r="J142" s="51"/>
      <c r="K142" s="51"/>
      <c r="L142" s="51"/>
    </row>
    <row r="143" spans="1:13">
      <c r="A143" s="24" t="s">
        <v>422</v>
      </c>
      <c r="B143" s="22" t="s">
        <v>294</v>
      </c>
      <c r="C143" s="44"/>
      <c r="D143" s="44"/>
      <c r="E143" s="44"/>
      <c r="F143" s="44"/>
      <c r="G143" s="44"/>
      <c r="H143" s="44"/>
      <c r="I143" s="44"/>
      <c r="J143" s="51"/>
      <c r="K143" s="51"/>
      <c r="L143" s="51"/>
    </row>
    <row r="144" spans="1:13">
      <c r="A144" s="24" t="s">
        <v>423</v>
      </c>
      <c r="B144" s="22" t="s">
        <v>294</v>
      </c>
      <c r="C144" s="44"/>
      <c r="D144" s="44"/>
      <c r="E144" s="44"/>
      <c r="F144" s="44"/>
      <c r="G144" s="44"/>
      <c r="H144" s="44"/>
      <c r="I144" s="44"/>
      <c r="J144" s="51"/>
      <c r="K144" s="51"/>
      <c r="L144" s="51"/>
    </row>
    <row r="145" spans="1:15">
      <c r="A145" s="24" t="s">
        <v>424</v>
      </c>
      <c r="B145" s="22" t="s">
        <v>294</v>
      </c>
      <c r="C145" s="44"/>
      <c r="D145" s="44"/>
      <c r="E145" s="44"/>
      <c r="F145" s="44"/>
      <c r="G145" s="44"/>
      <c r="H145" s="44"/>
      <c r="I145" s="44"/>
      <c r="J145" s="51"/>
      <c r="K145" s="51"/>
      <c r="L145" s="51"/>
    </row>
    <row r="146" spans="1:15">
      <c r="A146" s="24" t="s">
        <v>425</v>
      </c>
      <c r="B146" s="22" t="s">
        <v>294</v>
      </c>
      <c r="C146" s="44"/>
      <c r="D146" s="44"/>
      <c r="E146" s="44"/>
      <c r="F146" s="44"/>
      <c r="G146" s="44"/>
      <c r="H146" s="44"/>
      <c r="I146" s="44"/>
      <c r="J146" s="51"/>
      <c r="K146" s="51"/>
      <c r="L146" s="51"/>
    </row>
    <row r="147" spans="1:15">
      <c r="A147" s="24" t="s">
        <v>426</v>
      </c>
      <c r="B147" s="22" t="s">
        <v>294</v>
      </c>
      <c r="C147" s="44"/>
      <c r="D147" s="44"/>
      <c r="E147" s="44"/>
      <c r="F147" s="44"/>
      <c r="G147" s="44"/>
      <c r="H147" s="44"/>
      <c r="I147" s="44"/>
      <c r="J147" s="51"/>
      <c r="K147" s="51"/>
      <c r="L147" s="51"/>
    </row>
    <row r="148" spans="1:15">
      <c r="A148" s="24" t="s">
        <v>427</v>
      </c>
      <c r="B148" s="22" t="s">
        <v>294</v>
      </c>
      <c r="C148" s="44"/>
      <c r="D148" s="44"/>
      <c r="E148" s="44"/>
      <c r="F148" s="44"/>
      <c r="G148" s="44"/>
      <c r="H148" s="44"/>
      <c r="I148" s="44"/>
      <c r="J148" s="51"/>
      <c r="K148" s="51"/>
      <c r="L148" s="51"/>
    </row>
    <row r="149" spans="1:15">
      <c r="A149" s="24" t="s">
        <v>428</v>
      </c>
      <c r="B149" s="22" t="s">
        <v>303</v>
      </c>
      <c r="C149" s="52"/>
      <c r="D149" s="52"/>
      <c r="E149" s="52"/>
      <c r="F149" s="52"/>
      <c r="G149" s="52"/>
      <c r="H149" s="52"/>
      <c r="I149" s="52"/>
      <c r="J149" s="51"/>
      <c r="K149" s="51"/>
      <c r="L149" s="51"/>
      <c r="M149" t="s">
        <v>429</v>
      </c>
    </row>
    <row r="150" spans="1:15">
      <c r="A150" s="21" t="s">
        <v>301</v>
      </c>
      <c r="B150" s="21"/>
      <c r="C150" s="21"/>
      <c r="D150" s="21"/>
      <c r="E150" s="21"/>
      <c r="F150" s="21"/>
      <c r="G150" s="21"/>
      <c r="H150" s="21"/>
      <c r="I150" s="21"/>
      <c r="J150" s="194"/>
      <c r="K150" s="51"/>
      <c r="L150" s="194"/>
      <c r="M150" s="30"/>
      <c r="N150" s="30"/>
      <c r="O150" s="30"/>
    </row>
    <row r="151" spans="1:15">
      <c r="A151" s="22" t="s">
        <v>430</v>
      </c>
      <c r="B151" s="22" t="s">
        <v>294</v>
      </c>
      <c r="C151" s="44"/>
      <c r="D151" s="44"/>
      <c r="E151" s="44"/>
      <c r="F151" s="44"/>
      <c r="G151" s="44"/>
      <c r="H151" s="44"/>
      <c r="I151" s="44"/>
      <c r="J151" s="194"/>
      <c r="K151" s="51"/>
      <c r="L151" s="194"/>
      <c r="M151" s="30"/>
      <c r="N151" s="30"/>
      <c r="O151" s="30"/>
    </row>
    <row r="152" spans="1:15">
      <c r="A152" s="22" t="s">
        <v>431</v>
      </c>
      <c r="B152" s="22" t="s">
        <v>294</v>
      </c>
      <c r="C152" s="44"/>
      <c r="D152" s="44"/>
      <c r="E152" s="44"/>
      <c r="F152" s="44"/>
      <c r="G152" s="44"/>
      <c r="H152" s="44"/>
      <c r="I152" s="44"/>
      <c r="J152" s="194"/>
      <c r="K152" s="51"/>
      <c r="L152" s="194"/>
      <c r="M152" s="30"/>
      <c r="N152" s="30"/>
      <c r="O152" s="30"/>
    </row>
    <row r="153" spans="1:15">
      <c r="A153" s="24" t="s">
        <v>432</v>
      </c>
      <c r="B153" s="22" t="s">
        <v>294</v>
      </c>
      <c r="C153" s="44"/>
      <c r="D153" s="44"/>
      <c r="E153" s="44"/>
      <c r="F153" s="44"/>
      <c r="G153" s="44"/>
      <c r="H153" s="44"/>
      <c r="I153" s="44"/>
      <c r="J153" s="194"/>
      <c r="K153" s="51"/>
      <c r="L153" s="194"/>
      <c r="M153" s="30"/>
      <c r="N153" s="30"/>
      <c r="O153" s="30"/>
    </row>
    <row r="154" spans="1:15">
      <c r="A154" s="22" t="s">
        <v>433</v>
      </c>
      <c r="B154" s="22" t="s">
        <v>294</v>
      </c>
      <c r="C154" s="44"/>
      <c r="D154" s="44"/>
      <c r="E154" s="44"/>
      <c r="F154" s="44"/>
      <c r="G154" s="44"/>
      <c r="H154" s="44"/>
      <c r="I154" s="44"/>
      <c r="J154" s="51"/>
      <c r="K154" s="51"/>
      <c r="L154" s="194"/>
      <c r="M154" s="30"/>
      <c r="N154" s="30"/>
      <c r="O154" s="30"/>
    </row>
    <row r="155" spans="1:15">
      <c r="A155" s="24" t="s">
        <v>434</v>
      </c>
      <c r="B155" s="22" t="s">
        <v>294</v>
      </c>
      <c r="C155" s="44"/>
      <c r="D155" s="44"/>
      <c r="E155" s="44"/>
      <c r="F155" s="44"/>
      <c r="G155" s="44"/>
      <c r="H155" s="44"/>
      <c r="I155" s="44"/>
      <c r="J155" s="51"/>
      <c r="K155" s="51"/>
      <c r="L155" s="51"/>
    </row>
    <row r="156" spans="1:15">
      <c r="A156" s="24" t="s">
        <v>435</v>
      </c>
      <c r="B156" s="22" t="s">
        <v>294</v>
      </c>
      <c r="C156" s="44"/>
      <c r="D156" s="44"/>
      <c r="E156" s="44"/>
      <c r="F156" s="44"/>
      <c r="G156" s="44"/>
      <c r="H156" s="44"/>
      <c r="I156" s="44"/>
      <c r="J156" s="51"/>
      <c r="K156" s="51"/>
      <c r="L156" s="198"/>
    </row>
    <row r="157" spans="1:15">
      <c r="A157" s="24" t="s">
        <v>436</v>
      </c>
      <c r="B157" s="22" t="s">
        <v>294</v>
      </c>
      <c r="C157" s="44"/>
      <c r="D157" s="44"/>
      <c r="E157" s="44"/>
      <c r="F157" s="44"/>
      <c r="G157" s="44"/>
      <c r="H157" s="44"/>
      <c r="I157" s="44"/>
      <c r="J157" s="51"/>
      <c r="K157" s="51"/>
      <c r="L157" s="198"/>
    </row>
    <row r="158" spans="1:15">
      <c r="A158" s="24" t="s">
        <v>437</v>
      </c>
      <c r="B158" s="22" t="s">
        <v>294</v>
      </c>
      <c r="C158" s="44"/>
      <c r="D158" s="44"/>
      <c r="E158" s="44"/>
      <c r="F158" s="44"/>
      <c r="G158" s="44"/>
      <c r="H158" s="44"/>
      <c r="I158" s="44"/>
      <c r="J158" s="51"/>
      <c r="K158" s="51"/>
      <c r="L158" s="198"/>
    </row>
    <row r="159" spans="1:15">
      <c r="A159" s="24" t="s">
        <v>438</v>
      </c>
      <c r="B159" s="22" t="s">
        <v>294</v>
      </c>
      <c r="C159" s="44"/>
      <c r="D159" s="44"/>
      <c r="E159" s="44"/>
      <c r="F159" s="44"/>
      <c r="G159" s="44"/>
      <c r="H159" s="44"/>
      <c r="I159" s="44"/>
      <c r="J159" s="51"/>
      <c r="K159" s="51"/>
      <c r="L159" s="51"/>
    </row>
    <row r="160" spans="1:15">
      <c r="A160" s="24" t="s">
        <v>439</v>
      </c>
      <c r="B160" s="22" t="s">
        <v>294</v>
      </c>
      <c r="C160" s="44"/>
      <c r="D160" s="44"/>
      <c r="E160" s="44"/>
      <c r="F160" s="44"/>
      <c r="G160" s="44"/>
      <c r="H160" s="44"/>
      <c r="I160" s="44"/>
      <c r="J160" s="198"/>
      <c r="K160" s="51"/>
      <c r="L160" s="198"/>
    </row>
    <row r="161" spans="1:13">
      <c r="A161" s="24" t="s">
        <v>440</v>
      </c>
      <c r="B161" s="22" t="s">
        <v>294</v>
      </c>
      <c r="C161" s="44"/>
      <c r="D161" s="44"/>
      <c r="E161" s="44"/>
      <c r="F161" s="44"/>
      <c r="G161" s="44"/>
      <c r="H161" s="44"/>
      <c r="I161" s="44"/>
      <c r="J161" s="198"/>
      <c r="K161" s="51"/>
      <c r="L161" s="198"/>
    </row>
    <row r="162" spans="1:13">
      <c r="A162" s="24" t="s">
        <v>441</v>
      </c>
      <c r="B162" s="22" t="s">
        <v>294</v>
      </c>
      <c r="C162" s="44"/>
      <c r="D162" s="44"/>
      <c r="E162" s="44"/>
      <c r="F162" s="44"/>
      <c r="G162" s="44"/>
      <c r="H162" s="44"/>
      <c r="I162" s="44"/>
      <c r="J162" s="198"/>
      <c r="K162" s="51"/>
      <c r="L162" s="51"/>
    </row>
    <row r="163" spans="1:13">
      <c r="A163" s="24" t="s">
        <v>442</v>
      </c>
      <c r="B163" s="22" t="s">
        <v>294</v>
      </c>
      <c r="C163" s="44"/>
      <c r="D163" s="44"/>
      <c r="E163" s="44"/>
      <c r="F163" s="44"/>
      <c r="G163" s="44"/>
      <c r="H163" s="44"/>
      <c r="I163" s="44"/>
      <c r="J163" s="198"/>
      <c r="K163" s="51"/>
      <c r="L163" s="51"/>
      <c r="M163" s="64"/>
    </row>
    <row r="164" spans="1:13">
      <c r="A164" s="24" t="s">
        <v>443</v>
      </c>
      <c r="B164" s="22" t="s">
        <v>294</v>
      </c>
      <c r="C164" s="44"/>
      <c r="D164" s="44"/>
      <c r="E164" s="44"/>
      <c r="F164" s="44"/>
      <c r="G164" s="44"/>
      <c r="H164" s="44"/>
      <c r="I164" s="44"/>
      <c r="J164" s="198"/>
      <c r="K164" s="51"/>
      <c r="L164" s="51"/>
      <c r="M164" s="64"/>
    </row>
    <row r="165" spans="1:13">
      <c r="A165" s="24" t="s">
        <v>444</v>
      </c>
      <c r="B165" s="22" t="s">
        <v>294</v>
      </c>
      <c r="C165" s="44"/>
      <c r="D165" s="44"/>
      <c r="E165" s="44"/>
      <c r="F165" s="44"/>
      <c r="G165" s="44"/>
      <c r="H165" s="44"/>
      <c r="I165" s="44"/>
      <c r="J165" s="51"/>
      <c r="K165" s="51"/>
      <c r="L165" s="51"/>
    </row>
    <row r="166" spans="1:13">
      <c r="A166" s="24" t="s">
        <v>445</v>
      </c>
      <c r="B166" s="22" t="s">
        <v>303</v>
      </c>
      <c r="C166" s="52"/>
      <c r="D166" s="52"/>
      <c r="E166" s="52"/>
      <c r="F166" s="52"/>
      <c r="G166" s="52"/>
      <c r="H166" s="52"/>
      <c r="I166" s="52"/>
      <c r="J166" s="198"/>
      <c r="K166" s="51"/>
      <c r="L166" s="51"/>
      <c r="M166" s="64"/>
    </row>
    <row r="167" spans="1:13">
      <c r="A167" s="20" t="s">
        <v>446</v>
      </c>
      <c r="B167" s="20"/>
      <c r="C167" s="20"/>
      <c r="D167" s="20"/>
      <c r="E167" s="20"/>
      <c r="F167" s="20"/>
      <c r="G167" s="20"/>
      <c r="H167" s="20"/>
      <c r="I167" s="20"/>
      <c r="J167" s="51" t="s">
        <v>447</v>
      </c>
      <c r="K167" s="51"/>
      <c r="L167" s="51"/>
    </row>
    <row r="168" spans="1:13">
      <c r="A168" s="21" t="s">
        <v>448</v>
      </c>
      <c r="B168" s="21"/>
      <c r="C168" s="21"/>
      <c r="D168" s="21"/>
      <c r="E168" s="21"/>
      <c r="F168" s="21"/>
      <c r="G168" s="21"/>
      <c r="H168" s="21"/>
      <c r="I168" s="21"/>
      <c r="J168" s="51"/>
      <c r="K168" s="51"/>
      <c r="L168" s="51"/>
    </row>
    <row r="169" spans="1:13">
      <c r="A169" s="24" t="s">
        <v>449</v>
      </c>
      <c r="B169" s="22" t="s">
        <v>450</v>
      </c>
      <c r="C169" s="44"/>
      <c r="D169" s="44"/>
      <c r="E169" s="44"/>
      <c r="F169" s="44"/>
      <c r="G169" s="44"/>
      <c r="H169" s="44"/>
      <c r="I169" s="44"/>
      <c r="J169" s="51"/>
      <c r="K169" s="51"/>
      <c r="L169" s="51"/>
    </row>
    <row r="170" spans="1:13">
      <c r="A170" s="24" t="s">
        <v>451</v>
      </c>
      <c r="B170" s="22" t="s">
        <v>450</v>
      </c>
      <c r="C170" s="44"/>
      <c r="D170" s="44"/>
      <c r="E170" s="44"/>
      <c r="F170" s="44"/>
      <c r="G170" s="44"/>
      <c r="H170" s="44"/>
      <c r="I170" s="44"/>
      <c r="J170" s="51"/>
      <c r="K170" s="51"/>
      <c r="L170" s="51"/>
    </row>
    <row r="171" spans="1:13">
      <c r="A171" s="24" t="s">
        <v>452</v>
      </c>
      <c r="B171" s="22" t="s">
        <v>453</v>
      </c>
      <c r="C171" s="44"/>
      <c r="D171" s="44"/>
      <c r="E171" s="44"/>
      <c r="F171" s="44"/>
      <c r="G171" s="44"/>
      <c r="H171" s="44"/>
      <c r="I171" s="44"/>
      <c r="J171" s="51"/>
      <c r="K171" s="51"/>
      <c r="L171" s="51"/>
    </row>
    <row r="172" spans="1:13">
      <c r="A172" s="21" t="s">
        <v>454</v>
      </c>
      <c r="B172" s="21"/>
      <c r="C172" s="21"/>
      <c r="D172" s="21"/>
      <c r="E172" s="21"/>
      <c r="F172" s="21"/>
      <c r="G172" s="21"/>
      <c r="H172" s="21"/>
      <c r="I172" s="21"/>
      <c r="J172" s="51"/>
      <c r="K172" s="51"/>
      <c r="L172" s="51"/>
    </row>
    <row r="173" spans="1:13">
      <c r="A173" s="24" t="s">
        <v>455</v>
      </c>
      <c r="B173" s="22" t="s">
        <v>450</v>
      </c>
      <c r="C173" s="44"/>
      <c r="D173" s="44"/>
      <c r="E173" s="44"/>
      <c r="F173" s="44"/>
      <c r="G173" s="44"/>
      <c r="H173" s="44"/>
      <c r="I173" s="44"/>
      <c r="J173" s="51"/>
      <c r="K173" s="51"/>
      <c r="L173" s="51"/>
    </row>
    <row r="174" spans="1:13">
      <c r="A174" s="24" t="s">
        <v>456</v>
      </c>
      <c r="B174" s="22" t="s">
        <v>450</v>
      </c>
      <c r="C174" s="44"/>
      <c r="D174" s="44"/>
      <c r="E174" s="44"/>
      <c r="F174" s="44"/>
      <c r="G174" s="44"/>
      <c r="H174" s="44"/>
      <c r="I174" s="44"/>
      <c r="J174" s="51"/>
      <c r="K174" s="51"/>
      <c r="L174" s="51"/>
    </row>
    <row r="175" spans="1:13">
      <c r="A175" s="24" t="s">
        <v>457</v>
      </c>
      <c r="B175" s="22" t="s">
        <v>453</v>
      </c>
      <c r="C175" s="44"/>
      <c r="D175" s="44"/>
      <c r="E175" s="44"/>
      <c r="F175" s="44"/>
      <c r="G175" s="44"/>
      <c r="H175" s="44"/>
      <c r="I175" s="44"/>
      <c r="J175" s="51"/>
      <c r="K175" s="51"/>
      <c r="L175" s="51"/>
    </row>
    <row r="176" spans="1:13">
      <c r="A176" s="24" t="s">
        <v>458</v>
      </c>
      <c r="B176" s="22" t="s">
        <v>459</v>
      </c>
      <c r="C176" s="44"/>
      <c r="D176" s="44"/>
      <c r="E176" s="44"/>
      <c r="F176" s="44"/>
      <c r="G176" s="44"/>
      <c r="H176" s="44"/>
      <c r="I176" s="44"/>
      <c r="J176" s="51"/>
      <c r="K176" s="51"/>
      <c r="L176" s="51"/>
    </row>
    <row r="177" spans="1:12">
      <c r="A177" s="21" t="s">
        <v>460</v>
      </c>
      <c r="B177" s="21"/>
      <c r="C177" s="21"/>
      <c r="D177" s="21"/>
      <c r="E177" s="21"/>
      <c r="F177" s="21"/>
      <c r="G177" s="21"/>
      <c r="H177" s="21"/>
      <c r="I177" s="21"/>
      <c r="J177" s="51"/>
      <c r="K177" s="51"/>
      <c r="L177" s="51"/>
    </row>
    <row r="178" spans="1:12">
      <c r="A178" s="24" t="s">
        <v>461</v>
      </c>
      <c r="B178" s="22" t="s">
        <v>450</v>
      </c>
      <c r="C178" s="44"/>
      <c r="D178" s="44"/>
      <c r="E178" s="44"/>
      <c r="F178" s="44"/>
      <c r="G178" s="44"/>
      <c r="H178" s="44"/>
      <c r="I178" s="44"/>
      <c r="J178" s="51"/>
      <c r="K178" s="51"/>
      <c r="L178" s="51"/>
    </row>
    <row r="179" spans="1:12">
      <c r="A179" s="24" t="s">
        <v>462</v>
      </c>
      <c r="B179" s="22" t="s">
        <v>450</v>
      </c>
      <c r="C179" s="44"/>
      <c r="D179" s="44"/>
      <c r="E179" s="44"/>
      <c r="F179" s="44"/>
      <c r="G179" s="44"/>
      <c r="H179" s="44"/>
      <c r="I179" s="44"/>
      <c r="J179" s="51"/>
      <c r="K179" s="51"/>
      <c r="L179" s="51"/>
    </row>
    <row r="180" spans="1:12">
      <c r="A180" s="24" t="s">
        <v>463</v>
      </c>
      <c r="B180" s="22" t="s">
        <v>453</v>
      </c>
      <c r="C180" s="44"/>
      <c r="D180" s="44"/>
      <c r="E180" s="44"/>
      <c r="F180" s="44"/>
      <c r="G180" s="44"/>
      <c r="H180" s="44"/>
      <c r="I180" s="44"/>
      <c r="J180" s="51"/>
      <c r="K180" s="51"/>
      <c r="L180" s="51"/>
    </row>
    <row r="181" spans="1:12">
      <c r="A181" s="24" t="s">
        <v>464</v>
      </c>
      <c r="B181" s="22" t="s">
        <v>465</v>
      </c>
      <c r="C181" s="44"/>
      <c r="D181" s="44"/>
      <c r="E181" s="44"/>
      <c r="F181" s="44"/>
      <c r="G181" s="44"/>
      <c r="H181" s="44"/>
      <c r="I181" s="44"/>
      <c r="J181" s="51"/>
      <c r="K181" s="51"/>
      <c r="L181" s="51"/>
    </row>
    <row r="182" spans="1:12">
      <c r="A182" s="21" t="s">
        <v>466</v>
      </c>
      <c r="B182" s="21"/>
      <c r="C182" s="21"/>
      <c r="D182" s="21"/>
      <c r="E182" s="21"/>
      <c r="F182" s="21"/>
      <c r="G182" s="21"/>
      <c r="H182" s="21"/>
      <c r="I182" s="21"/>
      <c r="J182" s="51"/>
      <c r="K182" s="51"/>
      <c r="L182" s="51"/>
    </row>
    <row r="183" spans="1:12">
      <c r="A183" s="24" t="s">
        <v>467</v>
      </c>
      <c r="B183" s="22" t="s">
        <v>468</v>
      </c>
      <c r="C183" s="44"/>
      <c r="D183" s="44"/>
      <c r="E183" s="44"/>
      <c r="F183" s="44"/>
      <c r="G183" s="44"/>
      <c r="H183" s="44"/>
      <c r="I183" s="44"/>
      <c r="J183" s="51"/>
      <c r="K183" s="51"/>
      <c r="L183" s="51"/>
    </row>
    <row r="184" spans="1:12">
      <c r="A184" s="24" t="s">
        <v>469</v>
      </c>
      <c r="B184" s="22" t="s">
        <v>470</v>
      </c>
      <c r="C184" s="44"/>
      <c r="D184" s="44"/>
      <c r="E184" s="44"/>
      <c r="F184" s="44"/>
      <c r="G184" s="44"/>
      <c r="H184" s="44"/>
      <c r="I184" s="44"/>
      <c r="J184" s="51"/>
      <c r="K184" s="51"/>
      <c r="L184" s="51"/>
    </row>
    <row r="185" spans="1:12">
      <c r="A185" s="24" t="s">
        <v>471</v>
      </c>
      <c r="B185" s="22" t="s">
        <v>472</v>
      </c>
      <c r="C185" s="44"/>
      <c r="D185" s="44"/>
      <c r="E185" s="44"/>
      <c r="F185" s="44"/>
      <c r="G185" s="44"/>
      <c r="H185" s="44"/>
      <c r="I185" s="44"/>
      <c r="J185" s="51"/>
      <c r="K185" s="51"/>
      <c r="L185" s="51"/>
    </row>
    <row r="186" spans="1:12">
      <c r="A186" s="24" t="s">
        <v>473</v>
      </c>
      <c r="B186" s="22" t="s">
        <v>474</v>
      </c>
      <c r="C186" s="44"/>
      <c r="D186" s="44"/>
      <c r="E186" s="44"/>
      <c r="F186" s="44"/>
      <c r="G186" s="44"/>
      <c r="H186" s="44"/>
      <c r="I186" s="44"/>
      <c r="J186" s="51"/>
      <c r="K186" s="51"/>
      <c r="L186" s="51"/>
    </row>
    <row r="187" spans="1:12">
      <c r="A187" s="21" t="s">
        <v>475</v>
      </c>
      <c r="B187" s="21"/>
      <c r="C187" s="21"/>
      <c r="D187" s="21"/>
      <c r="E187" s="21"/>
      <c r="F187" s="21"/>
      <c r="G187" s="21"/>
      <c r="H187" s="21"/>
      <c r="I187" s="21"/>
      <c r="J187" s="51"/>
      <c r="K187" s="51"/>
      <c r="L187" s="51"/>
    </row>
    <row r="188" spans="1:12">
      <c r="A188" s="24" t="s">
        <v>476</v>
      </c>
      <c r="B188" s="22" t="s">
        <v>477</v>
      </c>
      <c r="C188" s="44"/>
      <c r="D188" s="44"/>
      <c r="E188" s="44"/>
      <c r="F188" s="44"/>
      <c r="G188" s="44"/>
      <c r="H188" s="44"/>
      <c r="I188" s="44"/>
      <c r="J188" s="51"/>
      <c r="K188" s="51"/>
      <c r="L188" s="51"/>
    </row>
    <row r="189" spans="1:12">
      <c r="A189" s="24" t="s">
        <v>478</v>
      </c>
      <c r="B189" s="22" t="s">
        <v>479</v>
      </c>
      <c r="C189" s="44"/>
      <c r="D189" s="44"/>
      <c r="E189" s="44"/>
      <c r="F189" s="44"/>
      <c r="G189" s="44"/>
      <c r="H189" s="44"/>
      <c r="I189" s="44"/>
      <c r="J189" s="51"/>
      <c r="K189" s="51"/>
      <c r="L189" s="51"/>
    </row>
    <row r="190" spans="1:12">
      <c r="A190" s="24" t="s">
        <v>480</v>
      </c>
      <c r="B190" s="22" t="s">
        <v>481</v>
      </c>
      <c r="C190" s="44"/>
      <c r="D190" s="44"/>
      <c r="E190" s="44"/>
      <c r="F190" s="44"/>
      <c r="G190" s="44"/>
      <c r="H190" s="44"/>
      <c r="I190" s="44"/>
      <c r="J190" s="51"/>
      <c r="K190" s="51"/>
      <c r="L190" s="51"/>
    </row>
  </sheetData>
  <conditionalFormatting sqref="K7">
    <cfRule type="containsText" dxfId="145" priority="9" operator="containsText" text="Out-of-the-box estimate">
      <formula>NOT(ISERROR(SEARCH("Out-of-the-box estimate",K7)))</formula>
    </cfRule>
    <cfRule type="containsText" dxfId="144" priority="6" operator="containsText" text="The value of this indicator is directly taken from a database">
      <formula>NOT(ISERROR(SEARCH("The value of this indicator is directly taken from a database",K7)))</formula>
    </cfRule>
    <cfRule type="containsText" dxfId="143" priority="7" operator="containsText" text="Not relevant to inform this cell">
      <formula>NOT(ISERROR(SEARCH("Not relevant to inform this cell",K7)))</formula>
    </cfRule>
    <cfRule type="containsText" dxfId="142" priority="8" operator="containsText" text="Direct model output">
      <formula>NOT(ISERROR(SEARCH("Direct model output",K7)))</formula>
    </cfRule>
    <cfRule type="containsText" dxfId="141" priority="10" operator="containsText" text="Not known how to inform this cell">
      <formula>NOT(ISERROR(SEARCH("Not known how to inform this cell",K7)))</formula>
    </cfRule>
  </conditionalFormatting>
  <conditionalFormatting sqref="K43:K45 K52">
    <cfRule type="containsText" dxfId="140" priority="183" operator="containsText" text="Direct model output">
      <formula>NOT(ISERROR(SEARCH("Direct model output",K43)))</formula>
    </cfRule>
    <cfRule type="containsText" dxfId="139" priority="184" operator="containsText" text="Out-of-the-box estimate">
      <formula>NOT(ISERROR(SEARCH("Out-of-the-box estimate",K43)))</formula>
    </cfRule>
    <cfRule type="containsText" dxfId="138" priority="185" operator="containsText" text="Not known how to inform this cell">
      <formula>NOT(ISERROR(SEARCH("Not known how to inform this cell",K43)))</formula>
    </cfRule>
  </conditionalFormatting>
  <conditionalFormatting sqref="K43:K62">
    <cfRule type="containsText" dxfId="137" priority="15" operator="containsText" text="The value of this indicator is directly taken from a database">
      <formula>NOT(ISERROR(SEARCH("The value of this indicator is directly taken from a database",K43)))</formula>
    </cfRule>
  </conditionalFormatting>
  <conditionalFormatting sqref="K46:K62">
    <cfRule type="containsText" dxfId="136" priority="11" operator="containsText" text="This indicator is not relevant in my analysis">
      <formula>NOT(ISERROR(SEARCH("This indicator is not relevant in my analysis",K46)))</formula>
    </cfRule>
    <cfRule type="containsText" dxfId="135" priority="12" operator="containsText" text="I don’t know how to inform the value of this indicator">
      <formula>NOT(ISERROR(SEARCH("I don’t know how to inform the value of this indicator",K46)))</formula>
    </cfRule>
    <cfRule type="containsText" dxfId="134" priority="13" operator="containsText" text="The value of this indicator comes from an out-of the box estimate ">
      <formula>NOT(ISERROR(SEARCH("The value of this indicator comes from an out-of the box estimate ",K46)))</formula>
    </cfRule>
    <cfRule type="containsText" dxfId="133" priority="14" operator="containsText" text="The value of this indicator is an endogenous model result ">
      <formula>NOT(ISERROR(SEARCH("The value of this indicator is an endogenous model result ",K46)))</formula>
    </cfRule>
  </conditionalFormatting>
  <conditionalFormatting sqref="K52 K43:K45">
    <cfRule type="containsText" dxfId="132" priority="182" operator="containsText" text="Not relevant to inform this cell">
      <formula>NOT(ISERROR(SEARCH("Not relevant to inform this cell",K43)))</formula>
    </cfRule>
  </conditionalFormatting>
  <conditionalFormatting sqref="K52">
    <cfRule type="containsText" dxfId="131" priority="179" operator="containsText" text="Direct model output">
      <formula>NOT(ISERROR(SEARCH("Direct model output",K52)))</formula>
    </cfRule>
    <cfRule type="containsText" dxfId="130" priority="181" operator="containsText" text="Not known how to inform this cell">
      <formula>NOT(ISERROR(SEARCH("Not known how to inform this cell",K52)))</formula>
    </cfRule>
    <cfRule type="containsText" dxfId="129" priority="180" operator="containsText" text="Out-of-the-box estimate">
      <formula>NOT(ISERROR(SEARCH("Out-of-the-box estimate",K52)))</formula>
    </cfRule>
    <cfRule type="containsText" dxfId="128" priority="178" operator="containsText" text="Not relevant to inform this cell">
      <formula>NOT(ISERROR(SEARCH("Not relevant to inform this cell",K52)))</formula>
    </cfRule>
  </conditionalFormatting>
  <conditionalFormatting sqref="K63:K64 K82 K95:K96 K116 K133 K150">
    <cfRule type="containsText" dxfId="127" priority="158" operator="containsText" text="I don’t know how to inform the value of this indicator">
      <formula>NOT(ISERROR(SEARCH("I don’t know how to inform the value of this indicator",K63)))</formula>
    </cfRule>
    <cfRule type="containsText" dxfId="126" priority="159" operator="containsText" text="The value of this indicator comes from an out-of the box estimate ">
      <formula>NOT(ISERROR(SEARCH("The value of this indicator comes from an out-of the box estimate ",K63)))</formula>
    </cfRule>
    <cfRule type="containsText" dxfId="125" priority="161" operator="containsText" text="The value of this indicator is directly taken from a database">
      <formula>NOT(ISERROR(SEARCH("The value of this indicator is directly taken from a database",K63)))</formula>
    </cfRule>
    <cfRule type="containsText" dxfId="124" priority="160" operator="containsText" text="The value of this indicator is an endogenous model result ">
      <formula>NOT(ISERROR(SEARCH("The value of this indicator is an endogenous model result ",K63)))</formula>
    </cfRule>
  </conditionalFormatting>
  <conditionalFormatting sqref="K63:K64 K82 K95:K96 K116 K150 K133">
    <cfRule type="containsText" dxfId="123" priority="157" operator="containsText" text="This indicator is not relevant in my analysis">
      <formula>NOT(ISERROR(SEARCH("This indicator is not relevant in my analysis",K63)))</formula>
    </cfRule>
  </conditionalFormatting>
  <conditionalFormatting sqref="K63:K64">
    <cfRule type="containsText" dxfId="122" priority="156" operator="containsText" text="Not known how to inform this cell">
      <formula>NOT(ISERROR(SEARCH("Not known how to inform this cell",K63)))</formula>
    </cfRule>
    <cfRule type="containsText" dxfId="121" priority="155" operator="containsText" text="Out-of-the-box estimate">
      <formula>NOT(ISERROR(SEARCH("Out-of-the-box estimate",K63)))</formula>
    </cfRule>
    <cfRule type="containsText" dxfId="120" priority="153" operator="containsText" text="Not relevant to inform this cell">
      <formula>NOT(ISERROR(SEARCH("Not relevant to inform this cell",K63)))</formula>
    </cfRule>
    <cfRule type="containsText" dxfId="119" priority="154" operator="containsText" text="Direct model output">
      <formula>NOT(ISERROR(SEARCH("Direct model output",K63)))</formula>
    </cfRule>
  </conditionalFormatting>
  <conditionalFormatting sqref="K64">
    <cfRule type="containsText" dxfId="118" priority="163" operator="containsText" text="Direct model output">
      <formula>NOT(ISERROR(SEARCH("Direct model output",K64)))</formula>
    </cfRule>
    <cfRule type="containsText" dxfId="117" priority="162" operator="containsText" text="Not relevant to inform this cell">
      <formula>NOT(ISERROR(SEARCH("Not relevant to inform this cell",K64)))</formula>
    </cfRule>
    <cfRule type="containsText" dxfId="116" priority="164" operator="containsText" text="Out-of-the-box estimate">
      <formula>NOT(ISERROR(SEARCH("Out-of-the-box estimate",K64)))</formula>
    </cfRule>
    <cfRule type="containsText" dxfId="115" priority="165" operator="containsText" text="Not known how to inform this cell">
      <formula>NOT(ISERROR(SEARCH("Not known how to inform this cell",K64)))</formula>
    </cfRule>
  </conditionalFormatting>
  <conditionalFormatting sqref="K65:K68">
    <cfRule type="containsText" dxfId="114" priority="52" operator="containsText" text="I don’t know how to inform the value of this indicator">
      <formula>NOT(ISERROR(SEARCH("I don’t know how to inform the value of this indicator",K65)))</formula>
    </cfRule>
    <cfRule type="containsText" dxfId="113" priority="53" operator="containsText" text="The value of this indicator comes from an out-of the box estimate ">
      <formula>NOT(ISERROR(SEARCH("The value of this indicator comes from an out-of the box estimate ",K65)))</formula>
    </cfRule>
    <cfRule type="containsText" dxfId="112" priority="51" operator="containsText" text="This indicator is not relevant in my analysis">
      <formula>NOT(ISERROR(SEARCH("This indicator is not relevant in my analysis",K65)))</formula>
    </cfRule>
    <cfRule type="containsText" dxfId="111" priority="54" operator="containsText" text="The value of this indicator is an endogenous model result ">
      <formula>NOT(ISERROR(SEARCH("The value of this indicator is an endogenous model result ",K65)))</formula>
    </cfRule>
    <cfRule type="containsText" dxfId="110" priority="55" operator="containsText" text="The value of this indicator is directly taken from a database">
      <formula>NOT(ISERROR(SEARCH("The value of this indicator is directly taken from a database",K65)))</formula>
    </cfRule>
  </conditionalFormatting>
  <conditionalFormatting sqref="K67">
    <cfRule type="containsText" dxfId="109" priority="48" operator="containsText" text="Direct model output">
      <formula>NOT(ISERROR(SEARCH("Direct model output",K67)))</formula>
    </cfRule>
    <cfRule type="containsText" dxfId="108" priority="56" operator="containsText" text="Not relevant to inform this cell">
      <formula>NOT(ISERROR(SEARCH("Not relevant to inform this cell",K67)))</formula>
    </cfRule>
    <cfRule type="containsText" dxfId="107" priority="57" operator="containsText" text="Direct model output">
      <formula>NOT(ISERROR(SEARCH("Direct model output",K67)))</formula>
    </cfRule>
    <cfRule type="containsText" dxfId="106" priority="47" operator="containsText" text="Not relevant to inform this cell">
      <formula>NOT(ISERROR(SEARCH("Not relevant to inform this cell",K67)))</formula>
    </cfRule>
    <cfRule type="containsText" dxfId="105" priority="58" operator="containsText" text="Out-of-the-box estimate">
      <formula>NOT(ISERROR(SEARCH("Out-of-the-box estimate",K67)))</formula>
    </cfRule>
    <cfRule type="containsText" dxfId="104" priority="49" operator="containsText" text="Out-of-the-box estimate">
      <formula>NOT(ISERROR(SEARCH("Out-of-the-box estimate",K67)))</formula>
    </cfRule>
    <cfRule type="containsText" dxfId="103" priority="50" operator="containsText" text="Not known how to inform this cell">
      <formula>NOT(ISERROR(SEARCH("Not known how to inform this cell",K67)))</formula>
    </cfRule>
    <cfRule type="containsText" dxfId="102" priority="59" operator="containsText" text="Not known how to inform this cell">
      <formula>NOT(ISERROR(SEARCH("Not known how to inform this cell",K67)))</formula>
    </cfRule>
  </conditionalFormatting>
  <conditionalFormatting sqref="K69">
    <cfRule type="containsText" dxfId="101" priority="22" operator="containsText" text="Direct model output">
      <formula>NOT(ISERROR(SEARCH("Direct model output",K69)))</formula>
    </cfRule>
    <cfRule type="containsText" dxfId="100" priority="23" operator="containsText" text="Out-of-the-box estimate">
      <formula>NOT(ISERROR(SEARCH("Out-of-the-box estimate",K69)))</formula>
    </cfRule>
    <cfRule type="containsText" dxfId="99" priority="25" operator="containsText" text="This indicator is not relevant in my analysis">
      <formula>NOT(ISERROR(SEARCH("This indicator is not relevant in my analysis",K69)))</formula>
    </cfRule>
    <cfRule type="containsText" dxfId="98" priority="26" operator="containsText" text="I don’t know how to inform the value of this indicator">
      <formula>NOT(ISERROR(SEARCH("I don’t know how to inform the value of this indicator",K69)))</formula>
    </cfRule>
    <cfRule type="containsText" dxfId="97" priority="27" operator="containsText" text="The value of this indicator comes from an out-of the box estimate ">
      <formula>NOT(ISERROR(SEARCH("The value of this indicator comes from an out-of the box estimate ",K69)))</formula>
    </cfRule>
    <cfRule type="containsText" dxfId="96" priority="28" operator="containsText" text="The value of this indicator is an endogenous model result ">
      <formula>NOT(ISERROR(SEARCH("The value of this indicator is an endogenous model result ",K69)))</formula>
    </cfRule>
    <cfRule type="containsText" dxfId="95" priority="29" operator="containsText" text="The value of this indicator is directly taken from a database">
      <formula>NOT(ISERROR(SEARCH("The value of this indicator is directly taken from a database",K69)))</formula>
    </cfRule>
    <cfRule type="containsText" dxfId="94" priority="24" operator="containsText" text="Not known how to inform this cell">
      <formula>NOT(ISERROR(SEARCH("Not known how to inform this cell",K69)))</formula>
    </cfRule>
    <cfRule type="containsText" dxfId="93" priority="21" operator="containsText" text="Not relevant to inform this cell">
      <formula>NOT(ISERROR(SEARCH("Not relevant to inform this cell",K69)))</formula>
    </cfRule>
  </conditionalFormatting>
  <conditionalFormatting sqref="K69:K70">
    <cfRule type="containsText" dxfId="92" priority="33" operator="containsText" text="Not known how to inform this cell">
      <formula>NOT(ISERROR(SEARCH("Not known how to inform this cell",K69)))</formula>
    </cfRule>
    <cfRule type="containsText" dxfId="91" priority="32" operator="containsText" text="Out-of-the-box estimate">
      <formula>NOT(ISERROR(SEARCH("Out-of-the-box estimate",K69)))</formula>
    </cfRule>
    <cfRule type="containsText" dxfId="90" priority="30" operator="containsText" text="Not relevant to inform this cell">
      <formula>NOT(ISERROR(SEARCH("Not relevant to inform this cell",K69)))</formula>
    </cfRule>
    <cfRule type="containsText" dxfId="89" priority="31" operator="containsText" text="Direct model output">
      <formula>NOT(ISERROR(SEARCH("Direct model output",K69)))</formula>
    </cfRule>
  </conditionalFormatting>
  <conditionalFormatting sqref="K70">
    <cfRule type="containsText" dxfId="88" priority="43" operator="containsText" text="Not relevant to inform this cell">
      <formula>NOT(ISERROR(SEARCH("Not relevant to inform this cell",K70)))</formula>
    </cfRule>
    <cfRule type="containsText" dxfId="87" priority="46" operator="containsText" text="Not known how to inform this cell">
      <formula>NOT(ISERROR(SEARCH("Not known how to inform this cell",K70)))</formula>
    </cfRule>
    <cfRule type="containsText" dxfId="86" priority="44" operator="containsText" text="Direct model output">
      <formula>NOT(ISERROR(SEARCH("Direct model output",K70)))</formula>
    </cfRule>
    <cfRule type="containsText" dxfId="85" priority="45" operator="containsText" text="Out-of-the-box estimate">
      <formula>NOT(ISERROR(SEARCH("Out-of-the-box estimate",K70)))</formula>
    </cfRule>
  </conditionalFormatting>
  <conditionalFormatting sqref="K70:K81">
    <cfRule type="containsText" dxfId="84" priority="42" operator="containsText" text="The value of this indicator is directly taken from a database">
      <formula>NOT(ISERROR(SEARCH("The value of this indicator is directly taken from a database",K70)))</formula>
    </cfRule>
    <cfRule type="containsText" dxfId="83" priority="41" operator="containsText" text="The value of this indicator is an endogenous model result ">
      <formula>NOT(ISERROR(SEARCH("The value of this indicator is an endogenous model result ",K70)))</formula>
    </cfRule>
    <cfRule type="containsText" dxfId="82" priority="40" operator="containsText" text="The value of this indicator comes from an out-of the box estimate ">
      <formula>NOT(ISERROR(SEARCH("The value of this indicator comes from an out-of the box estimate ",K70)))</formula>
    </cfRule>
    <cfRule type="containsText" dxfId="81" priority="39" operator="containsText" text="I don’t know how to inform the value of this indicator">
      <formula>NOT(ISERROR(SEARCH("I don’t know how to inform the value of this indicator",K70)))</formula>
    </cfRule>
    <cfRule type="containsText" dxfId="80" priority="38" operator="containsText" text="This indicator is not relevant in my analysis">
      <formula>NOT(ISERROR(SEARCH("This indicator is not relevant in my analysis",K70)))</formula>
    </cfRule>
  </conditionalFormatting>
  <conditionalFormatting sqref="K82">
    <cfRule type="containsText" dxfId="79" priority="150" operator="containsText" text="Direct model output">
      <formula>NOT(ISERROR(SEARCH("Direct model output",K82)))</formula>
    </cfRule>
    <cfRule type="containsText" dxfId="78" priority="151" operator="containsText" text="Out-of-the-box estimate">
      <formula>NOT(ISERROR(SEARCH("Out-of-the-box estimate",K82)))</formula>
    </cfRule>
    <cfRule type="containsText" dxfId="77" priority="152" operator="containsText" text="Not known how to inform this cell">
      <formula>NOT(ISERROR(SEARCH("Not known how to inform this cell",K82)))</formula>
    </cfRule>
    <cfRule type="containsText" dxfId="76" priority="174" operator="containsText" text="Not relevant to inform this cell">
      <formula>NOT(ISERROR(SEARCH("Not relevant to inform this cell",K82)))</formula>
    </cfRule>
    <cfRule type="containsText" dxfId="75" priority="175" operator="containsText" text="Direct model output">
      <formula>NOT(ISERROR(SEARCH("Direct model output",K82)))</formula>
    </cfRule>
    <cfRule type="containsText" dxfId="74" priority="176" operator="containsText" text="Out-of-the-box estimate">
      <formula>NOT(ISERROR(SEARCH("Out-of-the-box estimate",K82)))</formula>
    </cfRule>
    <cfRule type="containsText" dxfId="73" priority="177" operator="containsText" text="Not known how to inform this cell">
      <formula>NOT(ISERROR(SEARCH("Not known how to inform this cell",K82)))</formula>
    </cfRule>
    <cfRule type="containsText" dxfId="72" priority="149" operator="containsText" text="Not relevant to inform this cell">
      <formula>NOT(ISERROR(SEARCH("Not relevant to inform this cell",K82)))</formula>
    </cfRule>
  </conditionalFormatting>
  <conditionalFormatting sqref="K83">
    <cfRule type="containsText" dxfId="71" priority="99" operator="containsText" text="The value of this indicator is directly taken from a database">
      <formula>NOT(ISERROR(SEARCH("The value of this indicator is directly taken from a database",K83)))</formula>
    </cfRule>
    <cfRule type="containsText" dxfId="70" priority="96" operator="containsText" text="I don’t know how to inform the value of this indicator">
      <formula>NOT(ISERROR(SEARCH("I don’t know how to inform the value of this indicator",K83)))</formula>
    </cfRule>
    <cfRule type="containsText" dxfId="69" priority="95" operator="containsText" text="This indicator is not relevant in my analysis">
      <formula>NOT(ISERROR(SEARCH("This indicator is not relevant in my analysis",K83)))</formula>
    </cfRule>
    <cfRule type="containsText" dxfId="68" priority="98" operator="containsText" text="The value of this indicator is an endogenous model result ">
      <formula>NOT(ISERROR(SEARCH("The value of this indicator is an endogenous model result ",K83)))</formula>
    </cfRule>
    <cfRule type="containsText" dxfId="67" priority="97" operator="containsText" text="The value of this indicator comes from an out-of the box estimate ">
      <formula>NOT(ISERROR(SEARCH("The value of this indicator comes from an out-of the box estimate ",K83)))</formula>
    </cfRule>
  </conditionalFormatting>
  <conditionalFormatting sqref="K84:K85">
    <cfRule type="containsText" dxfId="66" priority="123" operator="containsText" text="Not known how to inform this cell">
      <formula>NOT(ISERROR(SEARCH("Not known how to inform this cell",K84)))</formula>
    </cfRule>
    <cfRule type="containsText" dxfId="65" priority="131" operator="containsText" text="Out-of-the-box estimate">
      <formula>NOT(ISERROR(SEARCH("Out-of-the-box estimate",K84)))</formula>
    </cfRule>
    <cfRule type="containsText" dxfId="64" priority="120" operator="containsText" text="Not relevant to inform this cell">
      <formula>NOT(ISERROR(SEARCH("Not relevant to inform this cell",K84)))</formula>
    </cfRule>
    <cfRule type="containsText" dxfId="63" priority="121" operator="containsText" text="Direct model output">
      <formula>NOT(ISERROR(SEARCH("Direct model output",K84)))</formula>
    </cfRule>
    <cfRule type="containsText" dxfId="62" priority="122" operator="containsText" text="Out-of-the-box estimate">
      <formula>NOT(ISERROR(SEARCH("Out-of-the-box estimate",K84)))</formula>
    </cfRule>
    <cfRule type="containsText" dxfId="61" priority="132" operator="containsText" text="Not known how to inform this cell">
      <formula>NOT(ISERROR(SEARCH("Not known how to inform this cell",K84)))</formula>
    </cfRule>
    <cfRule type="containsText" dxfId="60" priority="124" operator="containsText" text="This indicator is not relevant in my analysis">
      <formula>NOT(ISERROR(SEARCH("This indicator is not relevant in my analysis",K84)))</formula>
    </cfRule>
    <cfRule type="containsText" dxfId="59" priority="125" operator="containsText" text="I don’t know how to inform the value of this indicator">
      <formula>NOT(ISERROR(SEARCH("I don’t know how to inform the value of this indicator",K84)))</formula>
    </cfRule>
    <cfRule type="containsText" dxfId="58" priority="126" operator="containsText" text="The value of this indicator comes from an out-of the box estimate ">
      <formula>NOT(ISERROR(SEARCH("The value of this indicator comes from an out-of the box estimate ",K84)))</formula>
    </cfRule>
    <cfRule type="containsText" dxfId="57" priority="127" operator="containsText" text="The value of this indicator is an endogenous model result ">
      <formula>NOT(ISERROR(SEARCH("The value of this indicator is an endogenous model result ",K84)))</formula>
    </cfRule>
    <cfRule type="containsText" dxfId="56" priority="128" operator="containsText" text="The value of this indicator is directly taken from a database">
      <formula>NOT(ISERROR(SEARCH("The value of this indicator is directly taken from a database",K84)))</formula>
    </cfRule>
    <cfRule type="containsText" dxfId="55" priority="129" operator="containsText" text="Not relevant to inform this cell">
      <formula>NOT(ISERROR(SEARCH("Not relevant to inform this cell",K84)))</formula>
    </cfRule>
    <cfRule type="containsText" dxfId="54" priority="130" operator="containsText" text="Direct model output">
      <formula>NOT(ISERROR(SEARCH("Direct model output",K84)))</formula>
    </cfRule>
  </conditionalFormatting>
  <conditionalFormatting sqref="K86:K94">
    <cfRule type="containsText" dxfId="53" priority="90" operator="containsText" text="This indicator is not relevant in my analysis">
      <formula>NOT(ISERROR(SEARCH("This indicator is not relevant in my analysis",K86)))</formula>
    </cfRule>
    <cfRule type="containsText" dxfId="52" priority="94" operator="containsText" text="The value of this indicator is directly taken from a database">
      <formula>NOT(ISERROR(SEARCH("The value of this indicator is directly taken from a database",K86)))</formula>
    </cfRule>
    <cfRule type="containsText" dxfId="51" priority="92" operator="containsText" text="The value of this indicator comes from an out-of the box estimate ">
      <formula>NOT(ISERROR(SEARCH("The value of this indicator comes from an out-of the box estimate ",K86)))</formula>
    </cfRule>
    <cfRule type="containsText" dxfId="50" priority="93" operator="containsText" text="The value of this indicator is an endogenous model result ">
      <formula>NOT(ISERROR(SEARCH("The value of this indicator is an endogenous model result ",K86)))</formula>
    </cfRule>
    <cfRule type="containsText" dxfId="49" priority="91" operator="containsText" text="I don’t know how to inform the value of this indicator">
      <formula>NOT(ISERROR(SEARCH("I don’t know how to inform the value of this indicator",K86)))</formula>
    </cfRule>
  </conditionalFormatting>
  <conditionalFormatting sqref="K95:K96">
    <cfRule type="containsText" dxfId="48" priority="173" operator="containsText" text="Not known how to inform this cell">
      <formula>NOT(ISERROR(SEARCH("Not known how to inform this cell",K95)))</formula>
    </cfRule>
    <cfRule type="containsText" dxfId="47" priority="172" operator="containsText" text="Out-of-the-box estimate">
      <formula>NOT(ISERROR(SEARCH("Out-of-the-box estimate",K95)))</formula>
    </cfRule>
    <cfRule type="containsText" dxfId="46" priority="171" operator="containsText" text="Direct model output">
      <formula>NOT(ISERROR(SEARCH("Direct model output",K95)))</formula>
    </cfRule>
    <cfRule type="containsText" dxfId="45" priority="148" operator="containsText" text="Not known how to inform this cell">
      <formula>NOT(ISERROR(SEARCH("Not known how to inform this cell",K95)))</formula>
    </cfRule>
    <cfRule type="containsText" dxfId="44" priority="147" operator="containsText" text="Out-of-the-box estimate">
      <formula>NOT(ISERROR(SEARCH("Out-of-the-box estimate",K95)))</formula>
    </cfRule>
    <cfRule type="containsText" dxfId="43" priority="146" operator="containsText" text="Direct model output">
      <formula>NOT(ISERROR(SEARCH("Direct model output",K95)))</formula>
    </cfRule>
    <cfRule type="containsText" dxfId="42" priority="170" operator="containsText" text="Not relevant to inform this cell">
      <formula>NOT(ISERROR(SEARCH("Not relevant to inform this cell",K95)))</formula>
    </cfRule>
    <cfRule type="containsText" dxfId="41" priority="145" operator="containsText" text="Not relevant to inform this cell">
      <formula>NOT(ISERROR(SEARCH("Not relevant to inform this cell",K95)))</formula>
    </cfRule>
  </conditionalFormatting>
  <conditionalFormatting sqref="K97:K115">
    <cfRule type="containsText" dxfId="40" priority="89" operator="containsText" text="The value of this indicator is directly taken from a database">
      <formula>NOT(ISERROR(SEARCH("The value of this indicator is directly taken from a database",K97)))</formula>
    </cfRule>
    <cfRule type="containsText" dxfId="39" priority="88" operator="containsText" text="The value of this indicator is an endogenous model result ">
      <formula>NOT(ISERROR(SEARCH("The value of this indicator is an endogenous model result ",K97)))</formula>
    </cfRule>
    <cfRule type="containsText" dxfId="38" priority="87" operator="containsText" text="The value of this indicator comes from an out-of the box estimate ">
      <formula>NOT(ISERROR(SEARCH("The value of this indicator comes from an out-of the box estimate ",K97)))</formula>
    </cfRule>
    <cfRule type="containsText" dxfId="37" priority="86" operator="containsText" text="I don’t know how to inform the value of this indicator">
      <formula>NOT(ISERROR(SEARCH("I don’t know how to inform the value of this indicator",K97)))</formula>
    </cfRule>
    <cfRule type="containsText" dxfId="36" priority="85" operator="containsText" text="This indicator is not relevant in my analysis">
      <formula>NOT(ISERROR(SEARCH("This indicator is not relevant in my analysis",K97)))</formula>
    </cfRule>
  </conditionalFormatting>
  <conditionalFormatting sqref="K116">
    <cfRule type="containsText" dxfId="35" priority="143" operator="containsText" text="Out-of-the-box estimate">
      <formula>NOT(ISERROR(SEARCH("Out-of-the-box estimate",K116)))</formula>
    </cfRule>
    <cfRule type="containsText" dxfId="34" priority="142" operator="containsText" text="Direct model output">
      <formula>NOT(ISERROR(SEARCH("Direct model output",K116)))</formula>
    </cfRule>
    <cfRule type="containsText" dxfId="33" priority="141" operator="containsText" text="Not relevant to inform this cell">
      <formula>NOT(ISERROR(SEARCH("Not relevant to inform this cell",K116)))</formula>
    </cfRule>
    <cfRule type="containsText" dxfId="32" priority="167" operator="containsText" text="Direct model output">
      <formula>NOT(ISERROR(SEARCH("Direct model output",K116)))</formula>
    </cfRule>
    <cfRule type="containsText" dxfId="31" priority="166" operator="containsText" text="Not relevant to inform this cell">
      <formula>NOT(ISERROR(SEARCH("Not relevant to inform this cell",K116)))</formula>
    </cfRule>
    <cfRule type="containsText" dxfId="30" priority="168" operator="containsText" text="Out-of-the-box estimate">
      <formula>NOT(ISERROR(SEARCH("Out-of-the-box estimate",K116)))</formula>
    </cfRule>
    <cfRule type="containsText" dxfId="29" priority="169" operator="containsText" text="Not known how to inform this cell">
      <formula>NOT(ISERROR(SEARCH("Not known how to inform this cell",K116)))</formula>
    </cfRule>
    <cfRule type="containsText" dxfId="28" priority="144" operator="containsText" text="Not known how to inform this cell">
      <formula>NOT(ISERROR(SEARCH("Not known how to inform this cell",K116)))</formula>
    </cfRule>
  </conditionalFormatting>
  <conditionalFormatting sqref="K117:K132">
    <cfRule type="containsText" dxfId="27" priority="81" operator="containsText" text="I don’t know how to inform the value of this indicator">
      <formula>NOT(ISERROR(SEARCH("I don’t know how to inform the value of this indicator",K117)))</formula>
    </cfRule>
    <cfRule type="containsText" dxfId="26" priority="80" operator="containsText" text="This indicator is not relevant in my analysis">
      <formula>NOT(ISERROR(SEARCH("This indicator is not relevant in my analysis",K117)))</formula>
    </cfRule>
    <cfRule type="containsText" dxfId="25" priority="84" operator="containsText" text="The value of this indicator is directly taken from a database">
      <formula>NOT(ISERROR(SEARCH("The value of this indicator is directly taken from a database",K117)))</formula>
    </cfRule>
    <cfRule type="containsText" dxfId="24" priority="82" operator="containsText" text="The value of this indicator comes from an out-of the box estimate ">
      <formula>NOT(ISERROR(SEARCH("The value of this indicator comes from an out-of the box estimate ",K117)))</formula>
    </cfRule>
    <cfRule type="containsText" dxfId="23" priority="83" operator="containsText" text="The value of this indicator is an endogenous model result ">
      <formula>NOT(ISERROR(SEARCH("The value of this indicator is an endogenous model result ",K117)))</formula>
    </cfRule>
  </conditionalFormatting>
  <conditionalFormatting sqref="K133">
    <cfRule type="containsText" dxfId="22" priority="133" operator="containsText" text="Not relevant to inform this cell">
      <formula>NOT(ISERROR(SEARCH("Not relevant to inform this cell",K133)))</formula>
    </cfRule>
    <cfRule type="containsText" dxfId="21" priority="134" operator="containsText" text="Direct model output">
      <formula>NOT(ISERROR(SEARCH("Direct model output",K133)))</formula>
    </cfRule>
    <cfRule type="containsText" dxfId="20" priority="135" operator="containsText" text="Out-of-the-box estimate">
      <formula>NOT(ISERROR(SEARCH("Out-of-the-box estimate",K133)))</formula>
    </cfRule>
    <cfRule type="containsText" dxfId="19" priority="136" operator="containsText" text="Not known how to inform this cell">
      <formula>NOT(ISERROR(SEARCH("Not known how to inform this cell",K133)))</formula>
    </cfRule>
  </conditionalFormatting>
  <conditionalFormatting sqref="K134:K149">
    <cfRule type="containsText" dxfId="18" priority="75" operator="containsText" text="This indicator is not relevant in my analysis">
      <formula>NOT(ISERROR(SEARCH("This indicator is not relevant in my analysis",K134)))</formula>
    </cfRule>
    <cfRule type="containsText" dxfId="17" priority="79" operator="containsText" text="The value of this indicator is directly taken from a database">
      <formula>NOT(ISERROR(SEARCH("The value of this indicator is directly taken from a database",K134)))</formula>
    </cfRule>
    <cfRule type="containsText" dxfId="16" priority="78" operator="containsText" text="The value of this indicator is an endogenous model result ">
      <formula>NOT(ISERROR(SEARCH("The value of this indicator is an endogenous model result ",K134)))</formula>
    </cfRule>
    <cfRule type="containsText" dxfId="15" priority="76" operator="containsText" text="I don’t know how to inform the value of this indicator">
      <formula>NOT(ISERROR(SEARCH("I don’t know how to inform the value of this indicator",K134)))</formula>
    </cfRule>
    <cfRule type="containsText" dxfId="14" priority="77" operator="containsText" text="The value of this indicator comes from an out-of the box estimate ">
      <formula>NOT(ISERROR(SEARCH("The value of this indicator comes from an out-of the box estimate ",K134)))</formula>
    </cfRule>
  </conditionalFormatting>
  <conditionalFormatting sqref="K150">
    <cfRule type="containsText" dxfId="13" priority="140" operator="containsText" text="Not known how to inform this cell">
      <formula>NOT(ISERROR(SEARCH("Not known how to inform this cell",K150)))</formula>
    </cfRule>
    <cfRule type="containsText" dxfId="12" priority="139" operator="containsText" text="Out-of-the-box estimate">
      <formula>NOT(ISERROR(SEARCH("Out-of-the-box estimate",K150)))</formula>
    </cfRule>
    <cfRule type="containsText" dxfId="11" priority="138" operator="containsText" text="Direct model output">
      <formula>NOT(ISERROR(SEARCH("Direct model output",K150)))</formula>
    </cfRule>
    <cfRule type="containsText" dxfId="10" priority="137" operator="containsText" text="Not relevant to inform this cell">
      <formula>NOT(ISERROR(SEARCH("Not relevant to inform this cell",K150)))</formula>
    </cfRule>
  </conditionalFormatting>
  <conditionalFormatting sqref="K151:K166">
    <cfRule type="containsText" dxfId="9" priority="70" operator="containsText" text="This indicator is not relevant in my analysis">
      <formula>NOT(ISERROR(SEARCH("This indicator is not relevant in my analysis",K151)))</formula>
    </cfRule>
    <cfRule type="containsText" dxfId="8" priority="71" operator="containsText" text="I don’t know how to inform the value of this indicator">
      <formula>NOT(ISERROR(SEARCH("I don’t know how to inform the value of this indicator",K151)))</formula>
    </cfRule>
    <cfRule type="containsText" dxfId="7" priority="74" operator="containsText" text="The value of this indicator is directly taken from a database">
      <formula>NOT(ISERROR(SEARCH("The value of this indicator is directly taken from a database",K151)))</formula>
    </cfRule>
    <cfRule type="containsText" dxfId="6" priority="73" operator="containsText" text="The value of this indicator is an endogenous model result ">
      <formula>NOT(ISERROR(SEARCH("The value of this indicator is an endogenous model result ",K151)))</formula>
    </cfRule>
    <cfRule type="containsText" dxfId="5" priority="72" operator="containsText" text="The value of this indicator comes from an out-of the box estimate ">
      <formula>NOT(ISERROR(SEARCH("The value of this indicator comes from an out-of the box estimate ",K151)))</formula>
    </cfRule>
  </conditionalFormatting>
  <conditionalFormatting sqref="K167">
    <cfRule type="containsText" dxfId="4" priority="4" operator="containsText" text="Out-of-the-box estimate">
      <formula>NOT(ISERROR(SEARCH("Out-of-the-box estimate",K167)))</formula>
    </cfRule>
    <cfRule type="containsText" dxfId="3" priority="5" operator="containsText" text="Not known how to inform this cell">
      <formula>NOT(ISERROR(SEARCH("Not known how to inform this cell",K167)))</formula>
    </cfRule>
    <cfRule type="containsText" dxfId="2" priority="1" operator="containsText" text="The value of this indicator is directly taken from a database">
      <formula>NOT(ISERROR(SEARCH("The value of this indicator is directly taken from a database",K167)))</formula>
    </cfRule>
    <cfRule type="containsText" dxfId="1" priority="2" operator="containsText" text="Not relevant to inform this cell">
      <formula>NOT(ISERROR(SEARCH("Not relevant to inform this cell",K167)))</formula>
    </cfRule>
    <cfRule type="containsText" dxfId="0" priority="3" operator="containsText" text="Direct model output">
      <formula>NOT(ISERROR(SEARCH("Direct model output",K167)))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0"/>
  <sheetViews>
    <sheetView zoomScale="85" zoomScaleNormal="85" workbookViewId="0">
      <selection activeCell="B3" sqref="B3"/>
    </sheetView>
  </sheetViews>
  <sheetFormatPr defaultColWidth="11.42578125" defaultRowHeight="15"/>
  <cols>
    <col min="1" max="1" width="33.42578125" customWidth="1"/>
    <col min="2" max="2" width="59.42578125" customWidth="1"/>
    <col min="3" max="3" width="58" customWidth="1"/>
    <col min="4" max="4" width="96.7109375" customWidth="1"/>
    <col min="5" max="5" width="33.42578125" customWidth="1"/>
  </cols>
  <sheetData>
    <row r="1" spans="1:5" ht="15.75" customHeight="1">
      <c r="A1" s="1" t="s">
        <v>482</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104.25" customHeight="1">
      <c r="A5" s="176" t="s">
        <v>56</v>
      </c>
      <c r="B5" s="176" t="s">
        <v>57</v>
      </c>
      <c r="C5" s="176" t="s">
        <v>58</v>
      </c>
      <c r="D5" s="47" t="s">
        <v>59</v>
      </c>
      <c r="E5" s="176" t="s">
        <v>60</v>
      </c>
    </row>
    <row r="6" spans="1:5" ht="360" customHeight="1">
      <c r="A6" s="48" t="s">
        <v>483</v>
      </c>
      <c r="B6" s="49"/>
      <c r="C6" s="49"/>
      <c r="D6" s="50" t="s">
        <v>484</v>
      </c>
      <c r="E6" s="51"/>
    </row>
    <row r="7" spans="1:5" ht="219.75" customHeight="1">
      <c r="A7" s="65" t="s">
        <v>485</v>
      </c>
      <c r="B7" s="49"/>
      <c r="C7" s="49"/>
      <c r="D7" s="66" t="s">
        <v>486</v>
      </c>
      <c r="E7" s="51"/>
    </row>
    <row r="8" spans="1:5" ht="201" customHeight="1">
      <c r="A8" s="65" t="s">
        <v>487</v>
      </c>
      <c r="B8" s="49"/>
      <c r="C8" s="49"/>
      <c r="D8" s="66" t="s">
        <v>488</v>
      </c>
      <c r="E8" s="51"/>
    </row>
    <row r="9" spans="1:5" ht="162.75" customHeight="1">
      <c r="A9" s="65" t="s">
        <v>489</v>
      </c>
      <c r="B9" s="49"/>
      <c r="C9" s="49"/>
      <c r="D9" s="67" t="s">
        <v>490</v>
      </c>
      <c r="E9" s="51"/>
    </row>
    <row r="10" spans="1:5" ht="120" customHeight="1">
      <c r="A10" s="65" t="s">
        <v>491</v>
      </c>
      <c r="B10" s="49"/>
      <c r="C10" s="49"/>
      <c r="D10" s="67" t="s">
        <v>492</v>
      </c>
      <c r="E10" s="5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06"/>
  <sheetViews>
    <sheetView topLeftCell="A238" zoomScale="130" zoomScaleNormal="130" workbookViewId="0">
      <selection activeCell="F244" sqref="F244"/>
    </sheetView>
  </sheetViews>
  <sheetFormatPr defaultColWidth="11.42578125" defaultRowHeight="15"/>
  <cols>
    <col min="1" max="1" width="72.7109375" customWidth="1"/>
    <col min="2" max="2" width="26.5703125" customWidth="1"/>
    <col min="4" max="4" width="12.85546875" customWidth="1"/>
    <col min="10" max="10" width="20.7109375" customWidth="1"/>
    <col min="11" max="11" width="17.7109375" customWidth="1"/>
    <col min="12" max="12" width="20" customWidth="1"/>
  </cols>
  <sheetData>
    <row r="1" spans="1:10" ht="15.75" customHeight="1">
      <c r="A1" s="68" t="s">
        <v>493</v>
      </c>
      <c r="B1" s="68"/>
      <c r="C1" s="68"/>
      <c r="D1" s="68"/>
      <c r="E1" s="68"/>
      <c r="F1" s="68"/>
      <c r="G1" s="68"/>
      <c r="H1" s="68"/>
      <c r="I1" s="68"/>
      <c r="J1" s="68"/>
    </row>
    <row r="2" spans="1:10" ht="15.75" customHeight="1">
      <c r="A2" s="2" t="s">
        <v>1</v>
      </c>
      <c r="B2" s="68"/>
      <c r="C2" s="68"/>
      <c r="D2" s="68"/>
      <c r="E2" s="68"/>
      <c r="F2" s="68"/>
      <c r="G2" s="68"/>
      <c r="H2" s="68"/>
      <c r="I2" s="68"/>
      <c r="J2" s="68"/>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0"/>
      <c r="B6" s="70"/>
      <c r="C6" s="70"/>
      <c r="D6" s="70"/>
      <c r="E6" s="70"/>
      <c r="F6" s="70"/>
      <c r="G6" s="70"/>
      <c r="H6" s="70"/>
      <c r="I6" s="70"/>
      <c r="J6" s="70"/>
    </row>
    <row r="7" spans="1:10">
      <c r="A7" s="71" t="s">
        <v>494</v>
      </c>
      <c r="B7" s="72"/>
      <c r="C7" s="72"/>
      <c r="D7" s="72"/>
      <c r="E7" s="72"/>
      <c r="F7" s="72"/>
      <c r="G7" s="72"/>
      <c r="H7" s="72"/>
      <c r="I7" s="72"/>
      <c r="J7" s="72"/>
    </row>
    <row r="8" spans="1:10">
      <c r="A8" s="22" t="s">
        <v>150</v>
      </c>
      <c r="B8" s="24" t="s">
        <v>151</v>
      </c>
      <c r="C8" s="162">
        <f t="shared" ref="C8:I8" si="0">C29</f>
        <v>0</v>
      </c>
      <c r="D8" s="162">
        <f t="shared" si="0"/>
        <v>0</v>
      </c>
      <c r="E8" s="162">
        <f t="shared" si="0"/>
        <v>0</v>
      </c>
      <c r="F8" s="162">
        <f t="shared" si="0"/>
        <v>0</v>
      </c>
      <c r="G8" s="162">
        <f t="shared" si="0"/>
        <v>0</v>
      </c>
      <c r="H8" s="162">
        <f t="shared" si="0"/>
        <v>0</v>
      </c>
      <c r="I8" s="162">
        <f t="shared" si="0"/>
        <v>0</v>
      </c>
    </row>
    <row r="9" spans="1:10">
      <c r="A9" s="24" t="s">
        <v>153</v>
      </c>
      <c r="B9" s="24" t="s">
        <v>154</v>
      </c>
      <c r="C9" s="162" t="e">
        <f t="shared" ref="C9:I9" si="1">C253*10^12/(C29*(C21+C23)*10^6)</f>
        <v>#DIV/0!</v>
      </c>
      <c r="D9" s="162" t="e">
        <f t="shared" si="1"/>
        <v>#DIV/0!</v>
      </c>
      <c r="E9" s="162" t="e">
        <f t="shared" si="1"/>
        <v>#DIV/0!</v>
      </c>
      <c r="F9" s="162" t="e">
        <f t="shared" si="1"/>
        <v>#DIV/0!</v>
      </c>
      <c r="G9" s="162" t="e">
        <f t="shared" si="1"/>
        <v>#DIV/0!</v>
      </c>
      <c r="H9" s="162" t="e">
        <f t="shared" si="1"/>
        <v>#DIV/0!</v>
      </c>
      <c r="I9" s="162" t="e">
        <f t="shared" si="1"/>
        <v>#DIV/0!</v>
      </c>
    </row>
    <row r="10" spans="1:10">
      <c r="A10" s="24" t="s">
        <v>143</v>
      </c>
      <c r="B10" s="24" t="s">
        <v>144</v>
      </c>
      <c r="C10" s="162" t="e">
        <f t="shared" ref="C10:I10" si="2">C263*10^12/(C253*10^12)</f>
        <v>#DIV/0!</v>
      </c>
      <c r="D10" s="162" t="e">
        <f t="shared" si="2"/>
        <v>#DIV/0!</v>
      </c>
      <c r="E10" s="162" t="e">
        <f t="shared" si="2"/>
        <v>#DIV/0!</v>
      </c>
      <c r="F10" s="162" t="e">
        <f t="shared" si="2"/>
        <v>#DIV/0!</v>
      </c>
      <c r="G10" s="162" t="e">
        <f t="shared" si="2"/>
        <v>#DIV/0!</v>
      </c>
      <c r="H10" s="162" t="e">
        <f t="shared" si="2"/>
        <v>#DIV/0!</v>
      </c>
      <c r="I10" s="162" t="e">
        <f t="shared" si="2"/>
        <v>#DIV/0!</v>
      </c>
    </row>
    <row r="11" spans="1:10">
      <c r="A11" s="24" t="s">
        <v>145</v>
      </c>
      <c r="B11" s="24" t="s">
        <v>146</v>
      </c>
      <c r="C11" s="162">
        <f t="shared" ref="C11:I11" si="3">C253*10^3</f>
        <v>0</v>
      </c>
      <c r="D11" s="162">
        <f t="shared" si="3"/>
        <v>0</v>
      </c>
      <c r="E11" s="162">
        <f t="shared" si="3"/>
        <v>0</v>
      </c>
      <c r="F11" s="162">
        <f t="shared" si="3"/>
        <v>0</v>
      </c>
      <c r="G11" s="162">
        <f t="shared" si="3"/>
        <v>0</v>
      </c>
      <c r="H11" s="162">
        <f t="shared" si="3"/>
        <v>0</v>
      </c>
      <c r="I11" s="162">
        <f t="shared" si="3"/>
        <v>0</v>
      </c>
    </row>
    <row r="12" spans="1:10">
      <c r="A12" s="24" t="s">
        <v>147</v>
      </c>
      <c r="B12" s="24" t="s">
        <v>104</v>
      </c>
      <c r="C12" s="162">
        <f t="shared" ref="C12:I12" si="4">C263</f>
        <v>0</v>
      </c>
      <c r="D12" s="162">
        <f t="shared" si="4"/>
        <v>0</v>
      </c>
      <c r="E12" s="162">
        <f t="shared" si="4"/>
        <v>0</v>
      </c>
      <c r="F12" s="162">
        <f t="shared" si="4"/>
        <v>0</v>
      </c>
      <c r="G12" s="162">
        <f t="shared" si="4"/>
        <v>0</v>
      </c>
      <c r="H12" s="162">
        <f t="shared" si="4"/>
        <v>0</v>
      </c>
      <c r="I12" s="162">
        <f t="shared" si="4"/>
        <v>0</v>
      </c>
    </row>
    <row r="13" spans="1:10">
      <c r="A13" s="24" t="s">
        <v>495</v>
      </c>
      <c r="B13" s="24" t="s">
        <v>113</v>
      </c>
      <c r="C13" s="162">
        <f t="shared" ref="C13:I13" si="5">C288</f>
        <v>0</v>
      </c>
      <c r="D13" s="162">
        <f t="shared" si="5"/>
        <v>0</v>
      </c>
      <c r="E13" s="162">
        <f t="shared" si="5"/>
        <v>0</v>
      </c>
      <c r="F13" s="162">
        <f t="shared" si="5"/>
        <v>0</v>
      </c>
      <c r="G13" s="162">
        <f t="shared" si="5"/>
        <v>0</v>
      </c>
      <c r="H13" s="162">
        <f t="shared" si="5"/>
        <v>0</v>
      </c>
      <c r="I13" s="162">
        <f t="shared" si="5"/>
        <v>0</v>
      </c>
    </row>
    <row r="14" spans="1:10">
      <c r="A14" s="24" t="s">
        <v>234</v>
      </c>
      <c r="B14" s="24" t="s">
        <v>113</v>
      </c>
      <c r="C14" s="162">
        <f t="shared" ref="C14:I15" si="6">C312</f>
        <v>0</v>
      </c>
      <c r="D14" s="162">
        <f t="shared" si="6"/>
        <v>0</v>
      </c>
      <c r="E14" s="162">
        <f t="shared" si="6"/>
        <v>0</v>
      </c>
      <c r="F14" s="162">
        <f t="shared" si="6"/>
        <v>0</v>
      </c>
      <c r="G14" s="162">
        <f t="shared" si="6"/>
        <v>0</v>
      </c>
      <c r="H14" s="162">
        <f t="shared" si="6"/>
        <v>0</v>
      </c>
      <c r="I14" s="162">
        <f t="shared" si="6"/>
        <v>0</v>
      </c>
    </row>
    <row r="15" spans="1:10">
      <c r="A15" s="24" t="s">
        <v>229</v>
      </c>
      <c r="B15" s="24" t="s">
        <v>113</v>
      </c>
      <c r="C15" s="162">
        <f t="shared" si="6"/>
        <v>0</v>
      </c>
      <c r="D15" s="162">
        <f t="shared" si="6"/>
        <v>0</v>
      </c>
      <c r="E15" s="162">
        <f t="shared" si="6"/>
        <v>0</v>
      </c>
      <c r="F15" s="162">
        <f t="shared" si="6"/>
        <v>0</v>
      </c>
      <c r="G15" s="162">
        <f t="shared" si="6"/>
        <v>0</v>
      </c>
      <c r="H15" s="162">
        <f t="shared" si="6"/>
        <v>0</v>
      </c>
      <c r="I15" s="162">
        <f t="shared" si="6"/>
        <v>0</v>
      </c>
    </row>
    <row r="16" spans="1:10">
      <c r="A16" s="72"/>
      <c r="B16" s="72"/>
      <c r="C16" s="72"/>
      <c r="D16" s="72"/>
      <c r="E16" s="72"/>
      <c r="F16" s="72"/>
      <c r="G16" s="72"/>
      <c r="H16" s="72"/>
      <c r="I16" s="72"/>
      <c r="J16" s="72"/>
    </row>
    <row r="17" spans="1:12">
      <c r="A17" s="73"/>
      <c r="B17" s="73"/>
      <c r="C17" s="73"/>
      <c r="D17" s="73"/>
      <c r="E17" s="73"/>
      <c r="F17" s="73"/>
      <c r="G17" s="73"/>
      <c r="H17" s="73"/>
      <c r="I17" s="73"/>
      <c r="J17" s="73"/>
    </row>
    <row r="18" spans="1:12">
      <c r="A18" s="73"/>
      <c r="B18" s="73"/>
      <c r="C18" s="73"/>
      <c r="D18" s="73"/>
      <c r="E18" s="73"/>
      <c r="F18" s="73"/>
      <c r="G18" s="73"/>
      <c r="H18" s="73"/>
      <c r="I18" s="73"/>
      <c r="J18" s="73"/>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199"/>
      <c r="K20" s="51"/>
      <c r="L20" s="51"/>
    </row>
    <row r="21" spans="1:12">
      <c r="A21" s="22" t="s">
        <v>264</v>
      </c>
      <c r="B21" s="22" t="s">
        <v>260</v>
      </c>
      <c r="C21" s="78"/>
      <c r="D21" s="78"/>
      <c r="E21" s="78"/>
      <c r="F21" s="78"/>
      <c r="G21" s="78"/>
      <c r="H21" s="78"/>
      <c r="I21" s="78"/>
      <c r="J21" s="196" t="s">
        <v>497</v>
      </c>
      <c r="K21" s="51"/>
      <c r="L21" s="51"/>
    </row>
    <row r="22" spans="1:12" ht="13.5" customHeight="1">
      <c r="A22" s="22" t="s">
        <v>265</v>
      </c>
      <c r="B22" s="22" t="s">
        <v>260</v>
      </c>
      <c r="C22" s="78"/>
      <c r="D22" s="78"/>
      <c r="E22" s="78"/>
      <c r="F22" s="78"/>
      <c r="G22" s="78"/>
      <c r="H22" s="78"/>
      <c r="I22" s="78"/>
      <c r="J22" s="196" t="s">
        <v>497</v>
      </c>
      <c r="K22" s="51"/>
      <c r="L22" s="51"/>
    </row>
    <row r="23" spans="1:12">
      <c r="A23" s="22" t="s">
        <v>266</v>
      </c>
      <c r="B23" s="22" t="s">
        <v>260</v>
      </c>
      <c r="C23" s="78"/>
      <c r="D23" s="78"/>
      <c r="E23" s="78"/>
      <c r="F23" s="78"/>
      <c r="G23" s="78"/>
      <c r="H23" s="78"/>
      <c r="I23" s="78"/>
      <c r="J23" s="196" t="s">
        <v>497</v>
      </c>
      <c r="K23" s="51"/>
      <c r="L23" s="51"/>
    </row>
    <row r="24" spans="1:12">
      <c r="A24" s="22" t="s">
        <v>267</v>
      </c>
      <c r="B24" s="22" t="s">
        <v>260</v>
      </c>
      <c r="C24" s="78"/>
      <c r="D24" s="78"/>
      <c r="E24" s="78"/>
      <c r="F24" s="78"/>
      <c r="G24" s="78"/>
      <c r="H24" s="78"/>
      <c r="I24" s="78"/>
      <c r="J24" s="196" t="s">
        <v>497</v>
      </c>
      <c r="K24" s="51"/>
      <c r="L24" s="51"/>
    </row>
    <row r="25" spans="1:12">
      <c r="A25" s="22" t="s">
        <v>498</v>
      </c>
      <c r="B25" s="22" t="s">
        <v>499</v>
      </c>
      <c r="C25" s="44"/>
      <c r="D25" s="44"/>
      <c r="E25" s="44"/>
      <c r="F25" s="44"/>
      <c r="G25" s="44"/>
      <c r="H25" s="44"/>
      <c r="I25" s="44"/>
      <c r="J25" s="196" t="s">
        <v>497</v>
      </c>
      <c r="K25" s="51"/>
      <c r="L25" s="51"/>
    </row>
    <row r="26" spans="1:12">
      <c r="A26" s="24" t="s">
        <v>500</v>
      </c>
      <c r="B26" s="22" t="s">
        <v>499</v>
      </c>
      <c r="C26" s="44"/>
      <c r="D26" s="44"/>
      <c r="E26" s="44"/>
      <c r="F26" s="44"/>
      <c r="G26" s="44"/>
      <c r="H26" s="44"/>
      <c r="I26" s="44"/>
      <c r="J26" s="196" t="s">
        <v>497</v>
      </c>
      <c r="K26" s="51"/>
      <c r="L26" s="51"/>
    </row>
    <row r="27" spans="1:12">
      <c r="A27" s="79" t="s">
        <v>501</v>
      </c>
      <c r="B27" s="79"/>
      <c r="C27" s="80"/>
      <c r="D27" s="80"/>
      <c r="E27" s="80"/>
      <c r="F27" s="80"/>
      <c r="G27" s="80"/>
      <c r="H27" s="80"/>
      <c r="I27" s="80"/>
      <c r="J27" s="199"/>
      <c r="K27" s="51"/>
      <c r="L27" s="51"/>
    </row>
    <row r="28" spans="1:12">
      <c r="A28" s="81" t="s">
        <v>502</v>
      </c>
      <c r="B28" s="82"/>
      <c r="C28" s="83"/>
      <c r="D28" s="83"/>
      <c r="E28" s="83"/>
      <c r="F28" s="83"/>
      <c r="G28" s="83"/>
      <c r="H28" s="83"/>
      <c r="I28" s="83"/>
      <c r="J28" s="199"/>
      <c r="K28" s="51"/>
      <c r="L28" s="51"/>
    </row>
    <row r="29" spans="1:12">
      <c r="A29" s="76" t="s">
        <v>503</v>
      </c>
      <c r="B29" s="84" t="s">
        <v>504</v>
      </c>
      <c r="C29" s="78"/>
      <c r="D29" s="78"/>
      <c r="E29" s="78"/>
      <c r="F29" s="78"/>
      <c r="G29" s="78"/>
      <c r="H29" s="78"/>
      <c r="I29" s="78"/>
      <c r="J29" s="199"/>
      <c r="K29" s="51"/>
      <c r="L29" s="51"/>
    </row>
    <row r="30" spans="1:12">
      <c r="A30" s="81" t="s">
        <v>505</v>
      </c>
      <c r="B30" s="82"/>
      <c r="C30" s="83"/>
      <c r="D30" s="83"/>
      <c r="E30" s="83"/>
      <c r="F30" s="83"/>
      <c r="G30" s="83"/>
      <c r="H30" s="83"/>
      <c r="I30" s="83"/>
      <c r="J30" s="199"/>
      <c r="K30" s="51"/>
      <c r="L30" s="51"/>
    </row>
    <row r="31" spans="1:12">
      <c r="A31" s="76" t="s">
        <v>506</v>
      </c>
      <c r="B31" s="84" t="s">
        <v>507</v>
      </c>
      <c r="C31" s="78"/>
      <c r="D31" s="78"/>
      <c r="E31" s="78"/>
      <c r="F31" s="78"/>
      <c r="G31" s="78"/>
      <c r="H31" s="78"/>
      <c r="I31" s="78"/>
      <c r="J31" s="199"/>
      <c r="K31" s="51"/>
      <c r="L31" s="51"/>
    </row>
    <row r="32" spans="1:12" ht="30" customHeight="1">
      <c r="A32" s="158" t="s">
        <v>508</v>
      </c>
      <c r="B32" s="84" t="s">
        <v>507</v>
      </c>
      <c r="C32" s="78"/>
      <c r="D32" s="78"/>
      <c r="E32" s="78"/>
      <c r="F32" s="78"/>
      <c r="G32" s="78"/>
      <c r="H32" s="78"/>
      <c r="I32" s="78"/>
      <c r="J32" s="199"/>
      <c r="K32" s="51"/>
      <c r="L32" s="51"/>
    </row>
    <row r="33" spans="1:12">
      <c r="A33" s="158" t="s">
        <v>509</v>
      </c>
      <c r="B33" s="84" t="s">
        <v>507</v>
      </c>
      <c r="C33" s="78"/>
      <c r="D33" s="78"/>
      <c r="E33" s="78"/>
      <c r="F33" s="78"/>
      <c r="G33" s="78"/>
      <c r="H33" s="78"/>
      <c r="I33" s="78"/>
      <c r="J33" s="199"/>
      <c r="K33" s="51"/>
      <c r="L33" s="51"/>
    </row>
    <row r="34" spans="1:12">
      <c r="A34" s="81" t="s">
        <v>510</v>
      </c>
      <c r="B34" s="82"/>
      <c r="C34" s="83"/>
      <c r="D34" s="83"/>
      <c r="E34" s="83"/>
      <c r="F34" s="83"/>
      <c r="G34" s="83"/>
      <c r="H34" s="83"/>
      <c r="I34" s="83"/>
      <c r="J34" s="199"/>
      <c r="K34" s="51"/>
      <c r="L34" s="51"/>
    </row>
    <row r="35" spans="1:12">
      <c r="A35" s="76" t="s">
        <v>511</v>
      </c>
      <c r="B35" s="84" t="s">
        <v>512</v>
      </c>
      <c r="C35" s="78"/>
      <c r="D35" s="78"/>
      <c r="E35" s="78"/>
      <c r="F35" s="78"/>
      <c r="G35" s="78"/>
      <c r="H35" s="78"/>
      <c r="I35" s="78"/>
      <c r="J35" s="199"/>
      <c r="K35" s="51"/>
      <c r="L35" s="51"/>
    </row>
    <row r="36" spans="1:12" ht="30" customHeight="1">
      <c r="A36" s="158" t="s">
        <v>508</v>
      </c>
      <c r="B36" s="84" t="s">
        <v>512</v>
      </c>
      <c r="C36" s="78"/>
      <c r="D36" s="78"/>
      <c r="E36" s="78"/>
      <c r="F36" s="78"/>
      <c r="G36" s="78"/>
      <c r="H36" s="78"/>
      <c r="I36" s="78"/>
      <c r="J36" s="199"/>
      <c r="K36" s="51"/>
      <c r="L36" s="51"/>
    </row>
    <row r="37" spans="1:12">
      <c r="A37" s="158" t="s">
        <v>509</v>
      </c>
      <c r="B37" s="84" t="s">
        <v>512</v>
      </c>
      <c r="C37" s="78"/>
      <c r="D37" s="78"/>
      <c r="E37" s="78"/>
      <c r="F37" s="78"/>
      <c r="G37" s="78"/>
      <c r="H37" s="78"/>
      <c r="I37" s="78"/>
      <c r="J37" s="199"/>
      <c r="K37" s="51"/>
      <c r="L37" s="51"/>
    </row>
    <row r="38" spans="1:12">
      <c r="A38" s="79" t="s">
        <v>513</v>
      </c>
      <c r="B38" s="79"/>
      <c r="C38" s="80"/>
      <c r="D38" s="80"/>
      <c r="E38" s="80"/>
      <c r="F38" s="80"/>
      <c r="G38" s="80"/>
      <c r="H38" s="80"/>
      <c r="I38" s="80"/>
      <c r="J38" s="199"/>
      <c r="K38" s="51"/>
      <c r="L38" s="51"/>
    </row>
    <row r="39" spans="1:12">
      <c r="A39" s="81" t="s">
        <v>502</v>
      </c>
      <c r="B39" s="81"/>
      <c r="C39" s="83"/>
      <c r="D39" s="83"/>
      <c r="E39" s="83"/>
      <c r="F39" s="83"/>
      <c r="G39" s="83"/>
      <c r="H39" s="83"/>
      <c r="I39" s="83"/>
      <c r="J39" s="199"/>
      <c r="K39" s="51"/>
      <c r="L39" s="51"/>
    </row>
    <row r="40" spans="1:12">
      <c r="A40" s="84" t="s">
        <v>514</v>
      </c>
      <c r="B40" s="84" t="s">
        <v>504</v>
      </c>
      <c r="C40" s="78"/>
      <c r="D40" s="78"/>
      <c r="E40" s="78"/>
      <c r="F40" s="78"/>
      <c r="G40" s="78"/>
      <c r="H40" s="78"/>
      <c r="I40" s="78"/>
      <c r="J40" s="51"/>
      <c r="K40" s="51"/>
      <c r="L40" s="51"/>
    </row>
    <row r="41" spans="1:12">
      <c r="A41" s="84" t="s">
        <v>515</v>
      </c>
      <c r="B41" s="84" t="s">
        <v>504</v>
      </c>
      <c r="C41" s="78"/>
      <c r="D41" s="78"/>
      <c r="E41" s="78"/>
      <c r="F41" s="78"/>
      <c r="G41" s="78"/>
      <c r="H41" s="78"/>
      <c r="I41" s="78"/>
      <c r="J41" s="51"/>
      <c r="K41" s="51"/>
      <c r="L41" s="51"/>
    </row>
    <row r="42" spans="1:12">
      <c r="A42" s="84" t="s">
        <v>516</v>
      </c>
      <c r="B42" s="84" t="s">
        <v>504</v>
      </c>
      <c r="C42" s="78"/>
      <c r="D42" s="78"/>
      <c r="E42" s="78"/>
      <c r="F42" s="78"/>
      <c r="G42" s="78"/>
      <c r="H42" s="78"/>
      <c r="I42" s="78"/>
      <c r="J42" s="51"/>
      <c r="K42" s="51"/>
      <c r="L42" s="51"/>
    </row>
    <row r="43" spans="1:12">
      <c r="A43" s="84" t="s">
        <v>517</v>
      </c>
      <c r="B43" s="84" t="s">
        <v>504</v>
      </c>
      <c r="C43" s="78"/>
      <c r="D43" s="78"/>
      <c r="E43" s="78"/>
      <c r="F43" s="78"/>
      <c r="G43" s="78"/>
      <c r="H43" s="78"/>
      <c r="I43" s="78"/>
      <c r="J43" s="51"/>
      <c r="K43" s="51"/>
      <c r="L43" s="51"/>
    </row>
    <row r="44" spans="1:12">
      <c r="A44" s="84" t="s">
        <v>518</v>
      </c>
      <c r="B44" s="84" t="s">
        <v>504</v>
      </c>
      <c r="C44" s="78"/>
      <c r="D44" s="78"/>
      <c r="E44" s="78"/>
      <c r="F44" s="78"/>
      <c r="G44" s="78"/>
      <c r="H44" s="78"/>
      <c r="I44" s="78"/>
      <c r="J44" s="51"/>
      <c r="K44" s="51"/>
      <c r="L44" s="51"/>
    </row>
    <row r="45" spans="1:12">
      <c r="A45" s="84" t="s">
        <v>519</v>
      </c>
      <c r="B45" s="84" t="s">
        <v>504</v>
      </c>
      <c r="C45" s="78"/>
      <c r="D45" s="78"/>
      <c r="E45" s="78"/>
      <c r="F45" s="78"/>
      <c r="G45" s="78"/>
      <c r="H45" s="78"/>
      <c r="I45" s="78"/>
      <c r="J45" s="51"/>
      <c r="K45" s="51"/>
      <c r="L45" s="51"/>
    </row>
    <row r="46" spans="1:12">
      <c r="A46" s="84" t="s">
        <v>520</v>
      </c>
      <c r="B46" s="84" t="s">
        <v>504</v>
      </c>
      <c r="C46" s="78"/>
      <c r="D46" s="78"/>
      <c r="E46" s="78"/>
      <c r="F46" s="78"/>
      <c r="G46" s="78"/>
      <c r="H46" s="78"/>
      <c r="I46" s="78"/>
      <c r="J46" s="51"/>
      <c r="K46" s="51"/>
      <c r="L46" s="51"/>
    </row>
    <row r="47" spans="1:12">
      <c r="A47" s="84" t="s">
        <v>521</v>
      </c>
      <c r="B47" s="84" t="s">
        <v>504</v>
      </c>
      <c r="C47" s="78"/>
      <c r="D47" s="78"/>
      <c r="E47" s="78"/>
      <c r="F47" s="78"/>
      <c r="G47" s="78"/>
      <c r="H47" s="78"/>
      <c r="I47" s="78"/>
      <c r="J47" s="51"/>
      <c r="K47" s="51"/>
      <c r="L47" s="51"/>
    </row>
    <row r="48" spans="1:12">
      <c r="A48" s="81" t="s">
        <v>522</v>
      </c>
      <c r="B48" s="81"/>
      <c r="C48" s="83"/>
      <c r="D48" s="83"/>
      <c r="E48" s="83"/>
      <c r="F48" s="83"/>
      <c r="G48" s="83"/>
      <c r="H48" s="83"/>
      <c r="I48" s="83"/>
      <c r="J48" s="199"/>
      <c r="K48" s="51"/>
      <c r="L48" s="51"/>
    </row>
    <row r="49" spans="1:12">
      <c r="A49" s="84" t="s">
        <v>514</v>
      </c>
      <c r="B49" s="84" t="s">
        <v>507</v>
      </c>
      <c r="C49" s="78"/>
      <c r="D49" s="78"/>
      <c r="E49" s="78"/>
      <c r="F49" s="78"/>
      <c r="G49" s="78"/>
      <c r="H49" s="78"/>
      <c r="I49" s="78"/>
      <c r="J49" s="51"/>
      <c r="K49" s="51"/>
      <c r="L49" s="51"/>
    </row>
    <row r="50" spans="1:12">
      <c r="A50" s="84" t="s">
        <v>515</v>
      </c>
      <c r="B50" s="84" t="s">
        <v>507</v>
      </c>
      <c r="C50" s="78"/>
      <c r="D50" s="78"/>
      <c r="E50" s="78"/>
      <c r="F50" s="78"/>
      <c r="G50" s="78"/>
      <c r="H50" s="78"/>
      <c r="I50" s="78"/>
      <c r="J50" s="51"/>
      <c r="K50" s="51"/>
      <c r="L50" s="51"/>
    </row>
    <row r="51" spans="1:12">
      <c r="A51" s="84" t="s">
        <v>516</v>
      </c>
      <c r="B51" s="84" t="s">
        <v>507</v>
      </c>
      <c r="C51" s="78"/>
      <c r="D51" s="78"/>
      <c r="E51" s="78"/>
      <c r="F51" s="78"/>
      <c r="G51" s="78"/>
      <c r="H51" s="78"/>
      <c r="I51" s="78"/>
      <c r="J51" s="51"/>
      <c r="K51" s="51"/>
      <c r="L51" s="51"/>
    </row>
    <row r="52" spans="1:12">
      <c r="A52" s="84" t="s">
        <v>517</v>
      </c>
      <c r="B52" s="84" t="s">
        <v>507</v>
      </c>
      <c r="C52" s="78"/>
      <c r="D52" s="78"/>
      <c r="E52" s="78"/>
      <c r="F52" s="78"/>
      <c r="G52" s="78"/>
      <c r="H52" s="78"/>
      <c r="I52" s="78"/>
      <c r="J52" s="51"/>
      <c r="K52" s="51"/>
      <c r="L52" s="51"/>
    </row>
    <row r="53" spans="1:12">
      <c r="A53" s="84" t="s">
        <v>518</v>
      </c>
      <c r="B53" s="84" t="s">
        <v>507</v>
      </c>
      <c r="C53" s="78"/>
      <c r="D53" s="78"/>
      <c r="E53" s="78"/>
      <c r="F53" s="78"/>
      <c r="G53" s="78"/>
      <c r="H53" s="78"/>
      <c r="I53" s="78"/>
      <c r="J53" s="51"/>
      <c r="K53" s="51"/>
      <c r="L53" s="51"/>
    </row>
    <row r="54" spans="1:12">
      <c r="A54" s="84" t="s">
        <v>519</v>
      </c>
      <c r="B54" s="84" t="s">
        <v>507</v>
      </c>
      <c r="C54" s="78"/>
      <c r="D54" s="78"/>
      <c r="E54" s="78"/>
      <c r="F54" s="78"/>
      <c r="G54" s="78"/>
      <c r="H54" s="78"/>
      <c r="I54" s="78"/>
      <c r="J54" s="51"/>
      <c r="K54" s="51"/>
      <c r="L54" s="51"/>
    </row>
    <row r="55" spans="1:12">
      <c r="A55" s="84" t="s">
        <v>520</v>
      </c>
      <c r="B55" s="84" t="s">
        <v>507</v>
      </c>
      <c r="C55" s="78"/>
      <c r="D55" s="78"/>
      <c r="E55" s="78"/>
      <c r="F55" s="78"/>
      <c r="G55" s="78"/>
      <c r="H55" s="78"/>
      <c r="I55" s="78"/>
      <c r="J55" s="51"/>
      <c r="K55" s="51"/>
      <c r="L55" s="51"/>
    </row>
    <row r="56" spans="1:12">
      <c r="A56" s="84" t="s">
        <v>521</v>
      </c>
      <c r="B56" s="84" t="s">
        <v>507</v>
      </c>
      <c r="C56" s="78"/>
      <c r="D56" s="78"/>
      <c r="E56" s="78"/>
      <c r="F56" s="78"/>
      <c r="G56" s="78"/>
      <c r="H56" s="78"/>
      <c r="I56" s="78"/>
      <c r="J56" s="51"/>
      <c r="K56" s="51"/>
      <c r="L56" s="51"/>
    </row>
    <row r="57" spans="1:12">
      <c r="A57" s="81" t="s">
        <v>523</v>
      </c>
      <c r="B57" s="81"/>
      <c r="C57" s="83"/>
      <c r="D57" s="83"/>
      <c r="E57" s="83"/>
      <c r="F57" s="83"/>
      <c r="G57" s="83"/>
      <c r="H57" s="83"/>
      <c r="I57" s="83"/>
      <c r="J57" s="51"/>
      <c r="K57" s="51"/>
      <c r="L57" s="51"/>
    </row>
    <row r="58" spans="1:12">
      <c r="A58" s="84" t="s">
        <v>514</v>
      </c>
      <c r="B58" s="84" t="s">
        <v>512</v>
      </c>
      <c r="C58" s="78"/>
      <c r="D58" s="78"/>
      <c r="E58" s="78"/>
      <c r="F58" s="78"/>
      <c r="G58" s="78"/>
      <c r="H58" s="78"/>
      <c r="I58" s="78"/>
      <c r="J58" s="51"/>
      <c r="K58" s="51"/>
      <c r="L58" s="51"/>
    </row>
    <row r="59" spans="1:12">
      <c r="A59" s="84" t="s">
        <v>515</v>
      </c>
      <c r="B59" s="84" t="s">
        <v>512</v>
      </c>
      <c r="C59" s="78"/>
      <c r="D59" s="78"/>
      <c r="E59" s="78"/>
      <c r="F59" s="78"/>
      <c r="G59" s="78"/>
      <c r="H59" s="78"/>
      <c r="I59" s="78"/>
      <c r="J59" s="51"/>
      <c r="K59" s="51"/>
      <c r="L59" s="51"/>
    </row>
    <row r="60" spans="1:12">
      <c r="A60" s="84" t="s">
        <v>516</v>
      </c>
      <c r="B60" s="84" t="s">
        <v>512</v>
      </c>
      <c r="C60" s="78"/>
      <c r="D60" s="78"/>
      <c r="E60" s="78"/>
      <c r="F60" s="78"/>
      <c r="G60" s="78"/>
      <c r="H60" s="78"/>
      <c r="I60" s="78"/>
      <c r="J60" s="51"/>
      <c r="K60" s="51"/>
      <c r="L60" s="51"/>
    </row>
    <row r="61" spans="1:12">
      <c r="A61" s="84" t="s">
        <v>517</v>
      </c>
      <c r="B61" s="84" t="s">
        <v>512</v>
      </c>
      <c r="C61" s="78"/>
      <c r="D61" s="78"/>
      <c r="E61" s="78"/>
      <c r="F61" s="78"/>
      <c r="G61" s="78"/>
      <c r="H61" s="78"/>
      <c r="I61" s="78"/>
      <c r="J61" s="51"/>
      <c r="K61" s="51"/>
      <c r="L61" s="51"/>
    </row>
    <row r="62" spans="1:12">
      <c r="A62" s="84" t="s">
        <v>518</v>
      </c>
      <c r="B62" s="84" t="s">
        <v>512</v>
      </c>
      <c r="C62" s="78"/>
      <c r="D62" s="78"/>
      <c r="E62" s="78"/>
      <c r="F62" s="78"/>
      <c r="G62" s="78"/>
      <c r="H62" s="78"/>
      <c r="I62" s="78"/>
      <c r="J62" s="51"/>
      <c r="K62" s="51"/>
      <c r="L62" s="51"/>
    </row>
    <row r="63" spans="1:12">
      <c r="A63" s="84" t="s">
        <v>519</v>
      </c>
      <c r="B63" s="84" t="s">
        <v>512</v>
      </c>
      <c r="C63" s="78"/>
      <c r="D63" s="78"/>
      <c r="E63" s="78"/>
      <c r="F63" s="78"/>
      <c r="G63" s="78"/>
      <c r="H63" s="78"/>
      <c r="I63" s="78"/>
      <c r="J63" s="51"/>
      <c r="K63" s="51"/>
      <c r="L63" s="51"/>
    </row>
    <row r="64" spans="1:12">
      <c r="A64" s="84" t="s">
        <v>520</v>
      </c>
      <c r="B64" s="84" t="s">
        <v>512</v>
      </c>
      <c r="C64" s="78"/>
      <c r="D64" s="78"/>
      <c r="E64" s="78"/>
      <c r="F64" s="78"/>
      <c r="G64" s="78"/>
      <c r="H64" s="78"/>
      <c r="I64" s="78"/>
      <c r="J64" s="51"/>
      <c r="K64" s="51"/>
      <c r="L64" s="51"/>
    </row>
    <row r="65" spans="1:12">
      <c r="A65" s="84" t="s">
        <v>521</v>
      </c>
      <c r="B65" s="84" t="s">
        <v>512</v>
      </c>
      <c r="C65" s="78"/>
      <c r="D65" s="78"/>
      <c r="E65" s="78"/>
      <c r="F65" s="78"/>
      <c r="G65" s="78"/>
      <c r="H65" s="78"/>
      <c r="I65" s="78"/>
      <c r="J65" s="51"/>
      <c r="K65" s="51"/>
      <c r="L65" s="51"/>
    </row>
    <row r="66" spans="1:12">
      <c r="A66" s="81" t="s">
        <v>524</v>
      </c>
      <c r="B66" s="81"/>
      <c r="C66" s="83"/>
      <c r="D66" s="83"/>
      <c r="E66" s="83"/>
      <c r="F66" s="83"/>
      <c r="G66" s="83"/>
      <c r="H66" s="83"/>
      <c r="I66" s="83"/>
      <c r="J66" s="51"/>
      <c r="K66" s="51"/>
      <c r="L66" s="51"/>
    </row>
    <row r="67" spans="1:12">
      <c r="A67" s="84" t="s">
        <v>514</v>
      </c>
      <c r="B67" s="84" t="s">
        <v>507</v>
      </c>
      <c r="C67" s="78"/>
      <c r="D67" s="78"/>
      <c r="E67" s="78"/>
      <c r="F67" s="78"/>
      <c r="G67" s="78"/>
      <c r="H67" s="78"/>
      <c r="I67" s="78"/>
      <c r="J67" s="51"/>
      <c r="K67" s="51"/>
      <c r="L67" s="51"/>
    </row>
    <row r="68" spans="1:12">
      <c r="A68" s="84" t="s">
        <v>515</v>
      </c>
      <c r="B68" s="84" t="s">
        <v>507</v>
      </c>
      <c r="C68" s="78"/>
      <c r="D68" s="78"/>
      <c r="E68" s="78"/>
      <c r="F68" s="78"/>
      <c r="G68" s="78"/>
      <c r="H68" s="78"/>
      <c r="I68" s="78"/>
      <c r="J68" s="51"/>
      <c r="K68" s="51"/>
      <c r="L68" s="51"/>
    </row>
    <row r="69" spans="1:12">
      <c r="A69" s="84" t="s">
        <v>516</v>
      </c>
      <c r="B69" s="84" t="s">
        <v>507</v>
      </c>
      <c r="C69" s="78"/>
      <c r="D69" s="78"/>
      <c r="E69" s="78"/>
      <c r="F69" s="78"/>
      <c r="G69" s="78"/>
      <c r="H69" s="78"/>
      <c r="I69" s="78"/>
      <c r="J69" s="51"/>
      <c r="K69" s="51"/>
      <c r="L69" s="51"/>
    </row>
    <row r="70" spans="1:12">
      <c r="A70" s="84" t="s">
        <v>517</v>
      </c>
      <c r="B70" s="84" t="s">
        <v>507</v>
      </c>
      <c r="C70" s="78"/>
      <c r="D70" s="78"/>
      <c r="E70" s="78"/>
      <c r="F70" s="78"/>
      <c r="G70" s="78"/>
      <c r="H70" s="78"/>
      <c r="I70" s="78"/>
      <c r="J70" s="51"/>
      <c r="K70" s="51"/>
      <c r="L70" s="51"/>
    </row>
    <row r="71" spans="1:12">
      <c r="A71" s="84" t="s">
        <v>518</v>
      </c>
      <c r="B71" s="84" t="s">
        <v>507</v>
      </c>
      <c r="C71" s="78"/>
      <c r="D71" s="78"/>
      <c r="E71" s="78"/>
      <c r="F71" s="78"/>
      <c r="G71" s="78"/>
      <c r="H71" s="78"/>
      <c r="I71" s="78"/>
      <c r="J71" s="51"/>
      <c r="K71" s="51"/>
      <c r="L71" s="51"/>
    </row>
    <row r="72" spans="1:12">
      <c r="A72" s="84" t="s">
        <v>519</v>
      </c>
      <c r="B72" s="84" t="s">
        <v>507</v>
      </c>
      <c r="C72" s="78"/>
      <c r="D72" s="78"/>
      <c r="E72" s="78"/>
      <c r="F72" s="78"/>
      <c r="G72" s="78"/>
      <c r="H72" s="78"/>
      <c r="I72" s="78"/>
      <c r="J72" s="51"/>
      <c r="K72" s="51"/>
      <c r="L72" s="51"/>
    </row>
    <row r="73" spans="1:12">
      <c r="A73" s="84" t="s">
        <v>520</v>
      </c>
      <c r="B73" s="84" t="s">
        <v>507</v>
      </c>
      <c r="C73" s="78"/>
      <c r="D73" s="78"/>
      <c r="E73" s="78"/>
      <c r="F73" s="78"/>
      <c r="G73" s="78"/>
      <c r="H73" s="78"/>
      <c r="I73" s="78"/>
      <c r="J73" s="51"/>
      <c r="K73" s="51"/>
      <c r="L73" s="51"/>
    </row>
    <row r="74" spans="1:12">
      <c r="A74" s="84" t="s">
        <v>521</v>
      </c>
      <c r="B74" s="84" t="s">
        <v>507</v>
      </c>
      <c r="C74" s="78"/>
      <c r="D74" s="78"/>
      <c r="E74" s="78"/>
      <c r="F74" s="78"/>
      <c r="G74" s="78"/>
      <c r="H74" s="78"/>
      <c r="I74" s="78"/>
      <c r="J74" s="51"/>
      <c r="K74" s="51"/>
      <c r="L74" s="51"/>
    </row>
    <row r="75" spans="1:12">
      <c r="A75" s="81" t="s">
        <v>525</v>
      </c>
      <c r="B75" s="81"/>
      <c r="C75" s="83"/>
      <c r="D75" s="83"/>
      <c r="E75" s="83"/>
      <c r="F75" s="83"/>
      <c r="G75" s="83"/>
      <c r="H75" s="83"/>
      <c r="I75" s="83"/>
      <c r="J75" s="51"/>
      <c r="K75" s="51"/>
      <c r="L75" s="51"/>
    </row>
    <row r="76" spans="1:12">
      <c r="A76" s="84" t="s">
        <v>514</v>
      </c>
      <c r="B76" s="84" t="s">
        <v>507</v>
      </c>
      <c r="C76" s="78"/>
      <c r="D76" s="78"/>
      <c r="E76" s="78"/>
      <c r="F76" s="78"/>
      <c r="G76" s="78"/>
      <c r="H76" s="78"/>
      <c r="I76" s="78"/>
      <c r="J76" s="51"/>
      <c r="K76" s="51"/>
      <c r="L76" s="51"/>
    </row>
    <row r="77" spans="1:12">
      <c r="A77" s="84" t="s">
        <v>515</v>
      </c>
      <c r="B77" s="84" t="s">
        <v>507</v>
      </c>
      <c r="C77" s="78"/>
      <c r="D77" s="78"/>
      <c r="E77" s="78"/>
      <c r="F77" s="78"/>
      <c r="G77" s="78"/>
      <c r="H77" s="78"/>
      <c r="I77" s="78"/>
      <c r="J77" s="51"/>
      <c r="K77" s="51"/>
      <c r="L77" s="51"/>
    </row>
    <row r="78" spans="1:12">
      <c r="A78" s="84" t="s">
        <v>516</v>
      </c>
      <c r="B78" s="84" t="s">
        <v>507</v>
      </c>
      <c r="C78" s="78"/>
      <c r="D78" s="78"/>
      <c r="E78" s="78"/>
      <c r="F78" s="78"/>
      <c r="G78" s="78"/>
      <c r="H78" s="78"/>
      <c r="I78" s="78"/>
      <c r="J78" s="51"/>
      <c r="K78" s="51"/>
      <c r="L78" s="51"/>
    </row>
    <row r="79" spans="1:12">
      <c r="A79" s="84" t="s">
        <v>517</v>
      </c>
      <c r="B79" s="84" t="s">
        <v>507</v>
      </c>
      <c r="C79" s="78"/>
      <c r="D79" s="78"/>
      <c r="E79" s="78"/>
      <c r="F79" s="78"/>
      <c r="G79" s="78"/>
      <c r="H79" s="78"/>
      <c r="I79" s="78"/>
      <c r="J79" s="51"/>
      <c r="K79" s="51"/>
      <c r="L79" s="51"/>
    </row>
    <row r="80" spans="1:12">
      <c r="A80" s="84" t="s">
        <v>518</v>
      </c>
      <c r="B80" s="84" t="s">
        <v>507</v>
      </c>
      <c r="C80" s="78"/>
      <c r="D80" s="78"/>
      <c r="E80" s="78"/>
      <c r="F80" s="78"/>
      <c r="G80" s="78"/>
      <c r="H80" s="78"/>
      <c r="I80" s="78"/>
      <c r="J80" s="51"/>
      <c r="K80" s="51"/>
      <c r="L80" s="51"/>
    </row>
    <row r="81" spans="1:12">
      <c r="A81" s="84" t="s">
        <v>519</v>
      </c>
      <c r="B81" s="84" t="s">
        <v>507</v>
      </c>
      <c r="C81" s="78"/>
      <c r="D81" s="78"/>
      <c r="E81" s="78"/>
      <c r="F81" s="78"/>
      <c r="G81" s="78"/>
      <c r="H81" s="78"/>
      <c r="I81" s="78"/>
      <c r="J81" s="51"/>
      <c r="K81" s="51"/>
      <c r="L81" s="51"/>
    </row>
    <row r="82" spans="1:12">
      <c r="A82" s="84" t="s">
        <v>520</v>
      </c>
      <c r="B82" s="84" t="s">
        <v>507</v>
      </c>
      <c r="C82" s="78"/>
      <c r="D82" s="78"/>
      <c r="E82" s="78"/>
      <c r="F82" s="78"/>
      <c r="G82" s="78"/>
      <c r="H82" s="78"/>
      <c r="I82" s="78"/>
      <c r="J82" s="51"/>
      <c r="K82" s="51"/>
      <c r="L82" s="51"/>
    </row>
    <row r="83" spans="1:12">
      <c r="A83" s="84" t="s">
        <v>521</v>
      </c>
      <c r="B83" s="84" t="s">
        <v>507</v>
      </c>
      <c r="C83" s="78"/>
      <c r="D83" s="78"/>
      <c r="E83" s="78"/>
      <c r="F83" s="78"/>
      <c r="G83" s="78"/>
      <c r="H83" s="78"/>
      <c r="I83" s="78"/>
      <c r="J83" s="51"/>
      <c r="K83" s="51"/>
      <c r="L83" s="51"/>
    </row>
    <row r="84" spans="1:12">
      <c r="A84" s="81" t="s">
        <v>526</v>
      </c>
      <c r="B84" s="81"/>
      <c r="C84" s="83"/>
      <c r="D84" s="83"/>
      <c r="E84" s="83"/>
      <c r="F84" s="83"/>
      <c r="G84" s="83"/>
      <c r="H84" s="83"/>
      <c r="I84" s="83"/>
      <c r="J84" s="51"/>
      <c r="K84" s="51"/>
      <c r="L84" s="51"/>
    </row>
    <row r="85" spans="1:12">
      <c r="A85" s="84" t="s">
        <v>514</v>
      </c>
      <c r="B85" s="84" t="s">
        <v>512</v>
      </c>
      <c r="C85" s="78"/>
      <c r="D85" s="78"/>
      <c r="E85" s="78"/>
      <c r="F85" s="78"/>
      <c r="G85" s="78"/>
      <c r="H85" s="78"/>
      <c r="I85" s="78"/>
      <c r="J85" s="51"/>
      <c r="K85" s="51"/>
      <c r="L85" s="51"/>
    </row>
    <row r="86" spans="1:12">
      <c r="A86" s="84" t="s">
        <v>515</v>
      </c>
      <c r="B86" s="84" t="s">
        <v>512</v>
      </c>
      <c r="C86" s="78"/>
      <c r="D86" s="78"/>
      <c r="E86" s="78"/>
      <c r="F86" s="78"/>
      <c r="G86" s="78"/>
      <c r="H86" s="78"/>
      <c r="I86" s="78"/>
      <c r="J86" s="51"/>
      <c r="K86" s="51"/>
      <c r="L86" s="51"/>
    </row>
    <row r="87" spans="1:12">
      <c r="A87" s="84" t="s">
        <v>516</v>
      </c>
      <c r="B87" s="84" t="s">
        <v>512</v>
      </c>
      <c r="C87" s="78"/>
      <c r="D87" s="78"/>
      <c r="E87" s="78"/>
      <c r="F87" s="78"/>
      <c r="G87" s="78"/>
      <c r="H87" s="78"/>
      <c r="I87" s="78"/>
      <c r="J87" s="51"/>
      <c r="K87" s="51"/>
      <c r="L87" s="51"/>
    </row>
    <row r="88" spans="1:12">
      <c r="A88" s="84" t="s">
        <v>517</v>
      </c>
      <c r="B88" s="84" t="s">
        <v>512</v>
      </c>
      <c r="C88" s="78"/>
      <c r="D88" s="78"/>
      <c r="E88" s="78"/>
      <c r="F88" s="78"/>
      <c r="G88" s="78"/>
      <c r="H88" s="78"/>
      <c r="I88" s="78"/>
      <c r="J88" s="51"/>
      <c r="K88" s="51"/>
      <c r="L88" s="51"/>
    </row>
    <row r="89" spans="1:12">
      <c r="A89" s="84" t="s">
        <v>527</v>
      </c>
      <c r="B89" s="84" t="s">
        <v>512</v>
      </c>
      <c r="C89" s="78"/>
      <c r="D89" s="78"/>
      <c r="E89" s="78"/>
      <c r="F89" s="78"/>
      <c r="G89" s="78"/>
      <c r="H89" s="78"/>
      <c r="I89" s="78"/>
      <c r="J89" s="51"/>
      <c r="K89" s="51"/>
      <c r="L89" s="51"/>
    </row>
    <row r="90" spans="1:12">
      <c r="A90" s="84" t="s">
        <v>519</v>
      </c>
      <c r="B90" s="84" t="s">
        <v>512</v>
      </c>
      <c r="C90" s="78"/>
      <c r="D90" s="78"/>
      <c r="E90" s="78"/>
      <c r="F90" s="78"/>
      <c r="G90" s="78"/>
      <c r="H90" s="78"/>
      <c r="I90" s="78"/>
      <c r="J90" s="51"/>
      <c r="K90" s="51"/>
      <c r="L90" s="51"/>
    </row>
    <row r="91" spans="1:12">
      <c r="A91" s="84" t="s">
        <v>520</v>
      </c>
      <c r="B91" s="84" t="s">
        <v>512</v>
      </c>
      <c r="C91" s="78"/>
      <c r="D91" s="78"/>
      <c r="E91" s="78"/>
      <c r="F91" s="78"/>
      <c r="G91" s="78"/>
      <c r="H91" s="78"/>
      <c r="I91" s="78"/>
      <c r="J91" s="51"/>
      <c r="K91" s="51"/>
      <c r="L91" s="51"/>
    </row>
    <row r="92" spans="1:12">
      <c r="A92" s="84" t="s">
        <v>521</v>
      </c>
      <c r="B92" s="84" t="s">
        <v>512</v>
      </c>
      <c r="C92" s="78"/>
      <c r="D92" s="78"/>
      <c r="E92" s="78"/>
      <c r="F92" s="78"/>
      <c r="G92" s="78"/>
      <c r="H92" s="78"/>
      <c r="I92" s="78"/>
      <c r="J92" s="51"/>
      <c r="K92" s="51"/>
      <c r="L92" s="51"/>
    </row>
    <row r="93" spans="1:12">
      <c r="A93" s="81" t="s">
        <v>528</v>
      </c>
      <c r="B93" s="81"/>
      <c r="C93" s="83"/>
      <c r="D93" s="83"/>
      <c r="E93" s="83"/>
      <c r="F93" s="83"/>
      <c r="G93" s="83"/>
      <c r="H93" s="83"/>
      <c r="I93" s="83"/>
      <c r="J93" s="51"/>
      <c r="K93" s="51"/>
      <c r="L93" s="51"/>
    </row>
    <row r="94" spans="1:12">
      <c r="A94" s="84" t="s">
        <v>514</v>
      </c>
      <c r="B94" s="84" t="s">
        <v>512</v>
      </c>
      <c r="C94" s="78"/>
      <c r="D94" s="78"/>
      <c r="E94" s="78"/>
      <c r="F94" s="78"/>
      <c r="G94" s="78"/>
      <c r="H94" s="78"/>
      <c r="I94" s="78"/>
      <c r="J94" s="51"/>
      <c r="K94" s="51"/>
      <c r="L94" s="51"/>
    </row>
    <row r="95" spans="1:12">
      <c r="A95" s="84" t="s">
        <v>515</v>
      </c>
      <c r="B95" s="84" t="s">
        <v>512</v>
      </c>
      <c r="C95" s="78"/>
      <c r="D95" s="78"/>
      <c r="E95" s="78"/>
      <c r="F95" s="78"/>
      <c r="G95" s="78"/>
      <c r="H95" s="78"/>
      <c r="I95" s="78"/>
      <c r="J95" s="51"/>
      <c r="K95" s="51"/>
      <c r="L95" s="51"/>
    </row>
    <row r="96" spans="1:12">
      <c r="A96" s="84" t="s">
        <v>516</v>
      </c>
      <c r="B96" s="84" t="s">
        <v>512</v>
      </c>
      <c r="C96" s="78"/>
      <c r="D96" s="78"/>
      <c r="E96" s="78"/>
      <c r="F96" s="78"/>
      <c r="G96" s="78"/>
      <c r="H96" s="78"/>
      <c r="I96" s="78"/>
      <c r="J96" s="51"/>
      <c r="K96" s="51"/>
      <c r="L96" s="51"/>
    </row>
    <row r="97" spans="1:12">
      <c r="A97" s="84" t="s">
        <v>517</v>
      </c>
      <c r="B97" s="84" t="s">
        <v>512</v>
      </c>
      <c r="C97" s="78"/>
      <c r="D97" s="78"/>
      <c r="E97" s="78"/>
      <c r="F97" s="78"/>
      <c r="G97" s="78"/>
      <c r="H97" s="78"/>
      <c r="I97" s="78"/>
      <c r="J97" s="51"/>
      <c r="K97" s="51"/>
      <c r="L97" s="51"/>
    </row>
    <row r="98" spans="1:12">
      <c r="A98" s="84" t="s">
        <v>518</v>
      </c>
      <c r="B98" s="84" t="s">
        <v>512</v>
      </c>
      <c r="C98" s="78"/>
      <c r="D98" s="78"/>
      <c r="E98" s="78"/>
      <c r="F98" s="78"/>
      <c r="G98" s="78"/>
      <c r="H98" s="78"/>
      <c r="I98" s="78"/>
      <c r="J98" s="51"/>
      <c r="K98" s="51"/>
      <c r="L98" s="51"/>
    </row>
    <row r="99" spans="1:12">
      <c r="A99" s="84" t="s">
        <v>519</v>
      </c>
      <c r="B99" s="84" t="s">
        <v>512</v>
      </c>
      <c r="C99" s="78"/>
      <c r="D99" s="78"/>
      <c r="E99" s="78"/>
      <c r="F99" s="78"/>
      <c r="G99" s="78"/>
      <c r="H99" s="78"/>
      <c r="I99" s="78"/>
      <c r="J99" s="51"/>
      <c r="K99" s="51"/>
      <c r="L99" s="51"/>
    </row>
    <row r="100" spans="1:12">
      <c r="A100" s="84" t="s">
        <v>520</v>
      </c>
      <c r="B100" s="84" t="s">
        <v>512</v>
      </c>
      <c r="C100" s="78"/>
      <c r="D100" s="78"/>
      <c r="E100" s="78"/>
      <c r="F100" s="78"/>
      <c r="G100" s="78"/>
      <c r="H100" s="78"/>
      <c r="I100" s="78"/>
      <c r="J100" s="51"/>
      <c r="K100" s="51"/>
      <c r="L100" s="51"/>
    </row>
    <row r="101" spans="1:12">
      <c r="A101" s="84" t="s">
        <v>521</v>
      </c>
      <c r="B101" s="84" t="s">
        <v>512</v>
      </c>
      <c r="C101" s="78"/>
      <c r="D101" s="78"/>
      <c r="E101" s="78"/>
      <c r="F101" s="78"/>
      <c r="G101" s="78"/>
      <c r="H101" s="78"/>
      <c r="I101" s="78"/>
      <c r="J101" s="51"/>
      <c r="K101" s="51"/>
      <c r="L101" s="51"/>
    </row>
    <row r="102" spans="1:12">
      <c r="A102" s="79" t="s">
        <v>529</v>
      </c>
      <c r="B102" s="79"/>
      <c r="C102" s="80"/>
      <c r="D102" s="80"/>
      <c r="E102" s="80"/>
      <c r="F102" s="80"/>
      <c r="G102" s="80"/>
      <c r="H102" s="80"/>
      <c r="I102" s="80"/>
      <c r="J102" s="199"/>
      <c r="K102" s="51"/>
      <c r="L102" s="51"/>
    </row>
    <row r="103" spans="1:12">
      <c r="A103" s="81" t="s">
        <v>502</v>
      </c>
      <c r="B103" s="81"/>
      <c r="C103" s="83"/>
      <c r="D103" s="83"/>
      <c r="E103" s="83"/>
      <c r="F103" s="83"/>
      <c r="G103" s="83"/>
      <c r="H103" s="83"/>
      <c r="I103" s="83"/>
      <c r="J103" s="199"/>
      <c r="K103" s="51"/>
      <c r="L103" s="51"/>
    </row>
    <row r="104" spans="1:12">
      <c r="A104" s="84" t="s">
        <v>514</v>
      </c>
      <c r="B104" s="84" t="s">
        <v>530</v>
      </c>
      <c r="C104" s="78"/>
      <c r="D104" s="78"/>
      <c r="E104" s="78"/>
      <c r="F104" s="78"/>
      <c r="G104" s="78"/>
      <c r="H104" s="78"/>
      <c r="I104" s="78"/>
      <c r="J104" s="51"/>
      <c r="K104" s="51"/>
      <c r="L104" s="51"/>
    </row>
    <row r="105" spans="1:12">
      <c r="A105" s="84" t="s">
        <v>515</v>
      </c>
      <c r="B105" s="84" t="s">
        <v>530</v>
      </c>
      <c r="C105" s="78"/>
      <c r="D105" s="78"/>
      <c r="E105" s="78"/>
      <c r="F105" s="78"/>
      <c r="G105" s="78"/>
      <c r="H105" s="78"/>
      <c r="I105" s="78"/>
      <c r="J105" s="51"/>
      <c r="K105" s="51"/>
      <c r="L105" s="51"/>
    </row>
    <row r="106" spans="1:12">
      <c r="A106" s="84" t="s">
        <v>516</v>
      </c>
      <c r="B106" s="84" t="s">
        <v>530</v>
      </c>
      <c r="C106" s="78"/>
      <c r="D106" s="78"/>
      <c r="E106" s="78"/>
      <c r="F106" s="78"/>
      <c r="G106" s="78"/>
      <c r="H106" s="78"/>
      <c r="I106" s="78"/>
      <c r="J106" s="51"/>
      <c r="K106" s="51"/>
      <c r="L106" s="51"/>
    </row>
    <row r="107" spans="1:12">
      <c r="A107" s="84" t="s">
        <v>517</v>
      </c>
      <c r="B107" s="84" t="s">
        <v>530</v>
      </c>
      <c r="C107" s="78"/>
      <c r="D107" s="78"/>
      <c r="E107" s="78"/>
      <c r="F107" s="78"/>
      <c r="G107" s="78"/>
      <c r="H107" s="78"/>
      <c r="I107" s="78"/>
      <c r="J107" s="51"/>
      <c r="K107" s="51"/>
      <c r="L107" s="51"/>
    </row>
    <row r="108" spans="1:12">
      <c r="A108" s="84" t="s">
        <v>518</v>
      </c>
      <c r="B108" s="84" t="s">
        <v>530</v>
      </c>
      <c r="C108" s="78"/>
      <c r="D108" s="78"/>
      <c r="E108" s="78"/>
      <c r="F108" s="78"/>
      <c r="G108" s="78"/>
      <c r="H108" s="78"/>
      <c r="I108" s="78"/>
      <c r="J108" s="51"/>
      <c r="K108" s="51"/>
      <c r="L108" s="51"/>
    </row>
    <row r="109" spans="1:12">
      <c r="A109" s="84" t="s">
        <v>519</v>
      </c>
      <c r="B109" s="84" t="s">
        <v>530</v>
      </c>
      <c r="C109" s="78"/>
      <c r="D109" s="78"/>
      <c r="E109" s="78"/>
      <c r="F109" s="78"/>
      <c r="G109" s="78"/>
      <c r="H109" s="78"/>
      <c r="I109" s="78"/>
      <c r="J109" s="51"/>
      <c r="K109" s="51"/>
      <c r="L109" s="51"/>
    </row>
    <row r="110" spans="1:12">
      <c r="A110" s="84" t="s">
        <v>520</v>
      </c>
      <c r="B110" s="84" t="s">
        <v>530</v>
      </c>
      <c r="C110" s="78"/>
      <c r="D110" s="78"/>
      <c r="E110" s="78"/>
      <c r="F110" s="78"/>
      <c r="G110" s="78"/>
      <c r="H110" s="78"/>
      <c r="I110" s="78"/>
      <c r="J110" s="51"/>
      <c r="K110" s="51"/>
      <c r="L110" s="51"/>
    </row>
    <row r="111" spans="1:12">
      <c r="A111" s="84" t="s">
        <v>521</v>
      </c>
      <c r="B111" s="84" t="s">
        <v>530</v>
      </c>
      <c r="C111" s="78"/>
      <c r="D111" s="78"/>
      <c r="E111" s="78"/>
      <c r="F111" s="78"/>
      <c r="G111" s="78"/>
      <c r="H111" s="78"/>
      <c r="I111" s="78"/>
      <c r="J111" s="51"/>
      <c r="K111" s="51"/>
      <c r="L111" s="51"/>
    </row>
    <row r="112" spans="1:12">
      <c r="A112" s="81" t="s">
        <v>522</v>
      </c>
      <c r="B112" s="81"/>
      <c r="C112" s="83"/>
      <c r="D112" s="83"/>
      <c r="E112" s="83"/>
      <c r="F112" s="83"/>
      <c r="G112" s="83"/>
      <c r="H112" s="83"/>
      <c r="I112" s="83"/>
      <c r="J112" s="199"/>
      <c r="K112" s="51"/>
      <c r="L112" s="51"/>
    </row>
    <row r="113" spans="1:12">
      <c r="A113" s="84" t="s">
        <v>514</v>
      </c>
      <c r="B113" s="84" t="s">
        <v>530</v>
      </c>
      <c r="C113" s="78"/>
      <c r="D113" s="78"/>
      <c r="E113" s="78"/>
      <c r="F113" s="78"/>
      <c r="G113" s="78"/>
      <c r="H113" s="78"/>
      <c r="I113" s="78"/>
      <c r="J113" s="51"/>
      <c r="K113" s="51"/>
      <c r="L113" s="51"/>
    </row>
    <row r="114" spans="1:12">
      <c r="A114" s="84" t="s">
        <v>515</v>
      </c>
      <c r="B114" s="84" t="s">
        <v>530</v>
      </c>
      <c r="C114" s="78"/>
      <c r="D114" s="78"/>
      <c r="E114" s="78"/>
      <c r="F114" s="78"/>
      <c r="G114" s="78"/>
      <c r="H114" s="78"/>
      <c r="I114" s="78"/>
      <c r="J114" s="51"/>
      <c r="K114" s="51"/>
      <c r="L114" s="51"/>
    </row>
    <row r="115" spans="1:12">
      <c r="A115" s="84" t="s">
        <v>516</v>
      </c>
      <c r="B115" s="84" t="s">
        <v>530</v>
      </c>
      <c r="C115" s="78"/>
      <c r="D115" s="78"/>
      <c r="E115" s="78"/>
      <c r="F115" s="78"/>
      <c r="G115" s="78"/>
      <c r="H115" s="78"/>
      <c r="I115" s="78"/>
      <c r="J115" s="51"/>
      <c r="K115" s="51"/>
      <c r="L115" s="51"/>
    </row>
    <row r="116" spans="1:12">
      <c r="A116" s="84" t="s">
        <v>517</v>
      </c>
      <c r="B116" s="84" t="s">
        <v>530</v>
      </c>
      <c r="C116" s="78"/>
      <c r="D116" s="78"/>
      <c r="E116" s="78"/>
      <c r="F116" s="78"/>
      <c r="G116" s="78"/>
      <c r="H116" s="78"/>
      <c r="I116" s="78"/>
      <c r="J116" s="51"/>
      <c r="K116" s="51"/>
      <c r="L116" s="51"/>
    </row>
    <row r="117" spans="1:12">
      <c r="A117" s="84" t="s">
        <v>518</v>
      </c>
      <c r="B117" s="84" t="s">
        <v>530</v>
      </c>
      <c r="C117" s="78"/>
      <c r="D117" s="78"/>
      <c r="E117" s="78"/>
      <c r="F117" s="78"/>
      <c r="G117" s="78"/>
      <c r="H117" s="78"/>
      <c r="I117" s="78"/>
      <c r="J117" s="51"/>
      <c r="K117" s="51"/>
      <c r="L117" s="51"/>
    </row>
    <row r="118" spans="1:12">
      <c r="A118" s="84" t="s">
        <v>519</v>
      </c>
      <c r="B118" s="84" t="s">
        <v>530</v>
      </c>
      <c r="C118" s="78"/>
      <c r="D118" s="78"/>
      <c r="E118" s="78"/>
      <c r="F118" s="78"/>
      <c r="G118" s="78"/>
      <c r="H118" s="78"/>
      <c r="I118" s="78"/>
      <c r="J118" s="51"/>
      <c r="K118" s="51"/>
      <c r="L118" s="51"/>
    </row>
    <row r="119" spans="1:12">
      <c r="A119" s="84" t="s">
        <v>520</v>
      </c>
      <c r="B119" s="84" t="s">
        <v>530</v>
      </c>
      <c r="C119" s="78"/>
      <c r="D119" s="78"/>
      <c r="E119" s="78"/>
      <c r="F119" s="78"/>
      <c r="G119" s="78"/>
      <c r="H119" s="78"/>
      <c r="I119" s="78"/>
      <c r="J119" s="51"/>
      <c r="K119" s="51"/>
      <c r="L119" s="51"/>
    </row>
    <row r="120" spans="1:12">
      <c r="A120" s="84" t="s">
        <v>521</v>
      </c>
      <c r="B120" s="84" t="s">
        <v>530</v>
      </c>
      <c r="C120" s="78"/>
      <c r="D120" s="78"/>
      <c r="E120" s="78"/>
      <c r="F120" s="78"/>
      <c r="G120" s="78"/>
      <c r="H120" s="78"/>
      <c r="I120" s="78"/>
      <c r="J120" s="51"/>
      <c r="K120" s="51"/>
      <c r="L120" s="51"/>
    </row>
    <row r="121" spans="1:12">
      <c r="A121" s="81" t="s">
        <v>523</v>
      </c>
      <c r="B121" s="81"/>
      <c r="C121" s="83"/>
      <c r="D121" s="83"/>
      <c r="E121" s="83"/>
      <c r="F121" s="83"/>
      <c r="G121" s="83"/>
      <c r="H121" s="83"/>
      <c r="I121" s="83"/>
      <c r="J121" s="51"/>
      <c r="K121" s="51"/>
      <c r="L121" s="51"/>
    </row>
    <row r="122" spans="1:12">
      <c r="A122" s="84" t="s">
        <v>514</v>
      </c>
      <c r="B122" s="84" t="s">
        <v>530</v>
      </c>
      <c r="C122" s="78"/>
      <c r="D122" s="78"/>
      <c r="E122" s="78"/>
      <c r="F122" s="78"/>
      <c r="G122" s="78"/>
      <c r="H122" s="78"/>
      <c r="I122" s="78"/>
      <c r="J122" s="51"/>
      <c r="K122" s="51"/>
      <c r="L122" s="51"/>
    </row>
    <row r="123" spans="1:12">
      <c r="A123" s="84" t="s">
        <v>515</v>
      </c>
      <c r="B123" s="84" t="s">
        <v>530</v>
      </c>
      <c r="C123" s="78"/>
      <c r="D123" s="78"/>
      <c r="E123" s="78"/>
      <c r="F123" s="78"/>
      <c r="G123" s="78"/>
      <c r="H123" s="78"/>
      <c r="I123" s="78"/>
      <c r="J123" s="51"/>
      <c r="K123" s="51"/>
      <c r="L123" s="51"/>
    </row>
    <row r="124" spans="1:12">
      <c r="A124" s="84" t="s">
        <v>516</v>
      </c>
      <c r="B124" s="84" t="s">
        <v>530</v>
      </c>
      <c r="C124" s="78"/>
      <c r="D124" s="78"/>
      <c r="E124" s="78"/>
      <c r="F124" s="78"/>
      <c r="G124" s="78"/>
      <c r="H124" s="78"/>
      <c r="I124" s="78"/>
      <c r="J124" s="51"/>
      <c r="K124" s="51"/>
      <c r="L124" s="51"/>
    </row>
    <row r="125" spans="1:12">
      <c r="A125" s="84" t="s">
        <v>517</v>
      </c>
      <c r="B125" s="84" t="s">
        <v>530</v>
      </c>
      <c r="C125" s="78"/>
      <c r="D125" s="78"/>
      <c r="E125" s="78"/>
      <c r="F125" s="78"/>
      <c r="G125" s="78"/>
      <c r="H125" s="78"/>
      <c r="I125" s="78"/>
      <c r="J125" s="51"/>
      <c r="K125" s="51"/>
      <c r="L125" s="51"/>
    </row>
    <row r="126" spans="1:12">
      <c r="A126" s="84" t="s">
        <v>518</v>
      </c>
      <c r="B126" s="84" t="s">
        <v>530</v>
      </c>
      <c r="C126" s="78"/>
      <c r="D126" s="78"/>
      <c r="E126" s="78"/>
      <c r="F126" s="78"/>
      <c r="G126" s="78"/>
      <c r="H126" s="78"/>
      <c r="I126" s="78"/>
      <c r="J126" s="51"/>
      <c r="K126" s="51"/>
      <c r="L126" s="51"/>
    </row>
    <row r="127" spans="1:12">
      <c r="A127" s="84" t="s">
        <v>519</v>
      </c>
      <c r="B127" s="84" t="s">
        <v>530</v>
      </c>
      <c r="C127" s="78"/>
      <c r="D127" s="78"/>
      <c r="E127" s="78"/>
      <c r="F127" s="78"/>
      <c r="G127" s="78"/>
      <c r="H127" s="78"/>
      <c r="I127" s="78"/>
      <c r="J127" s="51"/>
      <c r="K127" s="51"/>
      <c r="L127" s="51"/>
    </row>
    <row r="128" spans="1:12">
      <c r="A128" s="84" t="s">
        <v>520</v>
      </c>
      <c r="B128" s="84" t="s">
        <v>530</v>
      </c>
      <c r="C128" s="78"/>
      <c r="D128" s="78"/>
      <c r="E128" s="78"/>
      <c r="F128" s="78"/>
      <c r="G128" s="78"/>
      <c r="H128" s="78"/>
      <c r="I128" s="78"/>
      <c r="J128" s="51"/>
      <c r="K128" s="51"/>
      <c r="L128" s="51"/>
    </row>
    <row r="129" spans="1:12">
      <c r="A129" s="84" t="s">
        <v>521</v>
      </c>
      <c r="B129" s="84" t="s">
        <v>530</v>
      </c>
      <c r="C129" s="78"/>
      <c r="D129" s="78"/>
      <c r="E129" s="78"/>
      <c r="F129" s="78"/>
      <c r="G129" s="78"/>
      <c r="H129" s="78"/>
      <c r="I129" s="78"/>
      <c r="J129" s="51"/>
      <c r="K129" s="51"/>
      <c r="L129" s="51"/>
    </row>
    <row r="130" spans="1:12">
      <c r="A130" s="81" t="s">
        <v>524</v>
      </c>
      <c r="B130" s="81"/>
      <c r="C130" s="83"/>
      <c r="D130" s="83"/>
      <c r="E130" s="83"/>
      <c r="F130" s="83"/>
      <c r="G130" s="83"/>
      <c r="H130" s="83"/>
      <c r="I130" s="83"/>
      <c r="J130" s="199"/>
      <c r="K130" s="51"/>
      <c r="L130" s="51"/>
    </row>
    <row r="131" spans="1:12">
      <c r="A131" s="84" t="s">
        <v>514</v>
      </c>
      <c r="B131" s="84" t="s">
        <v>530</v>
      </c>
      <c r="C131" s="78"/>
      <c r="D131" s="78"/>
      <c r="E131" s="78"/>
      <c r="F131" s="78"/>
      <c r="G131" s="78"/>
      <c r="H131" s="78"/>
      <c r="I131" s="78"/>
      <c r="J131" s="51"/>
      <c r="K131" s="51"/>
      <c r="L131" s="51"/>
    </row>
    <row r="132" spans="1:12">
      <c r="A132" s="84" t="s">
        <v>515</v>
      </c>
      <c r="B132" s="84" t="s">
        <v>530</v>
      </c>
      <c r="C132" s="78"/>
      <c r="D132" s="78"/>
      <c r="E132" s="78"/>
      <c r="F132" s="78"/>
      <c r="G132" s="78"/>
      <c r="H132" s="78"/>
      <c r="I132" s="78"/>
      <c r="J132" s="51"/>
      <c r="K132" s="51"/>
      <c r="L132" s="51"/>
    </row>
    <row r="133" spans="1:12">
      <c r="A133" s="84" t="s">
        <v>516</v>
      </c>
      <c r="B133" s="84" t="s">
        <v>530</v>
      </c>
      <c r="C133" s="78"/>
      <c r="D133" s="78"/>
      <c r="E133" s="78"/>
      <c r="F133" s="78"/>
      <c r="G133" s="78"/>
      <c r="H133" s="78"/>
      <c r="I133" s="78"/>
      <c r="J133" s="51"/>
      <c r="K133" s="51"/>
      <c r="L133" s="51"/>
    </row>
    <row r="134" spans="1:12">
      <c r="A134" s="84" t="s">
        <v>517</v>
      </c>
      <c r="B134" s="84" t="s">
        <v>530</v>
      </c>
      <c r="C134" s="78"/>
      <c r="D134" s="78"/>
      <c r="E134" s="78"/>
      <c r="F134" s="78"/>
      <c r="G134" s="78"/>
      <c r="H134" s="78"/>
      <c r="I134" s="78"/>
      <c r="J134" s="51"/>
      <c r="K134" s="51"/>
      <c r="L134" s="51"/>
    </row>
    <row r="135" spans="1:12">
      <c r="A135" s="84" t="s">
        <v>518</v>
      </c>
      <c r="B135" s="84" t="s">
        <v>530</v>
      </c>
      <c r="C135" s="78"/>
      <c r="D135" s="78"/>
      <c r="E135" s="78"/>
      <c r="F135" s="78"/>
      <c r="G135" s="78"/>
      <c r="H135" s="78"/>
      <c r="I135" s="78"/>
      <c r="J135" s="51"/>
      <c r="K135" s="51"/>
      <c r="L135" s="51"/>
    </row>
    <row r="136" spans="1:12">
      <c r="A136" s="84" t="s">
        <v>519</v>
      </c>
      <c r="B136" s="84" t="s">
        <v>530</v>
      </c>
      <c r="C136" s="78"/>
      <c r="D136" s="78"/>
      <c r="E136" s="78"/>
      <c r="F136" s="78"/>
      <c r="G136" s="78"/>
      <c r="H136" s="78"/>
      <c r="I136" s="78"/>
      <c r="J136" s="51"/>
      <c r="K136" s="51"/>
      <c r="L136" s="51"/>
    </row>
    <row r="137" spans="1:12">
      <c r="A137" s="84" t="s">
        <v>520</v>
      </c>
      <c r="B137" s="84" t="s">
        <v>530</v>
      </c>
      <c r="C137" s="78"/>
      <c r="D137" s="78"/>
      <c r="E137" s="78"/>
      <c r="F137" s="78"/>
      <c r="G137" s="78"/>
      <c r="H137" s="78"/>
      <c r="I137" s="78"/>
      <c r="J137" s="51"/>
      <c r="K137" s="51"/>
      <c r="L137" s="51"/>
    </row>
    <row r="138" spans="1:12">
      <c r="A138" s="84" t="s">
        <v>521</v>
      </c>
      <c r="B138" s="84" t="s">
        <v>530</v>
      </c>
      <c r="C138" s="78"/>
      <c r="D138" s="78"/>
      <c r="E138" s="78"/>
      <c r="F138" s="78"/>
      <c r="G138" s="78"/>
      <c r="H138" s="78"/>
      <c r="I138" s="78"/>
      <c r="J138" s="51"/>
      <c r="K138" s="51"/>
      <c r="L138" s="51"/>
    </row>
    <row r="139" spans="1:12">
      <c r="A139" s="81" t="s">
        <v>525</v>
      </c>
      <c r="B139" s="81"/>
      <c r="C139" s="83"/>
      <c r="D139" s="83"/>
      <c r="E139" s="83"/>
      <c r="F139" s="83"/>
      <c r="G139" s="83"/>
      <c r="H139" s="83"/>
      <c r="I139" s="83"/>
      <c r="J139" s="51"/>
      <c r="K139" s="51"/>
      <c r="L139" s="51"/>
    </row>
    <row r="140" spans="1:12">
      <c r="A140" s="84" t="s">
        <v>514</v>
      </c>
      <c r="B140" s="84" t="s">
        <v>530</v>
      </c>
      <c r="C140" s="78"/>
      <c r="D140" s="78"/>
      <c r="E140" s="78"/>
      <c r="F140" s="78"/>
      <c r="G140" s="78"/>
      <c r="H140" s="78"/>
      <c r="I140" s="78"/>
      <c r="J140" s="51"/>
      <c r="K140" s="51"/>
      <c r="L140" s="51"/>
    </row>
    <row r="141" spans="1:12">
      <c r="A141" s="84" t="s">
        <v>515</v>
      </c>
      <c r="B141" s="84" t="s">
        <v>530</v>
      </c>
      <c r="C141" s="78"/>
      <c r="D141" s="78"/>
      <c r="E141" s="78"/>
      <c r="F141" s="78"/>
      <c r="G141" s="78"/>
      <c r="H141" s="78"/>
      <c r="I141" s="78"/>
      <c r="J141" s="51"/>
      <c r="K141" s="51"/>
      <c r="L141" s="51"/>
    </row>
    <row r="142" spans="1:12">
      <c r="A142" s="84" t="s">
        <v>516</v>
      </c>
      <c r="B142" s="84" t="s">
        <v>530</v>
      </c>
      <c r="C142" s="78"/>
      <c r="D142" s="78"/>
      <c r="E142" s="78"/>
      <c r="F142" s="78"/>
      <c r="G142" s="78"/>
      <c r="H142" s="78"/>
      <c r="I142" s="78"/>
      <c r="J142" s="51"/>
      <c r="K142" s="51"/>
      <c r="L142" s="51"/>
    </row>
    <row r="143" spans="1:12">
      <c r="A143" s="84" t="s">
        <v>517</v>
      </c>
      <c r="B143" s="84" t="s">
        <v>530</v>
      </c>
      <c r="C143" s="78"/>
      <c r="D143" s="78"/>
      <c r="E143" s="78"/>
      <c r="F143" s="78"/>
      <c r="G143" s="78"/>
      <c r="H143" s="78"/>
      <c r="I143" s="78"/>
      <c r="J143" s="51"/>
      <c r="K143" s="51"/>
      <c r="L143" s="51"/>
    </row>
    <row r="144" spans="1:12">
      <c r="A144" s="84" t="s">
        <v>518</v>
      </c>
      <c r="B144" s="84" t="s">
        <v>530</v>
      </c>
      <c r="C144" s="78"/>
      <c r="D144" s="78"/>
      <c r="E144" s="78"/>
      <c r="F144" s="78"/>
      <c r="G144" s="78"/>
      <c r="H144" s="78"/>
      <c r="I144" s="78"/>
      <c r="J144" s="51"/>
      <c r="K144" s="51"/>
      <c r="L144" s="51"/>
    </row>
    <row r="145" spans="1:12">
      <c r="A145" s="84" t="s">
        <v>519</v>
      </c>
      <c r="B145" s="84" t="s">
        <v>530</v>
      </c>
      <c r="C145" s="78"/>
      <c r="D145" s="78"/>
      <c r="E145" s="78"/>
      <c r="F145" s="78"/>
      <c r="G145" s="78"/>
      <c r="H145" s="78"/>
      <c r="I145" s="78"/>
      <c r="J145" s="51"/>
      <c r="K145" s="51"/>
      <c r="L145" s="51"/>
    </row>
    <row r="146" spans="1:12">
      <c r="A146" s="84" t="s">
        <v>520</v>
      </c>
      <c r="B146" s="84" t="s">
        <v>530</v>
      </c>
      <c r="C146" s="78"/>
      <c r="D146" s="78"/>
      <c r="E146" s="78"/>
      <c r="F146" s="78"/>
      <c r="G146" s="78"/>
      <c r="H146" s="78"/>
      <c r="I146" s="78"/>
      <c r="J146" s="51"/>
      <c r="K146" s="51"/>
      <c r="L146" s="51"/>
    </row>
    <row r="147" spans="1:12">
      <c r="A147" s="84" t="s">
        <v>521</v>
      </c>
      <c r="B147" s="84" t="s">
        <v>530</v>
      </c>
      <c r="C147" s="78"/>
      <c r="D147" s="78"/>
      <c r="E147" s="78"/>
      <c r="F147" s="78"/>
      <c r="G147" s="78"/>
      <c r="H147" s="78"/>
      <c r="I147" s="78"/>
      <c r="J147" s="51"/>
      <c r="K147" s="51"/>
      <c r="L147" s="51"/>
    </row>
    <row r="148" spans="1:12">
      <c r="A148" s="81" t="s">
        <v>526</v>
      </c>
      <c r="B148" s="81"/>
      <c r="C148" s="83"/>
      <c r="D148" s="83"/>
      <c r="E148" s="83"/>
      <c r="F148" s="83"/>
      <c r="G148" s="83"/>
      <c r="H148" s="83"/>
      <c r="I148" s="83"/>
      <c r="J148" s="51"/>
      <c r="K148" s="51"/>
      <c r="L148" s="51"/>
    </row>
    <row r="149" spans="1:12">
      <c r="A149" s="84" t="s">
        <v>514</v>
      </c>
      <c r="B149" s="84" t="s">
        <v>530</v>
      </c>
      <c r="C149" s="78"/>
      <c r="D149" s="78"/>
      <c r="E149" s="78"/>
      <c r="F149" s="78"/>
      <c r="G149" s="78"/>
      <c r="H149" s="78"/>
      <c r="I149" s="78"/>
      <c r="J149" s="51"/>
      <c r="K149" s="51"/>
      <c r="L149" s="51"/>
    </row>
    <row r="150" spans="1:12">
      <c r="A150" s="84" t="s">
        <v>515</v>
      </c>
      <c r="B150" s="84" t="s">
        <v>530</v>
      </c>
      <c r="C150" s="78"/>
      <c r="D150" s="78"/>
      <c r="E150" s="78"/>
      <c r="F150" s="78"/>
      <c r="G150" s="78"/>
      <c r="H150" s="78"/>
      <c r="I150" s="78"/>
      <c r="J150" s="51"/>
      <c r="K150" s="51"/>
      <c r="L150" s="51"/>
    </row>
    <row r="151" spans="1:12">
      <c r="A151" s="84" t="s">
        <v>516</v>
      </c>
      <c r="B151" s="84" t="s">
        <v>530</v>
      </c>
      <c r="C151" s="78"/>
      <c r="D151" s="78"/>
      <c r="E151" s="78"/>
      <c r="F151" s="78"/>
      <c r="G151" s="78"/>
      <c r="H151" s="78"/>
      <c r="I151" s="78"/>
      <c r="J151" s="51"/>
      <c r="K151" s="51"/>
      <c r="L151" s="51"/>
    </row>
    <row r="152" spans="1:12">
      <c r="A152" s="84" t="s">
        <v>517</v>
      </c>
      <c r="B152" s="84" t="s">
        <v>530</v>
      </c>
      <c r="C152" s="78"/>
      <c r="D152" s="78"/>
      <c r="E152" s="78"/>
      <c r="F152" s="78"/>
      <c r="G152" s="78"/>
      <c r="H152" s="78"/>
      <c r="I152" s="78"/>
      <c r="J152" s="51"/>
      <c r="K152" s="51"/>
      <c r="L152" s="51"/>
    </row>
    <row r="153" spans="1:12">
      <c r="A153" s="84" t="s">
        <v>518</v>
      </c>
      <c r="B153" s="84" t="s">
        <v>530</v>
      </c>
      <c r="C153" s="78"/>
      <c r="D153" s="78"/>
      <c r="E153" s="78"/>
      <c r="F153" s="78"/>
      <c r="G153" s="78"/>
      <c r="H153" s="78"/>
      <c r="I153" s="78"/>
      <c r="J153" s="51"/>
      <c r="K153" s="51"/>
      <c r="L153" s="51"/>
    </row>
    <row r="154" spans="1:12">
      <c r="A154" s="84" t="s">
        <v>519</v>
      </c>
      <c r="B154" s="84" t="s">
        <v>530</v>
      </c>
      <c r="C154" s="78"/>
      <c r="D154" s="78"/>
      <c r="E154" s="78"/>
      <c r="F154" s="78"/>
      <c r="G154" s="78"/>
      <c r="H154" s="78"/>
      <c r="I154" s="78"/>
      <c r="J154" s="51"/>
      <c r="K154" s="51"/>
      <c r="L154" s="51"/>
    </row>
    <row r="155" spans="1:12">
      <c r="A155" s="84" t="s">
        <v>520</v>
      </c>
      <c r="B155" s="84" t="s">
        <v>530</v>
      </c>
      <c r="C155" s="78"/>
      <c r="D155" s="78"/>
      <c r="E155" s="78"/>
      <c r="F155" s="78"/>
      <c r="G155" s="78"/>
      <c r="H155" s="78"/>
      <c r="I155" s="78"/>
      <c r="J155" s="51"/>
      <c r="K155" s="51"/>
      <c r="L155" s="51"/>
    </row>
    <row r="156" spans="1:12">
      <c r="A156" s="84" t="s">
        <v>521</v>
      </c>
      <c r="B156" s="84" t="s">
        <v>530</v>
      </c>
      <c r="C156" s="78"/>
      <c r="D156" s="78"/>
      <c r="E156" s="78"/>
      <c r="F156" s="78"/>
      <c r="G156" s="78"/>
      <c r="H156" s="78"/>
      <c r="I156" s="78"/>
      <c r="J156" s="51"/>
      <c r="K156" s="51"/>
      <c r="L156" s="51"/>
    </row>
    <row r="157" spans="1:12">
      <c r="A157" s="81" t="s">
        <v>528</v>
      </c>
      <c r="B157" s="81"/>
      <c r="C157" s="83"/>
      <c r="D157" s="83"/>
      <c r="E157" s="83"/>
      <c r="F157" s="83"/>
      <c r="G157" s="83"/>
      <c r="H157" s="83"/>
      <c r="I157" s="83"/>
      <c r="J157" s="51"/>
      <c r="K157" s="51"/>
      <c r="L157" s="51"/>
    </row>
    <row r="158" spans="1:12">
      <c r="A158" s="84" t="s">
        <v>514</v>
      </c>
      <c r="B158" s="84" t="s">
        <v>530</v>
      </c>
      <c r="C158" s="78"/>
      <c r="D158" s="78"/>
      <c r="E158" s="78"/>
      <c r="F158" s="78"/>
      <c r="G158" s="78"/>
      <c r="H158" s="78"/>
      <c r="I158" s="78"/>
      <c r="J158" s="51"/>
      <c r="K158" s="51"/>
      <c r="L158" s="51"/>
    </row>
    <row r="159" spans="1:12">
      <c r="A159" s="84" t="s">
        <v>515</v>
      </c>
      <c r="B159" s="84" t="s">
        <v>530</v>
      </c>
      <c r="C159" s="78"/>
      <c r="D159" s="78"/>
      <c r="E159" s="78"/>
      <c r="F159" s="78"/>
      <c r="G159" s="78"/>
      <c r="H159" s="78"/>
      <c r="I159" s="78"/>
      <c r="J159" s="51"/>
      <c r="K159" s="51"/>
      <c r="L159" s="51"/>
    </row>
    <row r="160" spans="1:12">
      <c r="A160" s="84" t="s">
        <v>516</v>
      </c>
      <c r="B160" s="84" t="s">
        <v>530</v>
      </c>
      <c r="C160" s="78"/>
      <c r="D160" s="78"/>
      <c r="E160" s="78"/>
      <c r="F160" s="78"/>
      <c r="G160" s="78"/>
      <c r="H160" s="78"/>
      <c r="I160" s="78"/>
      <c r="J160" s="51"/>
      <c r="K160" s="51"/>
      <c r="L160" s="51"/>
    </row>
    <row r="161" spans="1:12">
      <c r="A161" s="84" t="s">
        <v>517</v>
      </c>
      <c r="B161" s="84" t="s">
        <v>530</v>
      </c>
      <c r="C161" s="78"/>
      <c r="D161" s="78"/>
      <c r="E161" s="78"/>
      <c r="F161" s="78"/>
      <c r="G161" s="78"/>
      <c r="H161" s="78"/>
      <c r="I161" s="78"/>
      <c r="J161" s="51"/>
      <c r="K161" s="51"/>
      <c r="L161" s="51"/>
    </row>
    <row r="162" spans="1:12">
      <c r="A162" s="84" t="s">
        <v>518</v>
      </c>
      <c r="B162" s="84" t="s">
        <v>530</v>
      </c>
      <c r="C162" s="78"/>
      <c r="D162" s="78"/>
      <c r="E162" s="78"/>
      <c r="F162" s="78"/>
      <c r="G162" s="78"/>
      <c r="H162" s="78"/>
      <c r="I162" s="78"/>
      <c r="J162" s="51"/>
      <c r="K162" s="51"/>
      <c r="L162" s="51"/>
    </row>
    <row r="163" spans="1:12">
      <c r="A163" s="84" t="s">
        <v>519</v>
      </c>
      <c r="B163" s="84" t="s">
        <v>530</v>
      </c>
      <c r="C163" s="78"/>
      <c r="D163" s="78"/>
      <c r="E163" s="78"/>
      <c r="F163" s="78"/>
      <c r="G163" s="78"/>
      <c r="H163" s="78"/>
      <c r="I163" s="78"/>
      <c r="J163" s="51"/>
      <c r="K163" s="51"/>
      <c r="L163" s="51"/>
    </row>
    <row r="164" spans="1:12">
      <c r="A164" s="84" t="s">
        <v>520</v>
      </c>
      <c r="B164" s="84" t="s">
        <v>530</v>
      </c>
      <c r="C164" s="78"/>
      <c r="D164" s="78"/>
      <c r="E164" s="78"/>
      <c r="F164" s="78"/>
      <c r="G164" s="78"/>
      <c r="H164" s="78"/>
      <c r="I164" s="78"/>
      <c r="J164" s="51"/>
      <c r="K164" s="51"/>
      <c r="L164" s="51"/>
    </row>
    <row r="165" spans="1:12">
      <c r="A165" s="84" t="s">
        <v>521</v>
      </c>
      <c r="B165" s="84" t="s">
        <v>530</v>
      </c>
      <c r="C165" s="78"/>
      <c r="D165" s="78"/>
      <c r="E165" s="78"/>
      <c r="F165" s="78"/>
      <c r="G165" s="78"/>
      <c r="H165" s="78"/>
      <c r="I165" s="78"/>
      <c r="J165" s="51"/>
      <c r="K165" s="51"/>
      <c r="L165" s="51"/>
    </row>
    <row r="166" spans="1:12">
      <c r="A166" s="79" t="s">
        <v>531</v>
      </c>
      <c r="B166" s="80"/>
      <c r="C166" s="80"/>
      <c r="D166" s="80"/>
      <c r="E166" s="80"/>
      <c r="F166" s="80"/>
      <c r="G166" s="80"/>
      <c r="H166" s="80"/>
      <c r="I166" s="80"/>
      <c r="J166" s="199"/>
      <c r="K166" s="51"/>
      <c r="L166" s="51"/>
    </row>
    <row r="167" spans="1:12">
      <c r="A167" s="81" t="s">
        <v>532</v>
      </c>
      <c r="B167" s="81"/>
      <c r="C167" s="83"/>
      <c r="D167" s="83"/>
      <c r="E167" s="83"/>
      <c r="F167" s="83"/>
      <c r="G167" s="83"/>
      <c r="H167" s="83"/>
      <c r="I167" s="83"/>
      <c r="J167" s="51"/>
      <c r="K167" s="51"/>
      <c r="L167" s="51"/>
    </row>
    <row r="168" spans="1:12">
      <c r="A168" s="77" t="s">
        <v>533</v>
      </c>
      <c r="B168" s="77" t="s">
        <v>534</v>
      </c>
      <c r="C168" s="78"/>
      <c r="D168" s="78"/>
      <c r="E168" s="78"/>
      <c r="F168" s="78"/>
      <c r="G168" s="78"/>
      <c r="H168" s="78"/>
      <c r="I168" s="78"/>
      <c r="J168" s="51"/>
      <c r="K168" s="51"/>
      <c r="L168" s="51"/>
    </row>
    <row r="169" spans="1:12">
      <c r="A169" s="76" t="s">
        <v>535</v>
      </c>
      <c r="B169" s="77" t="s">
        <v>534</v>
      </c>
      <c r="C169" s="78"/>
      <c r="D169" s="78"/>
      <c r="E169" s="78"/>
      <c r="F169" s="78"/>
      <c r="G169" s="78"/>
      <c r="H169" s="78"/>
      <c r="I169" s="78"/>
      <c r="J169" s="51"/>
      <c r="K169" s="51"/>
      <c r="L169" s="51"/>
    </row>
    <row r="170" spans="1:12">
      <c r="A170" s="76" t="s">
        <v>536</v>
      </c>
      <c r="B170" s="77" t="s">
        <v>534</v>
      </c>
      <c r="C170" s="78"/>
      <c r="D170" s="78"/>
      <c r="E170" s="78"/>
      <c r="F170" s="78"/>
      <c r="G170" s="78"/>
      <c r="H170" s="78"/>
      <c r="I170" s="78"/>
      <c r="J170" s="51"/>
      <c r="K170" s="51"/>
      <c r="L170" s="51"/>
    </row>
    <row r="171" spans="1:12">
      <c r="A171" s="82" t="s">
        <v>537</v>
      </c>
      <c r="B171" s="82"/>
      <c r="C171" s="83"/>
      <c r="D171" s="83"/>
      <c r="E171" s="83"/>
      <c r="F171" s="83"/>
      <c r="G171" s="83"/>
      <c r="H171" s="83"/>
      <c r="I171" s="83"/>
      <c r="J171" s="51"/>
      <c r="K171" s="51"/>
      <c r="L171" s="51"/>
    </row>
    <row r="172" spans="1:12">
      <c r="A172" s="77" t="s">
        <v>538</v>
      </c>
      <c r="B172" s="77" t="s">
        <v>539</v>
      </c>
      <c r="C172" s="78"/>
      <c r="D172" s="78"/>
      <c r="E172" s="78"/>
      <c r="F172" s="78"/>
      <c r="G172" s="78"/>
      <c r="H172" s="78"/>
      <c r="I172" s="78"/>
      <c r="J172" s="51"/>
      <c r="K172" s="51"/>
      <c r="L172" s="51"/>
    </row>
    <row r="173" spans="1:12">
      <c r="A173" s="77" t="s">
        <v>540</v>
      </c>
      <c r="B173" s="77" t="s">
        <v>539</v>
      </c>
      <c r="C173" s="78"/>
      <c r="D173" s="78"/>
      <c r="E173" s="78"/>
      <c r="F173" s="78"/>
      <c r="G173" s="78"/>
      <c r="H173" s="78"/>
      <c r="I173" s="78"/>
      <c r="J173" s="51"/>
      <c r="K173" s="51"/>
      <c r="L173" s="51"/>
    </row>
    <row r="174" spans="1:12">
      <c r="A174" s="77" t="s">
        <v>541</v>
      </c>
      <c r="B174" s="77" t="s">
        <v>539</v>
      </c>
      <c r="C174" s="78"/>
      <c r="D174" s="78"/>
      <c r="E174" s="78"/>
      <c r="F174" s="78"/>
      <c r="G174" s="78"/>
      <c r="H174" s="78"/>
      <c r="I174" s="78"/>
      <c r="J174" s="51"/>
      <c r="K174" s="51"/>
      <c r="L174" s="51"/>
    </row>
    <row r="175" spans="1:12">
      <c r="A175" s="84" t="s">
        <v>542</v>
      </c>
      <c r="B175" s="77" t="s">
        <v>539</v>
      </c>
      <c r="C175" s="78"/>
      <c r="D175" s="78"/>
      <c r="E175" s="78"/>
      <c r="F175" s="78"/>
      <c r="G175" s="78"/>
      <c r="H175" s="78"/>
      <c r="I175" s="78"/>
      <c r="J175" s="51"/>
      <c r="K175" s="51"/>
      <c r="L175" s="51"/>
    </row>
    <row r="176" spans="1:12">
      <c r="A176" s="84" t="s">
        <v>543</v>
      </c>
      <c r="B176" s="77" t="s">
        <v>539</v>
      </c>
      <c r="C176" s="78"/>
      <c r="D176" s="78"/>
      <c r="E176" s="78"/>
      <c r="F176" s="78"/>
      <c r="G176" s="78"/>
      <c r="H176" s="78"/>
      <c r="I176" s="78"/>
      <c r="J176" s="51"/>
      <c r="K176" s="51"/>
      <c r="L176" s="51"/>
    </row>
    <row r="177" spans="1:12">
      <c r="A177" s="82" t="s">
        <v>544</v>
      </c>
      <c r="B177" s="82"/>
      <c r="C177" s="83"/>
      <c r="D177" s="83"/>
      <c r="E177" s="83"/>
      <c r="F177" s="83"/>
      <c r="G177" s="83"/>
      <c r="H177" s="83"/>
      <c r="I177" s="83"/>
      <c r="J177" s="51"/>
      <c r="K177" s="51"/>
      <c r="L177" s="51"/>
    </row>
    <row r="178" spans="1:12">
      <c r="A178" s="77" t="s">
        <v>538</v>
      </c>
      <c r="B178" s="77" t="s">
        <v>539</v>
      </c>
      <c r="C178" s="78"/>
      <c r="D178" s="78"/>
      <c r="E178" s="78"/>
      <c r="F178" s="78"/>
      <c r="G178" s="78"/>
      <c r="H178" s="78"/>
      <c r="I178" s="78"/>
      <c r="J178" s="51"/>
      <c r="K178" s="51"/>
      <c r="L178" s="51"/>
    </row>
    <row r="179" spans="1:12">
      <c r="A179" s="77" t="s">
        <v>540</v>
      </c>
      <c r="B179" s="77" t="s">
        <v>539</v>
      </c>
      <c r="C179" s="78"/>
      <c r="D179" s="78"/>
      <c r="E179" s="78"/>
      <c r="F179" s="78"/>
      <c r="G179" s="78"/>
      <c r="H179" s="78"/>
      <c r="I179" s="78"/>
      <c r="J179" s="51"/>
      <c r="K179" s="51"/>
      <c r="L179" s="51"/>
    </row>
    <row r="180" spans="1:12">
      <c r="A180" s="77" t="s">
        <v>541</v>
      </c>
      <c r="B180" s="77" t="s">
        <v>539</v>
      </c>
      <c r="C180" s="78"/>
      <c r="D180" s="78"/>
      <c r="E180" s="78"/>
      <c r="F180" s="78"/>
      <c r="G180" s="78"/>
      <c r="H180" s="78"/>
      <c r="I180" s="78"/>
      <c r="J180" s="51"/>
      <c r="K180" s="51"/>
      <c r="L180" s="51"/>
    </row>
    <row r="181" spans="1:12">
      <c r="A181" s="84" t="s">
        <v>542</v>
      </c>
      <c r="B181" s="77" t="s">
        <v>539</v>
      </c>
      <c r="C181" s="78"/>
      <c r="D181" s="78"/>
      <c r="E181" s="78"/>
      <c r="F181" s="78"/>
      <c r="G181" s="78"/>
      <c r="H181" s="78"/>
      <c r="I181" s="78"/>
      <c r="J181" s="51"/>
      <c r="K181" s="51"/>
      <c r="L181" s="51"/>
    </row>
    <row r="182" spans="1:12">
      <c r="A182" s="84" t="s">
        <v>543</v>
      </c>
      <c r="B182" s="77" t="s">
        <v>539</v>
      </c>
      <c r="C182" s="78"/>
      <c r="D182" s="78"/>
      <c r="E182" s="78"/>
      <c r="F182" s="78"/>
      <c r="G182" s="78"/>
      <c r="H182" s="78"/>
      <c r="I182" s="78"/>
      <c r="J182" s="51"/>
      <c r="K182" s="51"/>
      <c r="L182" s="51"/>
    </row>
    <row r="183" spans="1:12">
      <c r="A183" s="79" t="s">
        <v>545</v>
      </c>
      <c r="B183" s="80"/>
      <c r="C183" s="80"/>
      <c r="D183" s="80"/>
      <c r="E183" s="80"/>
      <c r="F183" s="80"/>
      <c r="G183" s="80"/>
      <c r="H183" s="80"/>
      <c r="I183" s="80"/>
      <c r="J183" s="199"/>
      <c r="K183" s="51"/>
      <c r="L183" s="51"/>
    </row>
    <row r="184" spans="1:12">
      <c r="A184" s="82" t="s">
        <v>546</v>
      </c>
      <c r="B184" s="82"/>
      <c r="C184" s="83"/>
      <c r="D184" s="83"/>
      <c r="E184" s="83"/>
      <c r="F184" s="83"/>
      <c r="G184" s="83"/>
      <c r="H184" s="83"/>
      <c r="I184" s="83"/>
      <c r="J184" s="199"/>
      <c r="K184" s="51"/>
      <c r="L184" s="51"/>
    </row>
    <row r="185" spans="1:12">
      <c r="A185" s="77" t="s">
        <v>538</v>
      </c>
      <c r="B185" s="77" t="s">
        <v>547</v>
      </c>
      <c r="C185" s="78"/>
      <c r="D185" s="78"/>
      <c r="E185" s="78"/>
      <c r="F185" s="78"/>
      <c r="G185" s="78"/>
      <c r="H185" s="78"/>
      <c r="I185" s="78"/>
      <c r="J185" s="51"/>
      <c r="K185" s="51"/>
      <c r="L185" s="51"/>
    </row>
    <row r="186" spans="1:12">
      <c r="A186" s="77" t="s">
        <v>540</v>
      </c>
      <c r="B186" s="77" t="s">
        <v>547</v>
      </c>
      <c r="C186" s="78"/>
      <c r="D186" s="78"/>
      <c r="E186" s="78"/>
      <c r="F186" s="78"/>
      <c r="G186" s="78"/>
      <c r="H186" s="78"/>
      <c r="I186" s="78"/>
      <c r="J186" s="51"/>
      <c r="K186" s="51"/>
      <c r="L186" s="51"/>
    </row>
    <row r="187" spans="1:12">
      <c r="A187" s="77" t="s">
        <v>541</v>
      </c>
      <c r="B187" s="77" t="s">
        <v>547</v>
      </c>
      <c r="C187" s="78"/>
      <c r="D187" s="78"/>
      <c r="E187" s="78"/>
      <c r="F187" s="78"/>
      <c r="G187" s="78"/>
      <c r="H187" s="78"/>
      <c r="I187" s="78"/>
      <c r="J187" s="51"/>
      <c r="K187" s="51"/>
      <c r="L187" s="51"/>
    </row>
    <row r="188" spans="1:12">
      <c r="A188" s="84" t="s">
        <v>542</v>
      </c>
      <c r="B188" s="77" t="s">
        <v>547</v>
      </c>
      <c r="C188" s="78"/>
      <c r="D188" s="78"/>
      <c r="E188" s="78"/>
      <c r="F188" s="78"/>
      <c r="G188" s="78"/>
      <c r="H188" s="78"/>
      <c r="I188" s="78"/>
      <c r="J188" s="51"/>
      <c r="K188" s="51"/>
      <c r="L188" s="51"/>
    </row>
    <row r="189" spans="1:12">
      <c r="A189" s="84" t="s">
        <v>543</v>
      </c>
      <c r="B189" s="77" t="s">
        <v>547</v>
      </c>
      <c r="C189" s="78"/>
      <c r="D189" s="78"/>
      <c r="E189" s="78"/>
      <c r="F189" s="78"/>
      <c r="G189" s="78"/>
      <c r="H189" s="78"/>
      <c r="I189" s="78"/>
      <c r="J189" s="51"/>
      <c r="K189" s="51"/>
      <c r="L189" s="51"/>
    </row>
    <row r="190" spans="1:12">
      <c r="A190" s="82" t="s">
        <v>548</v>
      </c>
      <c r="B190" s="81"/>
      <c r="C190" s="83"/>
      <c r="D190" s="83"/>
      <c r="E190" s="83"/>
      <c r="F190" s="83"/>
      <c r="G190" s="83"/>
      <c r="H190" s="83"/>
      <c r="I190" s="83"/>
      <c r="J190" s="51"/>
      <c r="K190" s="51"/>
      <c r="L190" s="51"/>
    </row>
    <row r="191" spans="1:12">
      <c r="A191" s="77" t="s">
        <v>538</v>
      </c>
      <c r="B191" s="77" t="s">
        <v>238</v>
      </c>
      <c r="C191" s="78"/>
      <c r="D191" s="78"/>
      <c r="E191" s="78"/>
      <c r="F191" s="78"/>
      <c r="G191" s="78"/>
      <c r="H191" s="78"/>
      <c r="I191" s="78"/>
      <c r="J191" s="51"/>
      <c r="K191" s="51"/>
      <c r="L191" s="51"/>
    </row>
    <row r="192" spans="1:12">
      <c r="A192" s="77" t="s">
        <v>540</v>
      </c>
      <c r="B192" s="77" t="s">
        <v>238</v>
      </c>
      <c r="C192" s="78"/>
      <c r="D192" s="78"/>
      <c r="E192" s="78"/>
      <c r="F192" s="78"/>
      <c r="G192" s="78"/>
      <c r="H192" s="78"/>
      <c r="I192" s="78"/>
      <c r="J192" s="51"/>
      <c r="K192" s="51"/>
      <c r="L192" s="51"/>
    </row>
    <row r="193" spans="1:12">
      <c r="A193" s="77" t="s">
        <v>541</v>
      </c>
      <c r="B193" s="77" t="s">
        <v>238</v>
      </c>
      <c r="C193" s="78"/>
      <c r="D193" s="78"/>
      <c r="E193" s="78"/>
      <c r="F193" s="78"/>
      <c r="G193" s="78"/>
      <c r="H193" s="78"/>
      <c r="I193" s="78"/>
      <c r="J193" s="51"/>
      <c r="K193" s="51"/>
      <c r="L193" s="51"/>
    </row>
    <row r="194" spans="1:12">
      <c r="A194" s="84" t="s">
        <v>549</v>
      </c>
      <c r="B194" s="77" t="s">
        <v>238</v>
      </c>
      <c r="C194" s="78"/>
      <c r="D194" s="78"/>
      <c r="E194" s="78"/>
      <c r="F194" s="78"/>
      <c r="G194" s="78"/>
      <c r="H194" s="78"/>
      <c r="I194" s="78"/>
      <c r="J194" s="51"/>
      <c r="K194" s="51"/>
      <c r="L194" s="51"/>
    </row>
    <row r="195" spans="1:12">
      <c r="A195" s="84" t="s">
        <v>550</v>
      </c>
      <c r="B195" s="77" t="s">
        <v>238</v>
      </c>
      <c r="C195" s="78"/>
      <c r="D195" s="78"/>
      <c r="E195" s="78"/>
      <c r="F195" s="78"/>
      <c r="G195" s="78"/>
      <c r="H195" s="78"/>
      <c r="I195" s="78"/>
      <c r="J195" s="51"/>
      <c r="K195" s="51"/>
      <c r="L195" s="51"/>
    </row>
    <row r="196" spans="1:12">
      <c r="A196" s="84" t="s">
        <v>543</v>
      </c>
      <c r="B196" s="77" t="s">
        <v>238</v>
      </c>
      <c r="C196" s="78"/>
      <c r="D196" s="78"/>
      <c r="E196" s="78"/>
      <c r="F196" s="78"/>
      <c r="G196" s="78"/>
      <c r="H196" s="78"/>
      <c r="I196" s="78"/>
      <c r="J196" s="51"/>
      <c r="K196" s="51"/>
      <c r="L196" s="51"/>
    </row>
    <row r="197" spans="1:12">
      <c r="A197" s="79" t="s">
        <v>551</v>
      </c>
      <c r="B197" s="80"/>
      <c r="C197" s="80"/>
      <c r="D197" s="80"/>
      <c r="E197" s="80"/>
      <c r="F197" s="80"/>
      <c r="G197" s="80"/>
      <c r="H197" s="80"/>
      <c r="I197" s="80"/>
      <c r="J197" s="199"/>
      <c r="K197" s="51"/>
      <c r="L197" s="51"/>
    </row>
    <row r="198" spans="1:12">
      <c r="A198" s="81" t="s">
        <v>532</v>
      </c>
      <c r="B198" s="81"/>
      <c r="C198" s="83"/>
      <c r="D198" s="83"/>
      <c r="E198" s="83"/>
      <c r="F198" s="83"/>
      <c r="G198" s="83"/>
      <c r="H198" s="83"/>
      <c r="I198" s="83"/>
      <c r="J198" s="199"/>
      <c r="K198" s="51"/>
      <c r="L198" s="51"/>
    </row>
    <row r="199" spans="1:12">
      <c r="A199" s="77" t="s">
        <v>552</v>
      </c>
      <c r="B199" s="77" t="s">
        <v>534</v>
      </c>
      <c r="C199" s="78"/>
      <c r="D199" s="78"/>
      <c r="E199" s="78"/>
      <c r="F199" s="78"/>
      <c r="G199" s="78"/>
      <c r="H199" s="78"/>
      <c r="I199" s="78"/>
      <c r="J199" s="51"/>
      <c r="K199" s="51"/>
      <c r="L199" s="51"/>
    </row>
    <row r="200" spans="1:12">
      <c r="A200" s="76" t="s">
        <v>553</v>
      </c>
      <c r="B200" s="77" t="s">
        <v>534</v>
      </c>
      <c r="C200" s="78"/>
      <c r="D200" s="78"/>
      <c r="E200" s="78"/>
      <c r="F200" s="78"/>
      <c r="G200" s="78"/>
      <c r="H200" s="78"/>
      <c r="I200" s="78"/>
      <c r="J200" s="51"/>
      <c r="K200" s="51"/>
      <c r="L200" s="51"/>
    </row>
    <row r="201" spans="1:12">
      <c r="A201" s="76" t="s">
        <v>554</v>
      </c>
      <c r="B201" s="77" t="s">
        <v>534</v>
      </c>
      <c r="C201" s="78"/>
      <c r="D201" s="78"/>
      <c r="E201" s="78"/>
      <c r="F201" s="78"/>
      <c r="G201" s="78"/>
      <c r="H201" s="78"/>
      <c r="I201" s="78"/>
      <c r="J201" s="51"/>
      <c r="K201" s="51"/>
      <c r="L201" s="51"/>
    </row>
    <row r="202" spans="1:12">
      <c r="A202" s="82" t="s">
        <v>555</v>
      </c>
      <c r="B202" s="82"/>
      <c r="C202" s="83"/>
      <c r="D202" s="83"/>
      <c r="E202" s="83"/>
      <c r="F202" s="83"/>
      <c r="G202" s="83"/>
      <c r="H202" s="83"/>
      <c r="I202" s="83"/>
      <c r="J202" s="51"/>
      <c r="K202" s="51"/>
      <c r="L202" s="51"/>
    </row>
    <row r="203" spans="1:12">
      <c r="A203" s="77" t="s">
        <v>538</v>
      </c>
      <c r="B203" s="77" t="s">
        <v>539</v>
      </c>
      <c r="C203" s="78"/>
      <c r="D203" s="78"/>
      <c r="E203" s="78"/>
      <c r="F203" s="78"/>
      <c r="G203" s="78"/>
      <c r="H203" s="78"/>
      <c r="I203" s="78"/>
      <c r="J203" s="51"/>
      <c r="K203" s="51"/>
      <c r="L203" s="51"/>
    </row>
    <row r="204" spans="1:12">
      <c r="A204" s="77" t="s">
        <v>540</v>
      </c>
      <c r="B204" s="77" t="s">
        <v>539</v>
      </c>
      <c r="C204" s="78"/>
      <c r="D204" s="78"/>
      <c r="E204" s="78"/>
      <c r="F204" s="78"/>
      <c r="G204" s="78"/>
      <c r="H204" s="78"/>
      <c r="I204" s="78"/>
      <c r="J204" s="51"/>
      <c r="K204" s="51"/>
      <c r="L204" s="51"/>
    </row>
    <row r="205" spans="1:12">
      <c r="A205" s="77" t="s">
        <v>541</v>
      </c>
      <c r="B205" s="77" t="s">
        <v>539</v>
      </c>
      <c r="C205" s="78"/>
      <c r="D205" s="78"/>
      <c r="E205" s="78"/>
      <c r="F205" s="78"/>
      <c r="G205" s="78"/>
      <c r="H205" s="78"/>
      <c r="I205" s="78"/>
      <c r="J205" s="51"/>
      <c r="K205" s="51"/>
      <c r="L205" s="51"/>
    </row>
    <row r="206" spans="1:12">
      <c r="A206" s="84" t="s">
        <v>542</v>
      </c>
      <c r="B206" s="77" t="s">
        <v>539</v>
      </c>
      <c r="C206" s="78"/>
      <c r="D206" s="78"/>
      <c r="E206" s="78"/>
      <c r="F206" s="78"/>
      <c r="G206" s="78"/>
      <c r="H206" s="78"/>
      <c r="I206" s="78"/>
      <c r="J206" s="51"/>
      <c r="K206" s="51"/>
      <c r="L206" s="51"/>
    </row>
    <row r="207" spans="1:12">
      <c r="A207" s="84" t="s">
        <v>543</v>
      </c>
      <c r="B207" s="77" t="s">
        <v>539</v>
      </c>
      <c r="C207" s="78"/>
      <c r="D207" s="78"/>
      <c r="E207" s="78"/>
      <c r="F207" s="78"/>
      <c r="G207" s="78"/>
      <c r="H207" s="78"/>
      <c r="I207" s="78"/>
      <c r="J207" s="51"/>
      <c r="K207" s="51"/>
      <c r="L207" s="51"/>
    </row>
    <row r="208" spans="1:12">
      <c r="A208" s="82" t="s">
        <v>556</v>
      </c>
      <c r="B208" s="82"/>
      <c r="C208" s="83"/>
      <c r="D208" s="83"/>
      <c r="E208" s="83"/>
      <c r="F208" s="83"/>
      <c r="G208" s="83"/>
      <c r="H208" s="83"/>
      <c r="I208" s="83"/>
      <c r="J208" s="51"/>
      <c r="K208" s="51"/>
      <c r="L208" s="51"/>
    </row>
    <row r="209" spans="1:12">
      <c r="A209" s="77" t="s">
        <v>538</v>
      </c>
      <c r="B209" s="77" t="s">
        <v>539</v>
      </c>
      <c r="C209" s="78"/>
      <c r="D209" s="78"/>
      <c r="E209" s="78"/>
      <c r="F209" s="78"/>
      <c r="G209" s="78"/>
      <c r="H209" s="78"/>
      <c r="I209" s="78"/>
      <c r="J209" s="51"/>
      <c r="K209" s="51"/>
      <c r="L209" s="51"/>
    </row>
    <row r="210" spans="1:12">
      <c r="A210" s="77" t="s">
        <v>540</v>
      </c>
      <c r="B210" s="77" t="s">
        <v>539</v>
      </c>
      <c r="C210" s="78"/>
      <c r="D210" s="78"/>
      <c r="E210" s="78"/>
      <c r="F210" s="78"/>
      <c r="G210" s="78"/>
      <c r="H210" s="78"/>
      <c r="I210" s="78"/>
      <c r="J210" s="51"/>
      <c r="K210" s="51"/>
      <c r="L210" s="51"/>
    </row>
    <row r="211" spans="1:12">
      <c r="A211" s="77" t="s">
        <v>541</v>
      </c>
      <c r="B211" s="77" t="s">
        <v>539</v>
      </c>
      <c r="C211" s="78"/>
      <c r="D211" s="78"/>
      <c r="E211" s="78"/>
      <c r="F211" s="78"/>
      <c r="G211" s="78"/>
      <c r="H211" s="78"/>
      <c r="I211" s="78"/>
      <c r="J211" s="51"/>
      <c r="K211" s="51"/>
      <c r="L211" s="51"/>
    </row>
    <row r="212" spans="1:12">
      <c r="A212" s="84" t="s">
        <v>542</v>
      </c>
      <c r="B212" s="77" t="s">
        <v>539</v>
      </c>
      <c r="C212" s="78"/>
      <c r="D212" s="78"/>
      <c r="E212" s="78"/>
      <c r="F212" s="78"/>
      <c r="G212" s="78"/>
      <c r="H212" s="78"/>
      <c r="I212" s="78"/>
      <c r="J212" s="51"/>
      <c r="K212" s="51"/>
      <c r="L212" s="51"/>
    </row>
    <row r="213" spans="1:12">
      <c r="A213" s="84" t="s">
        <v>543</v>
      </c>
      <c r="B213" s="77" t="s">
        <v>539</v>
      </c>
      <c r="C213" s="78"/>
      <c r="D213" s="78"/>
      <c r="E213" s="78"/>
      <c r="F213" s="78"/>
      <c r="G213" s="78"/>
      <c r="H213" s="78"/>
      <c r="I213" s="78"/>
      <c r="J213" s="51"/>
      <c r="K213" s="51"/>
      <c r="L213" s="51"/>
    </row>
    <row r="214" spans="1:12">
      <c r="A214" s="79" t="s">
        <v>557</v>
      </c>
      <c r="B214" s="80"/>
      <c r="C214" s="80"/>
      <c r="D214" s="80"/>
      <c r="E214" s="80"/>
      <c r="F214" s="80"/>
      <c r="G214" s="80"/>
      <c r="H214" s="80"/>
      <c r="I214" s="80"/>
      <c r="J214" s="199"/>
      <c r="K214" s="51"/>
      <c r="L214" s="51"/>
    </row>
    <row r="215" spans="1:12">
      <c r="A215" s="82" t="s">
        <v>546</v>
      </c>
      <c r="B215" s="82"/>
      <c r="C215" s="83"/>
      <c r="D215" s="83"/>
      <c r="E215" s="83"/>
      <c r="F215" s="83"/>
      <c r="G215" s="83"/>
      <c r="H215" s="83"/>
      <c r="I215" s="83"/>
      <c r="J215" s="199"/>
      <c r="K215" s="51"/>
      <c r="L215" s="51"/>
    </row>
    <row r="216" spans="1:12">
      <c r="A216" s="77" t="s">
        <v>538</v>
      </c>
      <c r="B216" s="77" t="s">
        <v>547</v>
      </c>
      <c r="C216" s="78"/>
      <c r="D216" s="78"/>
      <c r="E216" s="78"/>
      <c r="F216" s="78"/>
      <c r="G216" s="78"/>
      <c r="H216" s="78"/>
      <c r="I216" s="78"/>
      <c r="J216" s="51"/>
      <c r="K216" s="51"/>
      <c r="L216" s="51"/>
    </row>
    <row r="217" spans="1:12">
      <c r="A217" s="77" t="s">
        <v>540</v>
      </c>
      <c r="B217" s="77" t="s">
        <v>547</v>
      </c>
      <c r="C217" s="78"/>
      <c r="D217" s="78"/>
      <c r="E217" s="78"/>
      <c r="F217" s="78"/>
      <c r="G217" s="78"/>
      <c r="H217" s="78"/>
      <c r="I217" s="78"/>
      <c r="J217" s="51"/>
      <c r="K217" s="51"/>
      <c r="L217" s="51"/>
    </row>
    <row r="218" spans="1:12">
      <c r="A218" s="77" t="s">
        <v>541</v>
      </c>
      <c r="B218" s="77" t="s">
        <v>547</v>
      </c>
      <c r="C218" s="78"/>
      <c r="D218" s="78"/>
      <c r="E218" s="78"/>
      <c r="F218" s="78"/>
      <c r="G218" s="78"/>
      <c r="H218" s="78"/>
      <c r="I218" s="78"/>
      <c r="J218" s="51"/>
      <c r="K218" s="51"/>
      <c r="L218" s="51"/>
    </row>
    <row r="219" spans="1:12">
      <c r="A219" s="84" t="s">
        <v>542</v>
      </c>
      <c r="B219" s="77" t="s">
        <v>547</v>
      </c>
      <c r="C219" s="78"/>
      <c r="D219" s="78"/>
      <c r="E219" s="78"/>
      <c r="F219" s="78"/>
      <c r="G219" s="78"/>
      <c r="H219" s="78"/>
      <c r="I219" s="78"/>
      <c r="J219" s="51"/>
      <c r="K219" s="51"/>
      <c r="L219" s="51"/>
    </row>
    <row r="220" spans="1:12">
      <c r="A220" s="84" t="s">
        <v>543</v>
      </c>
      <c r="B220" s="77" t="s">
        <v>547</v>
      </c>
      <c r="C220" s="78"/>
      <c r="D220" s="78"/>
      <c r="E220" s="78"/>
      <c r="F220" s="78"/>
      <c r="G220" s="78"/>
      <c r="H220" s="78"/>
      <c r="I220" s="78"/>
      <c r="J220" s="51"/>
      <c r="K220" s="51"/>
      <c r="L220" s="51"/>
    </row>
    <row r="221" spans="1:12">
      <c r="A221" s="82" t="s">
        <v>548</v>
      </c>
      <c r="B221" s="81"/>
      <c r="C221" s="83"/>
      <c r="D221" s="83"/>
      <c r="E221" s="83"/>
      <c r="F221" s="83"/>
      <c r="G221" s="83"/>
      <c r="H221" s="83"/>
      <c r="I221" s="83"/>
      <c r="J221" s="51"/>
      <c r="K221" s="51"/>
      <c r="L221" s="51"/>
    </row>
    <row r="222" spans="1:12">
      <c r="A222" s="77" t="s">
        <v>538</v>
      </c>
      <c r="B222" s="77" t="s">
        <v>238</v>
      </c>
      <c r="C222" s="78"/>
      <c r="D222" s="78"/>
      <c r="E222" s="78"/>
      <c r="F222" s="78"/>
      <c r="G222" s="78"/>
      <c r="H222" s="78"/>
      <c r="I222" s="78"/>
      <c r="J222" s="51"/>
      <c r="K222" s="51"/>
      <c r="L222" s="51"/>
    </row>
    <row r="223" spans="1:12">
      <c r="A223" s="77" t="s">
        <v>540</v>
      </c>
      <c r="B223" s="77" t="s">
        <v>238</v>
      </c>
      <c r="C223" s="78"/>
      <c r="D223" s="78"/>
      <c r="E223" s="78"/>
      <c r="F223" s="78"/>
      <c r="G223" s="78"/>
      <c r="H223" s="78"/>
      <c r="I223" s="78"/>
      <c r="J223" s="51"/>
      <c r="K223" s="51"/>
      <c r="L223" s="51"/>
    </row>
    <row r="224" spans="1:12">
      <c r="A224" s="77" t="s">
        <v>541</v>
      </c>
      <c r="B224" s="77" t="s">
        <v>238</v>
      </c>
      <c r="C224" s="78"/>
      <c r="D224" s="78"/>
      <c r="E224" s="78"/>
      <c r="F224" s="78"/>
      <c r="G224" s="78"/>
      <c r="H224" s="78"/>
      <c r="I224" s="78"/>
      <c r="J224" s="51"/>
      <c r="K224" s="51"/>
      <c r="L224" s="51"/>
    </row>
    <row r="225" spans="1:12">
      <c r="A225" s="84" t="s">
        <v>542</v>
      </c>
      <c r="B225" s="77" t="s">
        <v>558</v>
      </c>
      <c r="C225" s="78"/>
      <c r="D225" s="78"/>
      <c r="E225" s="78"/>
      <c r="F225" s="78"/>
      <c r="G225" s="78"/>
      <c r="H225" s="78"/>
      <c r="I225" s="78"/>
      <c r="J225" s="51"/>
      <c r="K225" s="51"/>
      <c r="L225" s="51"/>
    </row>
    <row r="226" spans="1:12">
      <c r="A226" s="84" t="s">
        <v>542</v>
      </c>
      <c r="B226" s="77" t="s">
        <v>559</v>
      </c>
      <c r="C226" s="78"/>
      <c r="D226" s="78"/>
      <c r="E226" s="78"/>
      <c r="F226" s="78"/>
      <c r="G226" s="78"/>
      <c r="H226" s="78"/>
      <c r="I226" s="78"/>
      <c r="J226" s="51"/>
      <c r="K226" s="51"/>
      <c r="L226" s="51"/>
    </row>
    <row r="227" spans="1:12">
      <c r="A227" s="84" t="s">
        <v>543</v>
      </c>
      <c r="B227" s="77" t="s">
        <v>238</v>
      </c>
      <c r="C227" s="78"/>
      <c r="D227" s="78"/>
      <c r="E227" s="78"/>
      <c r="F227" s="78"/>
      <c r="G227" s="78"/>
      <c r="H227" s="78"/>
      <c r="I227" s="78"/>
      <c r="J227" s="51"/>
      <c r="K227" s="51"/>
      <c r="L227" s="51"/>
    </row>
    <row r="228" spans="1:12">
      <c r="A228" s="79" t="s">
        <v>560</v>
      </c>
      <c r="B228" s="80"/>
      <c r="C228" s="80"/>
      <c r="D228" s="80"/>
      <c r="E228" s="80"/>
      <c r="F228" s="80"/>
      <c r="G228" s="80"/>
      <c r="H228" s="80"/>
      <c r="I228" s="80"/>
      <c r="J228" s="51"/>
      <c r="K228" s="51"/>
      <c r="L228" s="51"/>
    </row>
    <row r="229" spans="1:12">
      <c r="A229" s="84" t="s">
        <v>515</v>
      </c>
      <c r="B229" s="77" t="s">
        <v>539</v>
      </c>
      <c r="C229" s="78"/>
      <c r="D229" s="78"/>
      <c r="E229" s="78"/>
      <c r="F229" s="78"/>
      <c r="G229" s="78"/>
      <c r="H229" s="78"/>
      <c r="I229" s="78"/>
      <c r="J229" s="51"/>
      <c r="K229" s="51"/>
      <c r="L229" s="51"/>
    </row>
    <row r="230" spans="1:12">
      <c r="A230" s="84" t="s">
        <v>516</v>
      </c>
      <c r="B230" s="77" t="s">
        <v>539</v>
      </c>
      <c r="C230" s="78"/>
      <c r="D230" s="78"/>
      <c r="E230" s="78"/>
      <c r="F230" s="78"/>
      <c r="G230" s="78"/>
      <c r="H230" s="78"/>
      <c r="I230" s="78"/>
      <c r="J230" s="51"/>
      <c r="K230" s="51"/>
      <c r="L230" s="51"/>
    </row>
    <row r="231" spans="1:12">
      <c r="A231" s="84" t="s">
        <v>517</v>
      </c>
      <c r="B231" s="77" t="s">
        <v>539</v>
      </c>
      <c r="C231" s="78"/>
      <c r="D231" s="78"/>
      <c r="E231" s="78"/>
      <c r="F231" s="78"/>
      <c r="G231" s="78"/>
      <c r="H231" s="78"/>
      <c r="I231" s="78"/>
      <c r="J231" s="51"/>
      <c r="K231" s="51"/>
      <c r="L231" s="51"/>
    </row>
    <row r="232" spans="1:12">
      <c r="A232" s="84" t="s">
        <v>518</v>
      </c>
      <c r="B232" s="77" t="s">
        <v>539</v>
      </c>
      <c r="C232" s="78"/>
      <c r="D232" s="78"/>
      <c r="E232" s="78"/>
      <c r="F232" s="78"/>
      <c r="G232" s="78"/>
      <c r="H232" s="78"/>
      <c r="I232" s="78"/>
      <c r="J232" s="51"/>
      <c r="K232" s="51"/>
      <c r="L232" s="51"/>
    </row>
    <row r="233" spans="1:12">
      <c r="A233" s="84" t="s">
        <v>521</v>
      </c>
      <c r="B233" s="77" t="s">
        <v>539</v>
      </c>
      <c r="C233" s="78"/>
      <c r="D233" s="78"/>
      <c r="E233" s="78"/>
      <c r="F233" s="78"/>
      <c r="G233" s="78"/>
      <c r="H233" s="78"/>
      <c r="I233" s="78"/>
      <c r="J233" s="51"/>
      <c r="K233" s="51"/>
      <c r="L233" s="51"/>
    </row>
    <row r="234" spans="1:12">
      <c r="A234" s="79" t="s">
        <v>561</v>
      </c>
      <c r="B234" s="80"/>
      <c r="C234" s="80"/>
      <c r="D234" s="80"/>
      <c r="E234" s="80"/>
      <c r="F234" s="80"/>
      <c r="G234" s="80"/>
      <c r="H234" s="80"/>
      <c r="I234" s="80"/>
      <c r="J234" s="51"/>
      <c r="K234" s="51"/>
      <c r="L234" s="51"/>
    </row>
    <row r="235" spans="1:12">
      <c r="A235" s="82" t="s">
        <v>546</v>
      </c>
      <c r="B235" s="82"/>
      <c r="C235" s="83"/>
      <c r="D235" s="83"/>
      <c r="E235" s="83"/>
      <c r="F235" s="83"/>
      <c r="G235" s="83"/>
      <c r="H235" s="83"/>
      <c r="I235" s="83"/>
      <c r="J235" s="51"/>
      <c r="K235" s="51"/>
      <c r="L235" s="51"/>
    </row>
    <row r="236" spans="1:12">
      <c r="A236" s="84" t="s">
        <v>515</v>
      </c>
      <c r="B236" s="77" t="s">
        <v>547</v>
      </c>
      <c r="C236" s="78"/>
      <c r="D236" s="78"/>
      <c r="E236" s="78"/>
      <c r="F236" s="78"/>
      <c r="G236" s="78"/>
      <c r="H236" s="78"/>
      <c r="I236" s="78"/>
      <c r="J236" s="51"/>
      <c r="K236" s="51"/>
      <c r="L236" s="51"/>
    </row>
    <row r="237" spans="1:12">
      <c r="A237" s="84" t="s">
        <v>516</v>
      </c>
      <c r="B237" s="77" t="s">
        <v>547</v>
      </c>
      <c r="C237" s="78"/>
      <c r="D237" s="78"/>
      <c r="E237" s="78"/>
      <c r="F237" s="78"/>
      <c r="G237" s="78"/>
      <c r="H237" s="78"/>
      <c r="I237" s="78"/>
      <c r="J237" s="51"/>
      <c r="K237" s="51"/>
      <c r="L237" s="51"/>
    </row>
    <row r="238" spans="1:12">
      <c r="A238" s="84" t="s">
        <v>517</v>
      </c>
      <c r="B238" s="77" t="s">
        <v>547</v>
      </c>
      <c r="C238" s="78"/>
      <c r="D238" s="78"/>
      <c r="E238" s="78"/>
      <c r="F238" s="78"/>
      <c r="G238" s="78"/>
      <c r="H238" s="78"/>
      <c r="I238" s="78"/>
      <c r="J238" s="51"/>
      <c r="K238" s="51"/>
      <c r="L238" s="51"/>
    </row>
    <row r="239" spans="1:12">
      <c r="A239" s="84" t="s">
        <v>518</v>
      </c>
      <c r="B239" s="77" t="s">
        <v>547</v>
      </c>
      <c r="C239" s="78"/>
      <c r="D239" s="78"/>
      <c r="E239" s="78"/>
      <c r="F239" s="78"/>
      <c r="G239" s="78"/>
      <c r="H239" s="78"/>
      <c r="I239" s="78"/>
      <c r="J239" s="51"/>
      <c r="K239" s="51"/>
      <c r="L239" s="51"/>
    </row>
    <row r="240" spans="1:12">
      <c r="A240" s="84" t="s">
        <v>521</v>
      </c>
      <c r="B240" s="77" t="s">
        <v>547</v>
      </c>
      <c r="C240" s="78"/>
      <c r="D240" s="78"/>
      <c r="E240" s="78"/>
      <c r="F240" s="78"/>
      <c r="G240" s="78"/>
      <c r="H240" s="78"/>
      <c r="I240" s="78"/>
      <c r="J240" s="51"/>
      <c r="K240" s="51"/>
      <c r="L240" s="51"/>
    </row>
    <row r="241" spans="1:12">
      <c r="A241" s="82" t="s">
        <v>548</v>
      </c>
      <c r="B241" s="81"/>
      <c r="C241" s="83"/>
      <c r="D241" s="83"/>
      <c r="E241" s="83"/>
      <c r="F241" s="83"/>
      <c r="G241" s="83"/>
      <c r="H241" s="83"/>
      <c r="I241" s="83"/>
      <c r="J241" s="51"/>
      <c r="K241" s="51"/>
      <c r="L241" s="51"/>
    </row>
    <row r="242" spans="1:12">
      <c r="A242" s="84" t="s">
        <v>562</v>
      </c>
      <c r="B242" s="22" t="s">
        <v>238</v>
      </c>
      <c r="C242" s="78"/>
      <c r="D242" s="78"/>
      <c r="E242" s="78"/>
      <c r="F242" s="78"/>
      <c r="G242" s="78"/>
      <c r="H242" s="78"/>
      <c r="I242" s="78"/>
      <c r="J242" s="51"/>
      <c r="K242" s="51"/>
      <c r="L242" s="51"/>
    </row>
    <row r="243" spans="1:12">
      <c r="A243" s="84" t="s">
        <v>563</v>
      </c>
      <c r="B243" s="22" t="s">
        <v>238</v>
      </c>
      <c r="C243" s="78"/>
      <c r="D243" s="78"/>
      <c r="E243" s="78"/>
      <c r="F243" s="78"/>
      <c r="G243" s="78"/>
      <c r="H243" s="78"/>
      <c r="I243" s="78"/>
      <c r="J243" s="51"/>
      <c r="K243" s="51"/>
      <c r="L243" s="51"/>
    </row>
    <row r="244" spans="1:12">
      <c r="A244" s="84" t="s">
        <v>564</v>
      </c>
      <c r="B244" s="22" t="s">
        <v>238</v>
      </c>
      <c r="C244" s="78"/>
      <c r="D244" s="78"/>
      <c r="E244" s="78"/>
      <c r="F244" s="78"/>
      <c r="G244" s="78"/>
      <c r="H244" s="78"/>
      <c r="I244" s="78"/>
      <c r="J244" s="51"/>
      <c r="K244" s="51"/>
      <c r="L244" s="51"/>
    </row>
    <row r="245" spans="1:12">
      <c r="A245" s="84" t="s">
        <v>565</v>
      </c>
      <c r="B245" s="22" t="s">
        <v>238</v>
      </c>
      <c r="C245" s="78"/>
      <c r="D245" s="78"/>
      <c r="E245" s="78"/>
      <c r="F245" s="78"/>
      <c r="G245" s="78"/>
      <c r="H245" s="78"/>
      <c r="I245" s="78"/>
      <c r="J245" s="51"/>
      <c r="K245" s="51"/>
      <c r="L245" s="51"/>
    </row>
    <row r="246" spans="1:12">
      <c r="A246" s="84" t="s">
        <v>566</v>
      </c>
      <c r="B246" s="22" t="s">
        <v>238</v>
      </c>
      <c r="C246" s="78"/>
      <c r="D246" s="78"/>
      <c r="E246" s="78"/>
      <c r="F246" s="78"/>
      <c r="G246" s="78"/>
      <c r="H246" s="78"/>
      <c r="I246" s="78"/>
      <c r="J246" s="51"/>
      <c r="K246" s="51"/>
      <c r="L246" s="51"/>
    </row>
    <row r="247" spans="1:12">
      <c r="A247" s="84" t="s">
        <v>567</v>
      </c>
      <c r="B247" s="22" t="s">
        <v>238</v>
      </c>
      <c r="C247" s="78"/>
      <c r="D247" s="78"/>
      <c r="E247" s="78"/>
      <c r="F247" s="78"/>
      <c r="G247" s="78"/>
      <c r="H247" s="78"/>
      <c r="I247" s="78"/>
      <c r="J247" s="51"/>
      <c r="K247" s="51"/>
      <c r="L247" s="51"/>
    </row>
    <row r="248" spans="1:12">
      <c r="A248" s="84" t="s">
        <v>568</v>
      </c>
      <c r="B248" s="22" t="s">
        <v>238</v>
      </c>
      <c r="C248" s="78"/>
      <c r="D248" s="78"/>
      <c r="E248" s="78"/>
      <c r="F248" s="78"/>
      <c r="G248" s="78"/>
      <c r="H248" s="78"/>
      <c r="I248" s="78"/>
      <c r="J248" s="51"/>
      <c r="K248" s="51"/>
      <c r="L248" s="51"/>
    </row>
    <row r="249" spans="1:12">
      <c r="A249" s="84" t="s">
        <v>569</v>
      </c>
      <c r="B249" s="22" t="s">
        <v>238</v>
      </c>
      <c r="C249" s="78"/>
      <c r="D249" s="78"/>
      <c r="E249" s="78"/>
      <c r="F249" s="78"/>
      <c r="G249" s="78"/>
      <c r="H249" s="78"/>
      <c r="I249" s="78"/>
      <c r="J249" s="51"/>
      <c r="K249" s="51"/>
      <c r="L249" s="51"/>
    </row>
    <row r="250" spans="1:12">
      <c r="A250" s="84" t="s">
        <v>570</v>
      </c>
      <c r="B250" s="22" t="s">
        <v>238</v>
      </c>
      <c r="C250" s="78"/>
      <c r="D250" s="78"/>
      <c r="E250" s="78"/>
      <c r="F250" s="78"/>
      <c r="G250" s="78"/>
      <c r="H250" s="78"/>
      <c r="I250" s="78"/>
      <c r="J250" s="51"/>
      <c r="K250" s="51"/>
      <c r="L250" s="51"/>
    </row>
    <row r="251" spans="1:12">
      <c r="A251" s="84" t="s">
        <v>571</v>
      </c>
      <c r="B251" s="22" t="s">
        <v>238</v>
      </c>
      <c r="C251" s="78"/>
      <c r="D251" s="78"/>
      <c r="E251" s="78"/>
      <c r="F251" s="78"/>
      <c r="G251" s="78"/>
      <c r="H251" s="78"/>
      <c r="I251" s="78"/>
      <c r="J251" s="51"/>
      <c r="K251" s="51"/>
      <c r="L251" s="51"/>
    </row>
    <row r="252" spans="1:12">
      <c r="A252" s="79" t="s">
        <v>572</v>
      </c>
      <c r="B252" s="80"/>
      <c r="C252" s="80"/>
      <c r="D252" s="80"/>
      <c r="E252" s="80"/>
      <c r="F252" s="80"/>
      <c r="G252" s="80"/>
      <c r="H252" s="80"/>
      <c r="I252" s="80"/>
      <c r="J252" s="51"/>
      <c r="K252" s="51"/>
      <c r="L252" s="51"/>
    </row>
    <row r="253" spans="1:12">
      <c r="A253" s="85" t="s">
        <v>573</v>
      </c>
      <c r="B253" s="77" t="s">
        <v>238</v>
      </c>
      <c r="C253" s="151">
        <f t="shared" ref="C253:I253" si="7">SUM(C254:C261)</f>
        <v>0</v>
      </c>
      <c r="D253" s="151">
        <f t="shared" si="7"/>
        <v>0</v>
      </c>
      <c r="E253" s="151">
        <f t="shared" si="7"/>
        <v>0</v>
      </c>
      <c r="F253" s="151">
        <f t="shared" si="7"/>
        <v>0</v>
      </c>
      <c r="G253" s="151">
        <f t="shared" si="7"/>
        <v>0</v>
      </c>
      <c r="H253" s="151">
        <f t="shared" si="7"/>
        <v>0</v>
      </c>
      <c r="I253" s="151">
        <f t="shared" si="7"/>
        <v>0</v>
      </c>
      <c r="J253" s="51"/>
      <c r="K253" s="51"/>
      <c r="L253" s="51"/>
    </row>
    <row r="254" spans="1:12">
      <c r="A254" s="86" t="s">
        <v>574</v>
      </c>
      <c r="B254" s="77" t="s">
        <v>238</v>
      </c>
      <c r="C254" s="78"/>
      <c r="D254" s="78"/>
      <c r="E254" s="78"/>
      <c r="F254" s="78"/>
      <c r="G254" s="78"/>
      <c r="H254" s="78"/>
      <c r="I254" s="78"/>
      <c r="J254" s="51"/>
      <c r="K254" s="51"/>
      <c r="L254" s="51"/>
    </row>
    <row r="255" spans="1:12">
      <c r="A255" s="86" t="s">
        <v>575</v>
      </c>
      <c r="B255" s="77" t="s">
        <v>238</v>
      </c>
      <c r="C255" s="78"/>
      <c r="D255" s="78"/>
      <c r="E255" s="78"/>
      <c r="F255" s="78"/>
      <c r="G255" s="78"/>
      <c r="H255" s="78"/>
      <c r="I255" s="78"/>
      <c r="J255" s="51"/>
      <c r="K255" s="51"/>
      <c r="L255" s="51"/>
    </row>
    <row r="256" spans="1:12">
      <c r="A256" s="86" t="s">
        <v>576</v>
      </c>
      <c r="B256" s="77" t="s">
        <v>238</v>
      </c>
      <c r="C256" s="78"/>
      <c r="D256" s="78"/>
      <c r="E256" s="78"/>
      <c r="F256" s="78"/>
      <c r="G256" s="78"/>
      <c r="H256" s="78"/>
      <c r="I256" s="78"/>
      <c r="J256" s="51"/>
      <c r="K256" s="51"/>
      <c r="L256" s="51"/>
    </row>
    <row r="257" spans="1:12">
      <c r="A257" s="86" t="s">
        <v>577</v>
      </c>
      <c r="B257" s="77" t="s">
        <v>238</v>
      </c>
      <c r="C257" s="78"/>
      <c r="D257" s="78"/>
      <c r="E257" s="78"/>
      <c r="F257" s="78"/>
      <c r="G257" s="78"/>
      <c r="H257" s="78"/>
      <c r="I257" s="78"/>
      <c r="J257" s="51"/>
      <c r="K257" s="51"/>
      <c r="L257" s="51"/>
    </row>
    <row r="258" spans="1:12">
      <c r="A258" s="86" t="s">
        <v>578</v>
      </c>
      <c r="B258" s="77" t="s">
        <v>238</v>
      </c>
      <c r="C258" s="78"/>
      <c r="D258" s="78"/>
      <c r="E258" s="78"/>
      <c r="F258" s="78"/>
      <c r="G258" s="78"/>
      <c r="H258" s="78"/>
      <c r="I258" s="78"/>
      <c r="J258" s="51"/>
      <c r="K258" s="51"/>
      <c r="L258" s="51"/>
    </row>
    <row r="259" spans="1:12">
      <c r="A259" s="86" t="s">
        <v>579</v>
      </c>
      <c r="B259" s="77" t="s">
        <v>238</v>
      </c>
      <c r="C259" s="78"/>
      <c r="D259" s="78"/>
      <c r="E259" s="78"/>
      <c r="F259" s="78"/>
      <c r="G259" s="78"/>
      <c r="H259" s="78"/>
      <c r="I259" s="78"/>
      <c r="J259" s="51"/>
      <c r="K259" s="51"/>
      <c r="L259" s="51"/>
    </row>
    <row r="260" spans="1:12">
      <c r="A260" s="86" t="s">
        <v>580</v>
      </c>
      <c r="B260" s="77" t="s">
        <v>238</v>
      </c>
      <c r="C260" s="78"/>
      <c r="D260" s="78"/>
      <c r="E260" s="78"/>
      <c r="F260" s="78"/>
      <c r="G260" s="78"/>
      <c r="H260" s="78"/>
      <c r="I260" s="78"/>
      <c r="J260" s="51"/>
      <c r="K260" s="51"/>
      <c r="L260" s="51"/>
    </row>
    <row r="261" spans="1:12">
      <c r="A261" s="86" t="s">
        <v>581</v>
      </c>
      <c r="B261" s="77" t="s">
        <v>238</v>
      </c>
      <c r="C261" s="78"/>
      <c r="D261" s="78"/>
      <c r="E261" s="78"/>
      <c r="F261" s="78"/>
      <c r="G261" s="78"/>
      <c r="H261" s="78"/>
      <c r="I261" s="78"/>
      <c r="J261" s="51"/>
      <c r="K261" s="51"/>
      <c r="L261" s="51"/>
    </row>
    <row r="262" spans="1:12">
      <c r="A262" s="79" t="s">
        <v>582</v>
      </c>
      <c r="B262" s="80"/>
      <c r="C262" s="80"/>
      <c r="D262" s="80"/>
      <c r="E262" s="80"/>
      <c r="F262" s="80"/>
      <c r="G262" s="80"/>
      <c r="H262" s="80"/>
      <c r="I262" s="80"/>
      <c r="J262" s="199"/>
      <c r="K262" s="51"/>
      <c r="L262" s="51"/>
    </row>
    <row r="263" spans="1:12">
      <c r="A263" s="85" t="s">
        <v>573</v>
      </c>
      <c r="B263" s="77" t="s">
        <v>104</v>
      </c>
      <c r="C263" s="78"/>
      <c r="D263" s="78"/>
      <c r="E263" s="78"/>
      <c r="F263" s="78"/>
      <c r="G263" s="78"/>
      <c r="H263" s="78"/>
      <c r="I263" s="78"/>
      <c r="J263" s="199"/>
      <c r="K263" s="51"/>
      <c r="L263" s="51"/>
    </row>
    <row r="264" spans="1:12">
      <c r="A264" s="81" t="s">
        <v>583</v>
      </c>
      <c r="B264" s="81"/>
      <c r="C264" s="83"/>
      <c r="D264" s="83"/>
      <c r="E264" s="83"/>
      <c r="F264" s="83"/>
      <c r="G264" s="83"/>
      <c r="H264" s="83"/>
      <c r="I264" s="83"/>
      <c r="J264" s="51"/>
      <c r="K264" s="51"/>
      <c r="L264" s="51"/>
    </row>
    <row r="265" spans="1:12">
      <c r="A265" s="84" t="s">
        <v>515</v>
      </c>
      <c r="B265" s="77" t="s">
        <v>104</v>
      </c>
      <c r="C265" s="78"/>
      <c r="D265" s="78"/>
      <c r="E265" s="78"/>
      <c r="F265" s="78"/>
      <c r="G265" s="78"/>
      <c r="H265" s="78"/>
      <c r="I265" s="78"/>
      <c r="J265" s="51"/>
      <c r="K265" s="51"/>
      <c r="L265" s="51"/>
    </row>
    <row r="266" spans="1:12">
      <c r="A266" s="84" t="s">
        <v>516</v>
      </c>
      <c r="B266" s="77" t="s">
        <v>104</v>
      </c>
      <c r="C266" s="78"/>
      <c r="D266" s="78"/>
      <c r="E266" s="78"/>
      <c r="F266" s="78"/>
      <c r="G266" s="78"/>
      <c r="H266" s="78"/>
      <c r="I266" s="78"/>
      <c r="J266" s="51"/>
      <c r="K266" s="51"/>
      <c r="L266" s="51"/>
    </row>
    <row r="267" spans="1:12">
      <c r="A267" s="84" t="s">
        <v>517</v>
      </c>
      <c r="B267" s="77" t="s">
        <v>104</v>
      </c>
      <c r="C267" s="78"/>
      <c r="D267" s="78"/>
      <c r="E267" s="78"/>
      <c r="F267" s="78"/>
      <c r="G267" s="78"/>
      <c r="H267" s="78"/>
      <c r="I267" s="78"/>
      <c r="J267" s="51"/>
      <c r="K267" s="51"/>
      <c r="L267" s="51"/>
    </row>
    <row r="268" spans="1:12">
      <c r="A268" s="84" t="s">
        <v>518</v>
      </c>
      <c r="B268" s="77" t="s">
        <v>104</v>
      </c>
      <c r="C268" s="78"/>
      <c r="D268" s="78"/>
      <c r="E268" s="78"/>
      <c r="F268" s="78"/>
      <c r="G268" s="78"/>
      <c r="H268" s="78"/>
      <c r="I268" s="78"/>
      <c r="J268" s="51"/>
      <c r="K268" s="51"/>
      <c r="L268" s="51"/>
    </row>
    <row r="269" spans="1:12">
      <c r="A269" s="84" t="s">
        <v>519</v>
      </c>
      <c r="B269" s="77" t="s">
        <v>104</v>
      </c>
      <c r="C269" s="78"/>
      <c r="D269" s="78"/>
      <c r="E269" s="78"/>
      <c r="F269" s="78"/>
      <c r="G269" s="78"/>
      <c r="H269" s="78"/>
      <c r="I269" s="78"/>
      <c r="J269" s="51"/>
      <c r="K269" s="51"/>
      <c r="L269" s="51"/>
    </row>
    <row r="270" spans="1:12">
      <c r="A270" s="84" t="s">
        <v>520</v>
      </c>
      <c r="B270" s="77" t="s">
        <v>104</v>
      </c>
      <c r="C270" s="78"/>
      <c r="D270" s="78"/>
      <c r="E270" s="78"/>
      <c r="F270" s="78"/>
      <c r="G270" s="78"/>
      <c r="H270" s="78"/>
      <c r="I270" s="78"/>
      <c r="J270" s="51"/>
      <c r="K270" s="51"/>
      <c r="L270" s="51"/>
    </row>
    <row r="271" spans="1:12">
      <c r="A271" s="84" t="s">
        <v>521</v>
      </c>
      <c r="B271" s="77" t="s">
        <v>104</v>
      </c>
      <c r="C271" s="78"/>
      <c r="D271" s="78"/>
      <c r="E271" s="78"/>
      <c r="F271" s="78"/>
      <c r="G271" s="78"/>
      <c r="H271" s="78"/>
      <c r="I271" s="78"/>
      <c r="J271" s="51"/>
      <c r="K271" s="51"/>
      <c r="L271" s="51"/>
    </row>
    <row r="272" spans="1:12">
      <c r="A272" s="81" t="s">
        <v>584</v>
      </c>
      <c r="B272" s="81"/>
      <c r="C272" s="83"/>
      <c r="D272" s="83"/>
      <c r="E272" s="83"/>
      <c r="F272" s="83"/>
      <c r="G272" s="83"/>
      <c r="H272" s="83"/>
      <c r="I272" s="83"/>
      <c r="J272" s="51"/>
      <c r="K272" s="51"/>
      <c r="L272" s="51"/>
    </row>
    <row r="273" spans="1:12">
      <c r="A273" s="22" t="s">
        <v>585</v>
      </c>
      <c r="B273" s="22" t="s">
        <v>104</v>
      </c>
      <c r="C273" s="78"/>
      <c r="D273" s="78"/>
      <c r="E273" s="78"/>
      <c r="F273" s="78"/>
      <c r="G273" s="78"/>
      <c r="H273" s="78"/>
      <c r="I273" s="78"/>
      <c r="J273" s="51"/>
      <c r="K273" s="51"/>
      <c r="L273" s="51"/>
    </row>
    <row r="274" spans="1:12">
      <c r="A274" s="22" t="s">
        <v>586</v>
      </c>
      <c r="B274" s="22" t="s">
        <v>104</v>
      </c>
      <c r="C274" s="78"/>
      <c r="D274" s="78"/>
      <c r="E274" s="78"/>
      <c r="F274" s="78"/>
      <c r="G274" s="78"/>
      <c r="H274" s="78"/>
      <c r="I274" s="78"/>
      <c r="J274" s="51"/>
      <c r="K274" s="51"/>
      <c r="L274" s="51"/>
    </row>
    <row r="275" spans="1:12">
      <c r="A275" s="22" t="s">
        <v>587</v>
      </c>
      <c r="B275" s="22" t="s">
        <v>104</v>
      </c>
      <c r="C275" s="78"/>
      <c r="D275" s="78"/>
      <c r="E275" s="78"/>
      <c r="F275" s="78"/>
      <c r="G275" s="78"/>
      <c r="H275" s="78"/>
      <c r="I275" s="78"/>
      <c r="J275" s="51"/>
      <c r="K275" s="51"/>
      <c r="L275" s="51"/>
    </row>
    <row r="276" spans="1:12">
      <c r="A276" s="22" t="s">
        <v>588</v>
      </c>
      <c r="B276" s="22" t="s">
        <v>104</v>
      </c>
      <c r="C276" s="78"/>
      <c r="D276" s="78"/>
      <c r="E276" s="78"/>
      <c r="F276" s="78"/>
      <c r="G276" s="78"/>
      <c r="H276" s="78"/>
      <c r="I276" s="78"/>
      <c r="J276" s="51"/>
      <c r="K276" s="51"/>
      <c r="L276" s="51"/>
    </row>
    <row r="277" spans="1:12">
      <c r="A277" s="22" t="s">
        <v>589</v>
      </c>
      <c r="B277" s="22" t="s">
        <v>104</v>
      </c>
      <c r="C277" s="78"/>
      <c r="D277" s="78"/>
      <c r="E277" s="78"/>
      <c r="F277" s="78"/>
      <c r="G277" s="78"/>
      <c r="H277" s="78"/>
      <c r="I277" s="78"/>
      <c r="J277" s="51"/>
      <c r="K277" s="51"/>
      <c r="L277" s="51"/>
    </row>
    <row r="278" spans="1:12">
      <c r="A278" s="22" t="s">
        <v>590</v>
      </c>
      <c r="B278" s="22" t="s">
        <v>104</v>
      </c>
      <c r="C278" s="78"/>
      <c r="D278" s="78"/>
      <c r="E278" s="78"/>
      <c r="F278" s="78"/>
      <c r="G278" s="78"/>
      <c r="H278" s="78"/>
      <c r="I278" s="78"/>
      <c r="J278" s="51"/>
      <c r="K278" s="51"/>
      <c r="L278" s="51"/>
    </row>
    <row r="279" spans="1:12">
      <c r="A279" s="22" t="s">
        <v>591</v>
      </c>
      <c r="B279" s="22" t="s">
        <v>104</v>
      </c>
      <c r="C279" s="78"/>
      <c r="D279" s="78"/>
      <c r="E279" s="78"/>
      <c r="F279" s="78"/>
      <c r="G279" s="78"/>
      <c r="H279" s="78"/>
      <c r="I279" s="78"/>
      <c r="J279" s="51"/>
      <c r="K279" s="51"/>
      <c r="L279" s="51"/>
    </row>
    <row r="280" spans="1:12">
      <c r="A280" s="22" t="s">
        <v>592</v>
      </c>
      <c r="B280" s="22" t="s">
        <v>104</v>
      </c>
      <c r="C280" s="78"/>
      <c r="D280" s="78"/>
      <c r="E280" s="78"/>
      <c r="F280" s="78"/>
      <c r="G280" s="78"/>
      <c r="H280" s="78"/>
      <c r="I280" s="78"/>
      <c r="J280" s="51"/>
      <c r="K280" s="51"/>
      <c r="L280" s="51"/>
    </row>
    <row r="281" spans="1:12">
      <c r="A281" s="81" t="s">
        <v>593</v>
      </c>
      <c r="B281" s="81"/>
      <c r="C281" s="83"/>
      <c r="D281" s="83"/>
      <c r="E281" s="83"/>
      <c r="F281" s="83"/>
      <c r="G281" s="83"/>
      <c r="H281" s="83"/>
      <c r="I281" s="83"/>
      <c r="J281" s="51"/>
      <c r="K281" s="51"/>
      <c r="L281" s="51"/>
    </row>
    <row r="282" spans="1:12">
      <c r="A282" s="22" t="s">
        <v>594</v>
      </c>
      <c r="B282" s="77" t="s">
        <v>104</v>
      </c>
      <c r="C282" s="78"/>
      <c r="D282" s="78"/>
      <c r="E282" s="78"/>
      <c r="F282" s="78"/>
      <c r="G282" s="78"/>
      <c r="H282" s="78"/>
      <c r="I282" s="78"/>
      <c r="J282" s="51"/>
      <c r="K282" s="51"/>
      <c r="L282" s="51"/>
    </row>
    <row r="283" spans="1:12">
      <c r="A283" s="22" t="s">
        <v>595</v>
      </c>
      <c r="B283" s="77" t="s">
        <v>104</v>
      </c>
      <c r="C283" s="78"/>
      <c r="D283" s="78"/>
      <c r="E283" s="78"/>
      <c r="F283" s="78"/>
      <c r="G283" s="78"/>
      <c r="H283" s="78"/>
      <c r="I283" s="78"/>
      <c r="J283" s="51"/>
      <c r="K283" s="51"/>
      <c r="L283" s="51"/>
    </row>
    <row r="284" spans="1:12">
      <c r="A284" s="22" t="s">
        <v>596</v>
      </c>
      <c r="B284" s="77" t="s">
        <v>104</v>
      </c>
      <c r="C284" s="78"/>
      <c r="D284" s="78"/>
      <c r="E284" s="78"/>
      <c r="F284" s="78"/>
      <c r="G284" s="78"/>
      <c r="H284" s="78"/>
      <c r="I284" s="78"/>
      <c r="J284" s="51"/>
      <c r="K284" s="51"/>
      <c r="L284" s="51"/>
    </row>
    <row r="285" spans="1:12">
      <c r="A285" s="22" t="s">
        <v>597</v>
      </c>
      <c r="B285" s="77" t="s">
        <v>104</v>
      </c>
      <c r="C285" s="78"/>
      <c r="D285" s="78"/>
      <c r="E285" s="78"/>
      <c r="F285" s="78"/>
      <c r="G285" s="78"/>
      <c r="H285" s="78"/>
      <c r="I285" s="78"/>
      <c r="J285" s="51"/>
      <c r="K285" s="51"/>
      <c r="L285" s="51"/>
    </row>
    <row r="286" spans="1:12">
      <c r="A286" s="22" t="s">
        <v>598</v>
      </c>
      <c r="B286" s="77" t="s">
        <v>104</v>
      </c>
      <c r="C286" s="78"/>
      <c r="D286" s="78"/>
      <c r="E286" s="78"/>
      <c r="F286" s="78"/>
      <c r="G286" s="78"/>
      <c r="H286" s="78"/>
      <c r="I286" s="78"/>
      <c r="J286" s="51"/>
      <c r="K286" s="51"/>
      <c r="L286" s="51"/>
    </row>
    <row r="287" spans="1:12">
      <c r="A287" s="79" t="s">
        <v>599</v>
      </c>
      <c r="B287" s="80"/>
      <c r="C287" s="80"/>
      <c r="D287" s="80"/>
      <c r="E287" s="80"/>
      <c r="F287" s="80"/>
      <c r="G287" s="80"/>
      <c r="H287" s="80"/>
      <c r="I287" s="80"/>
      <c r="J287" s="51"/>
      <c r="K287" s="51"/>
      <c r="L287" s="51"/>
    </row>
    <row r="288" spans="1:12">
      <c r="A288" s="84" t="s">
        <v>495</v>
      </c>
      <c r="B288" s="77" t="s">
        <v>113</v>
      </c>
      <c r="C288" s="78"/>
      <c r="D288" s="78"/>
      <c r="E288" s="78"/>
      <c r="F288" s="78"/>
      <c r="G288" s="78"/>
      <c r="H288" s="78"/>
      <c r="I288" s="78"/>
      <c r="J288" s="51"/>
      <c r="K288" s="51"/>
      <c r="L288" s="51"/>
    </row>
    <row r="289" spans="1:12">
      <c r="A289" s="84" t="s">
        <v>600</v>
      </c>
      <c r="B289" s="77" t="s">
        <v>113</v>
      </c>
      <c r="C289" s="78"/>
      <c r="D289" s="78"/>
      <c r="E289" s="78"/>
      <c r="F289" s="78"/>
      <c r="G289" s="78"/>
      <c r="H289" s="78"/>
      <c r="I289" s="78"/>
      <c r="J289" s="51"/>
      <c r="K289" s="51"/>
      <c r="L289" s="51"/>
    </row>
    <row r="290" spans="1:12">
      <c r="A290" s="79" t="s">
        <v>601</v>
      </c>
      <c r="B290" s="80"/>
      <c r="C290" s="80"/>
      <c r="D290" s="80"/>
      <c r="E290" s="80"/>
      <c r="F290" s="80"/>
      <c r="G290" s="80"/>
      <c r="H290" s="80"/>
      <c r="I290" s="80"/>
      <c r="J290" s="51"/>
      <c r="K290" s="51"/>
      <c r="L290" s="51"/>
    </row>
    <row r="291" spans="1:12">
      <c r="A291" s="85" t="s">
        <v>602</v>
      </c>
      <c r="B291" s="77" t="s">
        <v>603</v>
      </c>
      <c r="C291" s="78"/>
      <c r="D291" s="78"/>
      <c r="E291" s="78"/>
      <c r="F291" s="78"/>
      <c r="G291" s="78"/>
      <c r="H291" s="78"/>
      <c r="I291" s="78"/>
      <c r="J291" s="51"/>
      <c r="K291" s="51"/>
      <c r="L291" s="51"/>
    </row>
    <row r="292" spans="1:12">
      <c r="A292" s="85" t="s">
        <v>604</v>
      </c>
      <c r="B292" s="77" t="s">
        <v>605</v>
      </c>
      <c r="C292" s="78"/>
      <c r="D292" s="78"/>
      <c r="E292" s="78"/>
      <c r="F292" s="78"/>
      <c r="G292" s="78"/>
      <c r="H292" s="78"/>
      <c r="I292" s="78"/>
      <c r="J292" s="51"/>
      <c r="K292" s="51"/>
      <c r="L292" s="51"/>
    </row>
    <row r="293" spans="1:12">
      <c r="A293" s="85" t="s">
        <v>606</v>
      </c>
      <c r="B293" s="77" t="s">
        <v>607</v>
      </c>
      <c r="C293" s="78"/>
      <c r="D293" s="78"/>
      <c r="E293" s="78"/>
      <c r="F293" s="78"/>
      <c r="G293" s="78"/>
      <c r="H293" s="78"/>
      <c r="I293" s="78"/>
      <c r="J293" s="51"/>
      <c r="K293" s="51"/>
      <c r="L293" s="51"/>
    </row>
    <row r="294" spans="1:12">
      <c r="A294" s="88"/>
      <c r="B294" s="89"/>
      <c r="C294" s="89"/>
      <c r="D294" s="89"/>
      <c r="E294" s="89"/>
      <c r="F294" s="89"/>
      <c r="G294" s="89"/>
      <c r="H294" s="89"/>
      <c r="I294" s="89"/>
      <c r="J294" s="199"/>
      <c r="K294" s="51"/>
      <c r="L294" s="51"/>
    </row>
    <row r="295" spans="1:12">
      <c r="A295" s="20" t="s">
        <v>608</v>
      </c>
      <c r="B295" s="20"/>
      <c r="C295" s="20"/>
      <c r="D295" s="20"/>
      <c r="E295" s="20"/>
      <c r="F295" s="20"/>
      <c r="G295" s="20"/>
      <c r="H295" s="20"/>
      <c r="I295" s="20"/>
      <c r="J295" s="199"/>
      <c r="K295" s="51"/>
      <c r="L295" s="51"/>
    </row>
    <row r="296" spans="1:12">
      <c r="A296" s="36" t="s">
        <v>609</v>
      </c>
      <c r="B296" s="36" t="s">
        <v>610</v>
      </c>
      <c r="C296" s="78"/>
      <c r="D296" s="78"/>
      <c r="E296" s="78"/>
      <c r="F296" s="78"/>
      <c r="G296" s="78"/>
      <c r="H296" s="78"/>
      <c r="I296" s="78"/>
      <c r="J296" s="199"/>
      <c r="K296" s="51"/>
      <c r="L296" s="51"/>
    </row>
    <row r="297" spans="1:12">
      <c r="A297" s="22" t="s">
        <v>611</v>
      </c>
      <c r="B297" s="22" t="s">
        <v>610</v>
      </c>
      <c r="C297" s="78"/>
      <c r="D297" s="78"/>
      <c r="E297" s="78"/>
      <c r="F297" s="78"/>
      <c r="G297" s="78"/>
      <c r="H297" s="78"/>
      <c r="I297" s="78"/>
      <c r="J297" s="199"/>
      <c r="K297" s="51"/>
      <c r="L297" s="51"/>
    </row>
    <row r="298" spans="1:12">
      <c r="A298" s="22" t="s">
        <v>612</v>
      </c>
      <c r="B298" s="22" t="s">
        <v>610</v>
      </c>
      <c r="C298" s="78"/>
      <c r="D298" s="78"/>
      <c r="E298" s="78"/>
      <c r="F298" s="78"/>
      <c r="G298" s="78"/>
      <c r="H298" s="78"/>
      <c r="I298" s="78"/>
      <c r="J298" s="199"/>
      <c r="K298" s="51"/>
      <c r="L298" s="51"/>
    </row>
    <row r="299" spans="1:12">
      <c r="A299" s="36" t="s">
        <v>613</v>
      </c>
      <c r="B299" s="36" t="s">
        <v>610</v>
      </c>
      <c r="C299" s="78"/>
      <c r="D299" s="78"/>
      <c r="E299" s="78"/>
      <c r="F299" s="78"/>
      <c r="G299" s="78"/>
      <c r="H299" s="78"/>
      <c r="I299" s="78"/>
      <c r="J299" s="199"/>
      <c r="K299" s="51"/>
      <c r="L299" s="51"/>
    </row>
    <row r="300" spans="1:12">
      <c r="A300" s="22" t="s">
        <v>611</v>
      </c>
      <c r="B300" s="22" t="s">
        <v>610</v>
      </c>
      <c r="C300" s="78"/>
      <c r="D300" s="78"/>
      <c r="E300" s="78"/>
      <c r="F300" s="78"/>
      <c r="G300" s="78"/>
      <c r="H300" s="78"/>
      <c r="I300" s="78"/>
      <c r="J300" s="199"/>
      <c r="K300" s="51"/>
      <c r="L300" s="51"/>
    </row>
    <row r="301" spans="1:12">
      <c r="A301" s="22" t="s">
        <v>612</v>
      </c>
      <c r="B301" s="22" t="s">
        <v>610</v>
      </c>
      <c r="C301" s="78"/>
      <c r="D301" s="78"/>
      <c r="E301" s="78"/>
      <c r="F301" s="78"/>
      <c r="G301" s="78"/>
      <c r="H301" s="78"/>
      <c r="I301" s="78"/>
      <c r="J301" s="199"/>
      <c r="K301" s="51"/>
      <c r="L301" s="51"/>
    </row>
    <row r="302" spans="1:12">
      <c r="A302" s="36" t="s">
        <v>614</v>
      </c>
      <c r="B302" s="36" t="s">
        <v>615</v>
      </c>
      <c r="C302" s="78"/>
      <c r="D302" s="78"/>
      <c r="E302" s="78"/>
      <c r="F302" s="78"/>
      <c r="G302" s="78"/>
      <c r="H302" s="78"/>
      <c r="I302" s="78"/>
      <c r="J302" s="199"/>
      <c r="K302" s="51"/>
      <c r="L302" s="51"/>
    </row>
    <row r="303" spans="1:12">
      <c r="A303" s="22" t="s">
        <v>611</v>
      </c>
      <c r="B303" s="22" t="s">
        <v>615</v>
      </c>
      <c r="C303" s="78"/>
      <c r="D303" s="78"/>
      <c r="E303" s="78"/>
      <c r="F303" s="78"/>
      <c r="G303" s="78"/>
      <c r="H303" s="78"/>
      <c r="I303" s="78"/>
      <c r="J303" s="199"/>
      <c r="K303" s="51"/>
      <c r="L303" s="51"/>
    </row>
    <row r="304" spans="1:12">
      <c r="A304" s="22" t="s">
        <v>612</v>
      </c>
      <c r="B304" s="22" t="s">
        <v>615</v>
      </c>
      <c r="C304" s="78"/>
      <c r="D304" s="78"/>
      <c r="E304" s="78"/>
      <c r="F304" s="78"/>
      <c r="G304" s="78"/>
      <c r="H304" s="78"/>
      <c r="I304" s="78"/>
      <c r="J304" s="199"/>
      <c r="K304" s="51"/>
      <c r="L304" s="51"/>
    </row>
    <row r="305" spans="1:12">
      <c r="A305" s="36" t="s">
        <v>616</v>
      </c>
      <c r="B305" s="36" t="s">
        <v>238</v>
      </c>
      <c r="C305" s="78"/>
      <c r="D305" s="78"/>
      <c r="E305" s="78"/>
      <c r="F305" s="78"/>
      <c r="G305" s="78"/>
      <c r="H305" s="78"/>
      <c r="I305" s="78"/>
      <c r="J305" s="199"/>
      <c r="K305" s="51"/>
      <c r="L305" s="51"/>
    </row>
    <row r="306" spans="1:12">
      <c r="A306" s="22" t="s">
        <v>617</v>
      </c>
      <c r="B306" s="22" t="s">
        <v>238</v>
      </c>
      <c r="C306" s="78"/>
      <c r="D306" s="78"/>
      <c r="E306" s="78"/>
      <c r="F306" s="78"/>
      <c r="G306" s="78"/>
      <c r="H306" s="78"/>
      <c r="I306" s="78"/>
      <c r="J306" s="199"/>
      <c r="K306" s="51"/>
      <c r="L306" s="51"/>
    </row>
    <row r="307" spans="1:12">
      <c r="A307" s="22" t="s">
        <v>618</v>
      </c>
      <c r="B307" s="22" t="s">
        <v>238</v>
      </c>
      <c r="C307" s="78"/>
      <c r="D307" s="78"/>
      <c r="E307" s="78"/>
      <c r="F307" s="78"/>
      <c r="G307" s="78"/>
      <c r="H307" s="78"/>
      <c r="I307" s="78"/>
      <c r="J307" s="199"/>
      <c r="K307" s="51"/>
      <c r="L307" s="51"/>
    </row>
    <row r="308" spans="1:12">
      <c r="A308" s="36" t="s">
        <v>619</v>
      </c>
      <c r="B308" s="36" t="s">
        <v>238</v>
      </c>
      <c r="C308" s="78"/>
      <c r="D308" s="78"/>
      <c r="E308" s="78"/>
      <c r="F308" s="78"/>
      <c r="G308" s="78"/>
      <c r="H308" s="78"/>
      <c r="I308" s="78"/>
      <c r="J308" s="199"/>
      <c r="K308" s="51"/>
      <c r="L308" s="51"/>
    </row>
    <row r="309" spans="1:12">
      <c r="A309" s="22" t="s">
        <v>617</v>
      </c>
      <c r="B309" s="22" t="s">
        <v>238</v>
      </c>
      <c r="C309" s="78"/>
      <c r="D309" s="78"/>
      <c r="E309" s="78"/>
      <c r="F309" s="78"/>
      <c r="G309" s="78"/>
      <c r="H309" s="78"/>
      <c r="I309" s="78"/>
      <c r="J309" s="199"/>
      <c r="K309" s="51"/>
      <c r="L309" s="51"/>
    </row>
    <row r="310" spans="1:12">
      <c r="A310" s="22" t="s">
        <v>618</v>
      </c>
      <c r="B310" s="22" t="s">
        <v>238</v>
      </c>
      <c r="C310" s="78"/>
      <c r="D310" s="78"/>
      <c r="E310" s="78"/>
      <c r="F310" s="78"/>
      <c r="G310" s="78"/>
      <c r="H310" s="78"/>
      <c r="I310" s="78"/>
      <c r="J310" s="199"/>
      <c r="K310" s="51"/>
      <c r="L310" s="51"/>
    </row>
    <row r="311" spans="1:12">
      <c r="A311" s="36" t="s">
        <v>620</v>
      </c>
      <c r="B311" s="36" t="s">
        <v>113</v>
      </c>
      <c r="C311" s="78"/>
      <c r="D311" s="78"/>
      <c r="E311" s="78"/>
      <c r="F311" s="78"/>
      <c r="G311" s="78"/>
      <c r="H311" s="78"/>
      <c r="I311" s="78"/>
      <c r="J311" s="199"/>
      <c r="K311" s="51"/>
      <c r="L311" s="51"/>
    </row>
    <row r="312" spans="1:12">
      <c r="A312" s="22" t="s">
        <v>621</v>
      </c>
      <c r="B312" s="22" t="s">
        <v>113</v>
      </c>
      <c r="C312" s="78"/>
      <c r="D312" s="78"/>
      <c r="E312" s="78"/>
      <c r="F312" s="78"/>
      <c r="G312" s="78"/>
      <c r="H312" s="78"/>
      <c r="I312" s="78"/>
      <c r="J312" s="199"/>
      <c r="K312" s="51"/>
      <c r="L312" s="51"/>
    </row>
    <row r="313" spans="1:12">
      <c r="A313" s="22" t="s">
        <v>622</v>
      </c>
      <c r="B313" s="22" t="s">
        <v>113</v>
      </c>
      <c r="C313" s="78"/>
      <c r="D313" s="78"/>
      <c r="E313" s="78"/>
      <c r="F313" s="78"/>
      <c r="G313" s="78"/>
      <c r="H313" s="78"/>
      <c r="I313" s="78"/>
      <c r="J313" s="199"/>
      <c r="K313" s="51"/>
      <c r="L313" s="51"/>
    </row>
    <row r="314" spans="1:12">
      <c r="A314" s="88"/>
      <c r="B314" s="89"/>
      <c r="C314" s="89"/>
      <c r="D314" s="89"/>
      <c r="E314" s="89"/>
      <c r="F314" s="89"/>
      <c r="G314" s="89"/>
      <c r="H314" s="89"/>
      <c r="I314" s="89"/>
      <c r="J314" s="69"/>
    </row>
    <row r="315" spans="1:12">
      <c r="A315" s="88"/>
      <c r="B315" s="89"/>
      <c r="C315" s="89"/>
      <c r="D315" s="89"/>
      <c r="E315" s="89"/>
      <c r="F315" s="89"/>
      <c r="G315" s="89"/>
      <c r="H315" s="89"/>
      <c r="I315" s="89"/>
      <c r="J315" s="69"/>
    </row>
    <row r="316" spans="1:12">
      <c r="A316" s="88"/>
      <c r="B316" s="89"/>
      <c r="C316" s="89"/>
      <c r="D316" s="89"/>
      <c r="E316" s="89"/>
      <c r="F316" s="89"/>
      <c r="G316" s="89"/>
      <c r="H316" s="89"/>
      <c r="I316" s="89"/>
      <c r="J316" s="69"/>
    </row>
    <row r="317" spans="1:12">
      <c r="A317" s="88"/>
      <c r="B317" s="89"/>
      <c r="C317" s="89"/>
      <c r="D317" s="89"/>
      <c r="E317" s="89"/>
      <c r="F317" s="89"/>
      <c r="G317" s="89"/>
      <c r="H317" s="89"/>
      <c r="I317" s="89"/>
      <c r="J317" s="69"/>
    </row>
    <row r="318" spans="1:12">
      <c r="A318" s="233" t="s">
        <v>623</v>
      </c>
      <c r="B318" s="228"/>
      <c r="C318" s="89"/>
      <c r="D318" s="89"/>
      <c r="E318" s="89"/>
      <c r="F318" s="89"/>
      <c r="G318" s="89"/>
      <c r="H318" s="89"/>
      <c r="I318" s="89"/>
      <c r="J318" s="69"/>
    </row>
    <row r="319" spans="1:12">
      <c r="A319" s="232" t="s">
        <v>624</v>
      </c>
      <c r="B319" s="228"/>
      <c r="C319" s="89"/>
      <c r="D319" s="89"/>
      <c r="E319" s="89"/>
      <c r="F319" s="89"/>
      <c r="G319" s="89"/>
      <c r="H319" s="89"/>
      <c r="I319" s="89"/>
      <c r="J319" s="69"/>
    </row>
    <row r="320" spans="1:12">
      <c r="A320" s="232" t="s">
        <v>625</v>
      </c>
      <c r="B320" s="228"/>
      <c r="C320" s="89"/>
      <c r="D320" s="89"/>
      <c r="E320" s="89"/>
      <c r="F320" s="89"/>
      <c r="G320" s="89"/>
      <c r="H320" s="89"/>
      <c r="I320" s="89"/>
      <c r="J320" s="69"/>
    </row>
    <row r="321" spans="1:10">
      <c r="A321" s="232" t="s">
        <v>626</v>
      </c>
      <c r="B321" s="228"/>
      <c r="C321" s="89"/>
      <c r="D321" s="89"/>
      <c r="E321" s="89"/>
      <c r="F321" s="89"/>
      <c r="G321" s="89"/>
      <c r="H321" s="89"/>
      <c r="I321" s="89"/>
      <c r="J321" s="69"/>
    </row>
    <row r="322" spans="1:10">
      <c r="A322" s="232" t="s">
        <v>627</v>
      </c>
      <c r="B322" s="228"/>
      <c r="C322" s="89"/>
      <c r="D322" s="89"/>
      <c r="E322" s="89"/>
      <c r="F322" s="89"/>
      <c r="G322" s="89"/>
      <c r="H322" s="89"/>
      <c r="I322" s="89"/>
      <c r="J322" s="69"/>
    </row>
    <row r="323" spans="1:10">
      <c r="A323" s="232" t="s">
        <v>628</v>
      </c>
      <c r="B323" s="228"/>
      <c r="C323" s="89"/>
      <c r="D323" s="89"/>
      <c r="E323" s="89"/>
      <c r="F323" s="89"/>
      <c r="G323" s="89"/>
      <c r="H323" s="89"/>
      <c r="I323" s="89"/>
      <c r="J323" s="69"/>
    </row>
    <row r="324" spans="1:10">
      <c r="A324" s="232" t="s">
        <v>629</v>
      </c>
      <c r="B324" s="228"/>
      <c r="C324" s="89"/>
      <c r="D324" s="89"/>
      <c r="E324" s="89"/>
      <c r="F324" s="89"/>
      <c r="G324" s="89"/>
      <c r="H324" s="89"/>
      <c r="I324" s="89"/>
      <c r="J324" s="69"/>
    </row>
    <row r="325" spans="1:10">
      <c r="A325" s="232" t="s">
        <v>630</v>
      </c>
      <c r="B325" s="228"/>
      <c r="C325" s="89"/>
      <c r="D325" s="89"/>
      <c r="E325" s="89"/>
      <c r="F325" s="89"/>
      <c r="G325" s="89"/>
      <c r="H325" s="89"/>
      <c r="I325" s="89"/>
      <c r="J325" s="69"/>
    </row>
    <row r="326" spans="1:10">
      <c r="A326" s="232" t="s">
        <v>631</v>
      </c>
      <c r="B326" s="228"/>
      <c r="C326" s="89"/>
      <c r="D326" s="89"/>
      <c r="E326" s="89"/>
      <c r="F326" s="89"/>
      <c r="G326" s="89"/>
      <c r="H326" s="89"/>
      <c r="I326" s="89"/>
      <c r="J326" s="69"/>
    </row>
    <row r="327" spans="1:10">
      <c r="A327" s="232" t="s">
        <v>632</v>
      </c>
      <c r="B327" s="228"/>
      <c r="C327" s="89"/>
      <c r="D327" s="89"/>
      <c r="E327" s="89"/>
      <c r="F327" s="89"/>
      <c r="G327" s="89"/>
      <c r="H327" s="89"/>
      <c r="I327" s="89"/>
      <c r="J327" s="69"/>
    </row>
    <row r="328" spans="1:10">
      <c r="A328" s="232" t="s">
        <v>633</v>
      </c>
      <c r="B328" s="228"/>
      <c r="C328" s="89"/>
      <c r="D328" s="89"/>
      <c r="E328" s="89"/>
      <c r="F328" s="89"/>
      <c r="G328" s="89"/>
      <c r="H328" s="89"/>
      <c r="I328" s="89"/>
      <c r="J328" s="69"/>
    </row>
    <row r="329" spans="1:10">
      <c r="A329" s="232" t="s">
        <v>634</v>
      </c>
      <c r="B329" s="228"/>
      <c r="C329" s="89"/>
      <c r="D329" s="89"/>
      <c r="E329" s="89"/>
      <c r="F329" s="89"/>
      <c r="G329" s="89"/>
      <c r="H329" s="89"/>
      <c r="I329" s="89"/>
      <c r="J329" s="69"/>
    </row>
    <row r="330" spans="1:10">
      <c r="A330" s="232" t="s">
        <v>635</v>
      </c>
      <c r="B330" s="228"/>
      <c r="C330" s="89"/>
      <c r="D330" s="89"/>
      <c r="E330" s="89"/>
      <c r="F330" s="89"/>
      <c r="G330" s="89"/>
      <c r="H330" s="89"/>
      <c r="I330" s="89"/>
      <c r="J330" s="69"/>
    </row>
    <row r="331" spans="1:10">
      <c r="A331" s="88"/>
      <c r="B331" s="89"/>
      <c r="C331" s="89"/>
      <c r="D331" s="89"/>
      <c r="E331" s="89"/>
      <c r="F331" s="89"/>
      <c r="G331" s="89"/>
      <c r="H331" s="89"/>
      <c r="I331" s="89"/>
      <c r="J331" s="69"/>
    </row>
    <row r="332" spans="1:10">
      <c r="A332" s="88"/>
      <c r="B332" s="89"/>
      <c r="C332" s="89"/>
      <c r="D332" s="89"/>
      <c r="E332" s="89"/>
      <c r="F332" s="89"/>
      <c r="G332" s="89"/>
      <c r="H332" s="89"/>
      <c r="I332" s="89"/>
      <c r="J332" s="69"/>
    </row>
    <row r="333" spans="1:10">
      <c r="A333" s="235" t="s">
        <v>636</v>
      </c>
      <c r="B333" s="220"/>
      <c r="C333" s="220"/>
      <c r="D333" s="220"/>
      <c r="E333" s="220"/>
      <c r="F333" s="220"/>
      <c r="G333" s="220"/>
      <c r="H333" s="220"/>
      <c r="I333" s="220"/>
      <c r="J333" s="220"/>
    </row>
    <row r="334" spans="1:10" ht="33.75" customHeight="1">
      <c r="A334" s="234" t="s">
        <v>637</v>
      </c>
      <c r="B334" s="220"/>
      <c r="C334" s="220"/>
      <c r="D334" s="220"/>
      <c r="E334" s="220"/>
      <c r="F334" s="220"/>
      <c r="G334" s="220"/>
      <c r="H334" s="220"/>
      <c r="I334" s="220"/>
      <c r="J334" s="220"/>
    </row>
    <row r="335" spans="1:10">
      <c r="A335" s="88"/>
      <c r="B335" s="89"/>
      <c r="C335" s="89"/>
      <c r="D335" s="89"/>
      <c r="E335" s="89"/>
      <c r="F335" s="89"/>
      <c r="G335" s="89"/>
      <c r="H335" s="89"/>
      <c r="I335" s="89"/>
      <c r="J335" s="69"/>
    </row>
    <row r="336" spans="1:10">
      <c r="A336" s="159" t="s">
        <v>638</v>
      </c>
      <c r="B336" s="89"/>
      <c r="C336" s="89"/>
      <c r="D336" s="89"/>
      <c r="E336" s="89"/>
      <c r="F336" s="89"/>
      <c r="G336" s="89"/>
      <c r="H336" s="89"/>
      <c r="I336" s="89"/>
      <c r="J336" s="88"/>
    </row>
    <row r="337" spans="1:9">
      <c r="A337" s="81" t="s">
        <v>639</v>
      </c>
      <c r="B337" s="81"/>
      <c r="C337" s="83"/>
      <c r="D337" s="83"/>
      <c r="E337" s="83"/>
      <c r="F337" s="83"/>
      <c r="G337" s="83"/>
      <c r="H337" s="83"/>
      <c r="I337" s="83"/>
    </row>
    <row r="338" spans="1:9">
      <c r="A338" s="84" t="s">
        <v>514</v>
      </c>
      <c r="B338" s="84" t="s">
        <v>640</v>
      </c>
      <c r="C338" s="78"/>
      <c r="D338" s="78"/>
      <c r="E338" s="78"/>
      <c r="F338" s="78"/>
      <c r="G338" s="78"/>
      <c r="H338" s="78"/>
      <c r="I338" s="78"/>
    </row>
    <row r="339" spans="1:9">
      <c r="A339" s="84" t="s">
        <v>515</v>
      </c>
      <c r="B339" s="84" t="s">
        <v>640</v>
      </c>
      <c r="C339" s="78"/>
      <c r="D339" s="78"/>
      <c r="E339" s="78"/>
      <c r="F339" s="78"/>
      <c r="G339" s="78"/>
      <c r="H339" s="78"/>
      <c r="I339" s="78"/>
    </row>
    <row r="340" spans="1:9">
      <c r="A340" s="84" t="s">
        <v>516</v>
      </c>
      <c r="B340" s="84" t="s">
        <v>640</v>
      </c>
      <c r="C340" s="78"/>
      <c r="D340" s="78"/>
      <c r="E340" s="78"/>
      <c r="F340" s="78"/>
      <c r="G340" s="78"/>
      <c r="H340" s="78"/>
      <c r="I340" s="78"/>
    </row>
    <row r="341" spans="1:9">
      <c r="A341" s="84" t="s">
        <v>517</v>
      </c>
      <c r="B341" s="84" t="s">
        <v>640</v>
      </c>
      <c r="C341" s="78"/>
      <c r="D341" s="78"/>
      <c r="E341" s="78"/>
      <c r="F341" s="78"/>
      <c r="G341" s="78"/>
      <c r="H341" s="78"/>
      <c r="I341" s="78"/>
    </row>
    <row r="342" spans="1:9">
      <c r="A342" s="84" t="s">
        <v>518</v>
      </c>
      <c r="B342" s="84" t="s">
        <v>640</v>
      </c>
      <c r="C342" s="78"/>
      <c r="D342" s="78"/>
      <c r="E342" s="78"/>
      <c r="F342" s="78"/>
      <c r="G342" s="78"/>
      <c r="H342" s="78"/>
      <c r="I342" s="78"/>
    </row>
    <row r="343" spans="1:9">
      <c r="A343" s="84" t="s">
        <v>519</v>
      </c>
      <c r="B343" s="84" t="s">
        <v>640</v>
      </c>
      <c r="C343" s="78"/>
      <c r="D343" s="78"/>
      <c r="E343" s="78"/>
      <c r="F343" s="78"/>
      <c r="G343" s="78"/>
      <c r="H343" s="78"/>
      <c r="I343" s="78"/>
    </row>
    <row r="344" spans="1:9">
      <c r="A344" s="84" t="s">
        <v>520</v>
      </c>
      <c r="B344" s="84" t="s">
        <v>640</v>
      </c>
      <c r="C344" s="78"/>
      <c r="D344" s="78"/>
      <c r="E344" s="78"/>
      <c r="F344" s="78"/>
      <c r="G344" s="78"/>
      <c r="H344" s="78"/>
      <c r="I344" s="78"/>
    </row>
    <row r="345" spans="1:9">
      <c r="A345" s="84" t="s">
        <v>521</v>
      </c>
      <c r="B345" s="84" t="s">
        <v>640</v>
      </c>
      <c r="C345" s="78"/>
      <c r="D345" s="78"/>
      <c r="E345" s="78"/>
      <c r="F345" s="78"/>
      <c r="G345" s="78"/>
      <c r="H345" s="78"/>
      <c r="I345" s="78"/>
    </row>
    <row r="346" spans="1:9">
      <c r="A346" s="84" t="s">
        <v>514</v>
      </c>
      <c r="B346" s="84" t="s">
        <v>641</v>
      </c>
      <c r="C346" s="78"/>
      <c r="D346" s="78"/>
      <c r="E346" s="78"/>
      <c r="F346" s="78"/>
      <c r="G346" s="78"/>
      <c r="H346" s="78"/>
      <c r="I346" s="78"/>
    </row>
    <row r="347" spans="1:9">
      <c r="A347" s="84" t="s">
        <v>515</v>
      </c>
      <c r="B347" s="84" t="s">
        <v>641</v>
      </c>
      <c r="C347" s="78"/>
      <c r="D347" s="78"/>
      <c r="E347" s="78"/>
      <c r="F347" s="78"/>
      <c r="G347" s="78"/>
      <c r="H347" s="78"/>
      <c r="I347" s="78"/>
    </row>
    <row r="348" spans="1:9">
      <c r="A348" s="84" t="s">
        <v>516</v>
      </c>
      <c r="B348" s="84" t="s">
        <v>641</v>
      </c>
      <c r="C348" s="78"/>
      <c r="D348" s="78"/>
      <c r="E348" s="78"/>
      <c r="F348" s="78"/>
      <c r="G348" s="78"/>
      <c r="H348" s="78"/>
      <c r="I348" s="78"/>
    </row>
    <row r="349" spans="1:9">
      <c r="A349" s="84" t="s">
        <v>517</v>
      </c>
      <c r="B349" s="84" t="s">
        <v>641</v>
      </c>
      <c r="C349" s="78"/>
      <c r="D349" s="78"/>
      <c r="E349" s="78"/>
      <c r="F349" s="78"/>
      <c r="G349" s="78"/>
      <c r="H349" s="78"/>
      <c r="I349" s="78"/>
    </row>
    <row r="350" spans="1:9">
      <c r="A350" s="84" t="s">
        <v>518</v>
      </c>
      <c r="B350" s="84" t="s">
        <v>641</v>
      </c>
      <c r="C350" s="78"/>
      <c r="D350" s="78"/>
      <c r="E350" s="78"/>
      <c r="F350" s="78"/>
      <c r="G350" s="78"/>
      <c r="H350" s="78"/>
      <c r="I350" s="78"/>
    </row>
    <row r="351" spans="1:9">
      <c r="A351" s="84" t="s">
        <v>519</v>
      </c>
      <c r="B351" s="84" t="s">
        <v>641</v>
      </c>
      <c r="C351" s="78"/>
      <c r="D351" s="78"/>
      <c r="E351" s="78"/>
      <c r="F351" s="78"/>
      <c r="G351" s="78"/>
      <c r="H351" s="78"/>
      <c r="I351" s="78"/>
    </row>
    <row r="352" spans="1:9">
      <c r="A352" s="84" t="s">
        <v>520</v>
      </c>
      <c r="B352" s="84" t="s">
        <v>641</v>
      </c>
      <c r="C352" s="78"/>
      <c r="D352" s="78"/>
      <c r="E352" s="78"/>
      <c r="F352" s="78"/>
      <c r="G352" s="78"/>
      <c r="H352" s="78"/>
      <c r="I352" s="78"/>
    </row>
    <row r="353" spans="1:9">
      <c r="A353" s="84" t="s">
        <v>521</v>
      </c>
      <c r="B353" s="84" t="s">
        <v>641</v>
      </c>
      <c r="C353" s="78"/>
      <c r="D353" s="78"/>
      <c r="E353" s="78"/>
      <c r="F353" s="78"/>
      <c r="G353" s="78"/>
      <c r="H353" s="78"/>
      <c r="I353" s="78"/>
    </row>
    <row r="354" spans="1:9">
      <c r="A354" s="81" t="s">
        <v>642</v>
      </c>
      <c r="B354" s="81"/>
      <c r="C354" s="83"/>
      <c r="D354" s="83"/>
      <c r="E354" s="83"/>
      <c r="F354" s="83"/>
      <c r="G354" s="83"/>
      <c r="H354" s="83"/>
      <c r="I354" s="83"/>
    </row>
    <row r="355" spans="1:9">
      <c r="A355" s="84" t="s">
        <v>514</v>
      </c>
      <c r="B355" s="84" t="s">
        <v>640</v>
      </c>
      <c r="C355" s="78"/>
      <c r="D355" s="78"/>
      <c r="E355" s="78"/>
      <c r="F355" s="78"/>
      <c r="G355" s="78"/>
      <c r="H355" s="78"/>
      <c r="I355" s="78"/>
    </row>
    <row r="356" spans="1:9">
      <c r="A356" s="84" t="s">
        <v>515</v>
      </c>
      <c r="B356" s="84" t="s">
        <v>640</v>
      </c>
      <c r="C356" s="78"/>
      <c r="D356" s="78"/>
      <c r="E356" s="78"/>
      <c r="F356" s="78"/>
      <c r="G356" s="78"/>
      <c r="H356" s="78"/>
      <c r="I356" s="78"/>
    </row>
    <row r="357" spans="1:9">
      <c r="A357" s="84" t="s">
        <v>516</v>
      </c>
      <c r="B357" s="84" t="s">
        <v>640</v>
      </c>
      <c r="C357" s="78"/>
      <c r="D357" s="78"/>
      <c r="E357" s="78"/>
      <c r="F357" s="78"/>
      <c r="G357" s="78"/>
      <c r="H357" s="78"/>
      <c r="I357" s="78"/>
    </row>
    <row r="358" spans="1:9">
      <c r="A358" s="84" t="s">
        <v>517</v>
      </c>
      <c r="B358" s="84" t="s">
        <v>640</v>
      </c>
      <c r="C358" s="78"/>
      <c r="D358" s="78"/>
      <c r="E358" s="78"/>
      <c r="F358" s="78"/>
      <c r="G358" s="78"/>
      <c r="H358" s="78"/>
      <c r="I358" s="78"/>
    </row>
    <row r="359" spans="1:9">
      <c r="A359" s="84" t="s">
        <v>518</v>
      </c>
      <c r="B359" s="84" t="s">
        <v>640</v>
      </c>
      <c r="C359" s="78"/>
      <c r="D359" s="78"/>
      <c r="E359" s="78"/>
      <c r="F359" s="78"/>
      <c r="G359" s="78"/>
      <c r="H359" s="78"/>
      <c r="I359" s="78"/>
    </row>
    <row r="360" spans="1:9">
      <c r="A360" s="84" t="s">
        <v>519</v>
      </c>
      <c r="B360" s="84" t="s">
        <v>640</v>
      </c>
      <c r="C360" s="78"/>
      <c r="D360" s="78"/>
      <c r="E360" s="78"/>
      <c r="F360" s="78"/>
      <c r="G360" s="78"/>
      <c r="H360" s="78"/>
      <c r="I360" s="78"/>
    </row>
    <row r="361" spans="1:9">
      <c r="A361" s="84" t="s">
        <v>520</v>
      </c>
      <c r="B361" s="84" t="s">
        <v>640</v>
      </c>
      <c r="C361" s="78"/>
      <c r="D361" s="78"/>
      <c r="E361" s="78"/>
      <c r="F361" s="78"/>
      <c r="G361" s="78"/>
      <c r="H361" s="78"/>
      <c r="I361" s="78"/>
    </row>
    <row r="362" spans="1:9">
      <c r="A362" s="84" t="s">
        <v>521</v>
      </c>
      <c r="B362" s="84" t="s">
        <v>640</v>
      </c>
      <c r="C362" s="78"/>
      <c r="D362" s="78"/>
      <c r="E362" s="78"/>
      <c r="F362" s="78"/>
      <c r="G362" s="78"/>
      <c r="H362" s="78"/>
      <c r="I362" s="78"/>
    </row>
    <row r="363" spans="1:9">
      <c r="A363" s="84" t="s">
        <v>514</v>
      </c>
      <c r="B363" s="84" t="s">
        <v>641</v>
      </c>
      <c r="C363" s="78"/>
      <c r="D363" s="78"/>
      <c r="E363" s="78"/>
      <c r="F363" s="78"/>
      <c r="G363" s="78"/>
      <c r="H363" s="78"/>
      <c r="I363" s="78"/>
    </row>
    <row r="364" spans="1:9">
      <c r="A364" s="84" t="s">
        <v>515</v>
      </c>
      <c r="B364" s="84" t="s">
        <v>641</v>
      </c>
      <c r="C364" s="78"/>
      <c r="D364" s="78"/>
      <c r="E364" s="78"/>
      <c r="F364" s="78"/>
      <c r="G364" s="78"/>
      <c r="H364" s="78"/>
      <c r="I364" s="78"/>
    </row>
    <row r="365" spans="1:9">
      <c r="A365" s="84" t="s">
        <v>516</v>
      </c>
      <c r="B365" s="84" t="s">
        <v>641</v>
      </c>
      <c r="C365" s="78"/>
      <c r="D365" s="78"/>
      <c r="E365" s="78"/>
      <c r="F365" s="78"/>
      <c r="G365" s="78"/>
      <c r="H365" s="78"/>
      <c r="I365" s="78"/>
    </row>
    <row r="366" spans="1:9">
      <c r="A366" s="84" t="s">
        <v>517</v>
      </c>
      <c r="B366" s="84" t="s">
        <v>641</v>
      </c>
      <c r="C366" s="78"/>
      <c r="D366" s="78"/>
      <c r="E366" s="78"/>
      <c r="F366" s="78"/>
      <c r="G366" s="78"/>
      <c r="H366" s="78"/>
      <c r="I366" s="78"/>
    </row>
    <row r="367" spans="1:9">
      <c r="A367" s="84" t="s">
        <v>518</v>
      </c>
      <c r="B367" s="84" t="s">
        <v>641</v>
      </c>
      <c r="C367" s="78"/>
      <c r="D367" s="78"/>
      <c r="E367" s="78"/>
      <c r="F367" s="78"/>
      <c r="G367" s="78"/>
      <c r="H367" s="78"/>
      <c r="I367" s="78"/>
    </row>
    <row r="368" spans="1:9">
      <c r="A368" s="84" t="s">
        <v>519</v>
      </c>
      <c r="B368" s="84" t="s">
        <v>641</v>
      </c>
      <c r="C368" s="78"/>
      <c r="D368" s="78"/>
      <c r="E368" s="78"/>
      <c r="F368" s="78"/>
      <c r="G368" s="78"/>
      <c r="H368" s="78"/>
      <c r="I368" s="78"/>
    </row>
    <row r="369" spans="1:10">
      <c r="A369" s="84" t="s">
        <v>520</v>
      </c>
      <c r="B369" s="84" t="s">
        <v>641</v>
      </c>
      <c r="C369" s="78"/>
      <c r="D369" s="78"/>
      <c r="E369" s="78"/>
      <c r="F369" s="78"/>
      <c r="G369" s="78"/>
      <c r="H369" s="78"/>
      <c r="I369" s="78"/>
    </row>
    <row r="370" spans="1:10">
      <c r="A370" s="84" t="s">
        <v>521</v>
      </c>
      <c r="B370" s="84" t="s">
        <v>641</v>
      </c>
      <c r="C370" s="78"/>
      <c r="D370" s="78"/>
      <c r="E370" s="78"/>
      <c r="F370" s="78"/>
      <c r="G370" s="78"/>
      <c r="H370" s="78"/>
      <c r="I370" s="78"/>
    </row>
    <row r="371" spans="1:10">
      <c r="A371" s="88"/>
      <c r="B371" s="89"/>
      <c r="C371" s="89"/>
      <c r="D371" s="89"/>
      <c r="E371" s="89"/>
      <c r="F371" s="89"/>
      <c r="G371" s="89"/>
      <c r="H371" s="89"/>
      <c r="I371" s="89"/>
      <c r="J371" s="88"/>
    </row>
    <row r="372" spans="1:10">
      <c r="A372" s="79" t="s">
        <v>601</v>
      </c>
      <c r="B372" s="80"/>
      <c r="C372" s="80"/>
      <c r="D372" s="80"/>
      <c r="E372" s="80"/>
      <c r="F372" s="80"/>
      <c r="G372" s="80"/>
      <c r="H372" s="80"/>
      <c r="I372" s="80"/>
      <c r="J372" s="88"/>
    </row>
    <row r="373" spans="1:10">
      <c r="A373" s="87" t="s">
        <v>643</v>
      </c>
      <c r="B373" s="87"/>
      <c r="C373" s="83"/>
      <c r="D373" s="83"/>
      <c r="E373" s="83"/>
      <c r="F373" s="83"/>
      <c r="G373" s="83"/>
      <c r="H373" s="83"/>
      <c r="I373" s="83"/>
    </row>
    <row r="374" spans="1:10">
      <c r="A374" s="86" t="s">
        <v>574</v>
      </c>
      <c r="B374" s="77" t="s">
        <v>603</v>
      </c>
      <c r="C374" s="78"/>
      <c r="D374" s="78"/>
      <c r="E374" s="78"/>
      <c r="F374" s="78"/>
      <c r="G374" s="78"/>
      <c r="H374" s="78"/>
      <c r="I374" s="78"/>
    </row>
    <row r="375" spans="1:10">
      <c r="A375" s="86" t="s">
        <v>575</v>
      </c>
      <c r="B375" s="77" t="s">
        <v>603</v>
      </c>
      <c r="C375" s="78"/>
      <c r="D375" s="78"/>
      <c r="E375" s="78"/>
      <c r="F375" s="78"/>
      <c r="G375" s="78"/>
      <c r="H375" s="78"/>
      <c r="I375" s="78"/>
    </row>
    <row r="376" spans="1:10">
      <c r="A376" s="86" t="s">
        <v>576</v>
      </c>
      <c r="B376" s="77" t="s">
        <v>603</v>
      </c>
      <c r="C376" s="78"/>
      <c r="D376" s="78"/>
      <c r="E376" s="78"/>
      <c r="F376" s="78"/>
      <c r="G376" s="78"/>
      <c r="H376" s="78"/>
      <c r="I376" s="78"/>
    </row>
    <row r="377" spans="1:10">
      <c r="A377" s="86" t="s">
        <v>577</v>
      </c>
      <c r="B377" s="77" t="s">
        <v>603</v>
      </c>
      <c r="C377" s="78"/>
      <c r="D377" s="78"/>
      <c r="E377" s="78"/>
      <c r="F377" s="78"/>
      <c r="G377" s="78"/>
      <c r="H377" s="78"/>
      <c r="I377" s="78"/>
    </row>
    <row r="378" spans="1:10">
      <c r="A378" s="86" t="s">
        <v>578</v>
      </c>
      <c r="B378" s="77" t="s">
        <v>603</v>
      </c>
      <c r="C378" s="78"/>
      <c r="D378" s="78"/>
      <c r="E378" s="78"/>
      <c r="F378" s="78"/>
      <c r="G378" s="78"/>
      <c r="H378" s="78"/>
      <c r="I378" s="78"/>
    </row>
    <row r="379" spans="1:10">
      <c r="A379" s="86" t="s">
        <v>579</v>
      </c>
      <c r="B379" s="77" t="s">
        <v>603</v>
      </c>
      <c r="C379" s="78"/>
      <c r="D379" s="78"/>
      <c r="E379" s="78"/>
      <c r="F379" s="78"/>
      <c r="G379" s="78"/>
      <c r="H379" s="78"/>
      <c r="I379" s="78"/>
    </row>
    <row r="380" spans="1:10">
      <c r="A380" s="86" t="s">
        <v>580</v>
      </c>
      <c r="B380" s="77" t="s">
        <v>603</v>
      </c>
      <c r="C380" s="78"/>
      <c r="D380" s="78"/>
      <c r="E380" s="78"/>
      <c r="F380" s="78"/>
      <c r="G380" s="78"/>
      <c r="H380" s="78"/>
      <c r="I380" s="78"/>
    </row>
    <row r="381" spans="1:10">
      <c r="A381" s="86" t="s">
        <v>644</v>
      </c>
      <c r="B381" s="77" t="s">
        <v>603</v>
      </c>
      <c r="C381" s="78"/>
      <c r="D381" s="78"/>
      <c r="E381" s="78"/>
      <c r="F381" s="78"/>
      <c r="G381" s="78"/>
      <c r="H381" s="78"/>
      <c r="I381" s="78"/>
    </row>
    <row r="382" spans="1:10">
      <c r="A382" s="87" t="s">
        <v>645</v>
      </c>
      <c r="B382" s="87"/>
      <c r="C382" s="83"/>
      <c r="D382" s="83"/>
      <c r="E382" s="83"/>
      <c r="F382" s="83"/>
      <c r="G382" s="83"/>
      <c r="H382" s="83"/>
      <c r="I382" s="83"/>
    </row>
    <row r="383" spans="1:10">
      <c r="A383" s="77" t="s">
        <v>515</v>
      </c>
      <c r="B383" s="77" t="s">
        <v>603</v>
      </c>
      <c r="C383" s="78"/>
      <c r="D383" s="78"/>
      <c r="E383" s="78"/>
      <c r="F383" s="78"/>
      <c r="G383" s="78"/>
      <c r="H383" s="78"/>
      <c r="I383" s="78"/>
    </row>
    <row r="384" spans="1:10">
      <c r="A384" s="77" t="s">
        <v>516</v>
      </c>
      <c r="B384" s="77" t="s">
        <v>603</v>
      </c>
      <c r="C384" s="78"/>
      <c r="D384" s="78"/>
      <c r="E384" s="78"/>
      <c r="F384" s="78"/>
      <c r="G384" s="78"/>
      <c r="H384" s="78"/>
      <c r="I384" s="78"/>
    </row>
    <row r="385" spans="1:10">
      <c r="A385" s="77" t="s">
        <v>517</v>
      </c>
      <c r="B385" s="77" t="s">
        <v>603</v>
      </c>
      <c r="C385" s="78"/>
      <c r="D385" s="78"/>
      <c r="E385" s="78"/>
      <c r="F385" s="78"/>
      <c r="G385" s="78"/>
      <c r="H385" s="78"/>
      <c r="I385" s="78"/>
    </row>
    <row r="386" spans="1:10">
      <c r="A386" s="77" t="s">
        <v>518</v>
      </c>
      <c r="B386" s="77" t="s">
        <v>603</v>
      </c>
      <c r="C386" s="78"/>
      <c r="D386" s="78"/>
      <c r="E386" s="78"/>
      <c r="F386" s="78"/>
      <c r="G386" s="78"/>
      <c r="H386" s="78"/>
      <c r="I386" s="78"/>
    </row>
    <row r="387" spans="1:10">
      <c r="A387" s="77" t="s">
        <v>519</v>
      </c>
      <c r="B387" s="77" t="s">
        <v>603</v>
      </c>
      <c r="C387" s="78"/>
      <c r="D387" s="78"/>
      <c r="E387" s="78"/>
      <c r="F387" s="78"/>
      <c r="G387" s="78"/>
      <c r="H387" s="78"/>
      <c r="I387" s="78"/>
    </row>
    <row r="388" spans="1:10">
      <c r="A388" s="77" t="s">
        <v>520</v>
      </c>
      <c r="B388" s="77" t="s">
        <v>603</v>
      </c>
      <c r="C388" s="78"/>
      <c r="D388" s="78"/>
      <c r="E388" s="78"/>
      <c r="F388" s="78"/>
      <c r="G388" s="78"/>
      <c r="H388" s="78"/>
      <c r="I388" s="78"/>
    </row>
    <row r="389" spans="1:10">
      <c r="A389" s="77" t="s">
        <v>521</v>
      </c>
      <c r="B389" s="77" t="s">
        <v>603</v>
      </c>
      <c r="C389" s="78"/>
      <c r="D389" s="78"/>
      <c r="E389" s="78"/>
      <c r="F389" s="78"/>
      <c r="G389" s="78"/>
      <c r="H389" s="78"/>
      <c r="I389" s="78"/>
    </row>
    <row r="390" spans="1:10">
      <c r="A390" s="88"/>
      <c r="B390" s="89"/>
      <c r="C390" s="89"/>
      <c r="D390" s="89"/>
      <c r="E390" s="89"/>
      <c r="F390" s="89"/>
      <c r="G390" s="89"/>
      <c r="H390" s="89"/>
      <c r="I390" s="89"/>
    </row>
    <row r="391" spans="1:10">
      <c r="A391" s="88"/>
      <c r="B391" s="89"/>
      <c r="C391" s="89"/>
      <c r="D391" s="89"/>
      <c r="E391" s="89"/>
      <c r="F391" s="89"/>
      <c r="G391" s="89"/>
      <c r="H391" s="89"/>
      <c r="I391" s="89"/>
      <c r="J391" s="88"/>
    </row>
    <row r="392" spans="1:10">
      <c r="A392" s="88"/>
      <c r="B392" s="89"/>
      <c r="C392" s="89"/>
      <c r="D392" s="89"/>
      <c r="E392" s="89"/>
      <c r="F392" s="89"/>
      <c r="G392" s="89"/>
      <c r="H392" s="89"/>
      <c r="I392" s="89"/>
      <c r="J392" s="88"/>
    </row>
    <row r="393" spans="1:10">
      <c r="A393" s="88"/>
      <c r="B393" s="89"/>
      <c r="C393" s="89"/>
      <c r="D393" s="89"/>
      <c r="E393" s="89"/>
      <c r="F393" s="89"/>
      <c r="G393" s="89"/>
      <c r="H393" s="89"/>
      <c r="I393" s="89"/>
      <c r="J393" s="88"/>
    </row>
    <row r="394" spans="1:10">
      <c r="A394" s="88"/>
      <c r="B394" s="89"/>
      <c r="C394" s="89"/>
      <c r="D394" s="89"/>
      <c r="E394" s="89"/>
      <c r="F394" s="89"/>
      <c r="G394" s="89"/>
      <c r="H394" s="89"/>
      <c r="I394" s="89"/>
      <c r="J394" s="88"/>
    </row>
    <row r="395" spans="1:10">
      <c r="A395" s="88"/>
      <c r="B395" s="89"/>
      <c r="C395" s="89"/>
      <c r="D395" s="89"/>
      <c r="E395" s="89"/>
      <c r="F395" s="89"/>
      <c r="G395" s="89"/>
      <c r="H395" s="89"/>
      <c r="I395" s="89"/>
      <c r="J395" s="88"/>
    </row>
    <row r="396" spans="1:10">
      <c r="A396" s="88"/>
      <c r="B396" s="89"/>
      <c r="C396" s="89"/>
      <c r="D396" s="89"/>
      <c r="E396" s="89"/>
      <c r="F396" s="89"/>
      <c r="G396" s="89"/>
      <c r="H396" s="89"/>
      <c r="I396" s="89"/>
      <c r="J396" s="88"/>
    </row>
    <row r="397" spans="1:10">
      <c r="A397" s="88"/>
      <c r="B397" s="89"/>
      <c r="C397" s="89"/>
      <c r="D397" s="89"/>
      <c r="E397" s="89"/>
      <c r="F397" s="89"/>
      <c r="G397" s="89"/>
      <c r="H397" s="89"/>
      <c r="I397" s="89"/>
      <c r="J397" s="88"/>
    </row>
    <row r="398" spans="1:10">
      <c r="A398" s="88"/>
      <c r="B398" s="89"/>
      <c r="C398" s="89"/>
      <c r="D398" s="89"/>
      <c r="E398" s="89"/>
      <c r="F398" s="89"/>
      <c r="G398" s="89"/>
      <c r="H398" s="89"/>
      <c r="I398" s="89"/>
      <c r="J398" s="88"/>
    </row>
    <row r="399" spans="1:10">
      <c r="A399" s="88"/>
      <c r="B399" s="89"/>
      <c r="C399" s="89"/>
      <c r="D399" s="89"/>
      <c r="E399" s="89"/>
      <c r="F399" s="89"/>
      <c r="G399" s="89"/>
      <c r="H399" s="89"/>
      <c r="I399" s="89"/>
      <c r="J399" s="88"/>
    </row>
    <row r="400" spans="1:10">
      <c r="A400" s="88"/>
      <c r="B400" s="89"/>
      <c r="C400" s="89"/>
      <c r="D400" s="89"/>
      <c r="E400" s="89"/>
      <c r="F400" s="89"/>
      <c r="G400" s="89"/>
      <c r="H400" s="89"/>
      <c r="I400" s="89"/>
      <c r="J400" s="88"/>
    </row>
    <row r="401" spans="1:10">
      <c r="A401" s="88"/>
      <c r="B401" s="89"/>
      <c r="C401" s="89"/>
      <c r="D401" s="89"/>
      <c r="E401" s="89"/>
      <c r="F401" s="89"/>
      <c r="G401" s="89"/>
      <c r="H401" s="89"/>
      <c r="I401" s="89"/>
      <c r="J401" s="88"/>
    </row>
    <row r="402" spans="1:10">
      <c r="A402" s="88"/>
      <c r="B402" s="89"/>
      <c r="C402" s="89"/>
      <c r="D402" s="89"/>
      <c r="E402" s="89"/>
      <c r="F402" s="89"/>
      <c r="G402" s="89"/>
      <c r="H402" s="89"/>
      <c r="I402" s="89"/>
      <c r="J402" s="88"/>
    </row>
    <row r="403" spans="1:10">
      <c r="A403" s="88"/>
      <c r="B403" s="89"/>
      <c r="C403" s="89"/>
      <c r="D403" s="89"/>
      <c r="E403" s="89"/>
      <c r="F403" s="89"/>
      <c r="G403" s="89"/>
      <c r="H403" s="89"/>
      <c r="I403" s="89"/>
      <c r="J403" s="88"/>
    </row>
    <row r="404" spans="1:10">
      <c r="A404" s="88"/>
      <c r="B404" s="89"/>
      <c r="C404" s="89"/>
      <c r="D404" s="89"/>
      <c r="E404" s="89"/>
      <c r="F404" s="89"/>
      <c r="G404" s="89"/>
      <c r="H404" s="89"/>
      <c r="I404" s="89"/>
      <c r="J404" s="88"/>
    </row>
    <row r="405" spans="1:10">
      <c r="A405" s="88"/>
      <c r="B405" s="89"/>
      <c r="C405" s="89"/>
      <c r="D405" s="89"/>
      <c r="E405" s="89"/>
      <c r="F405" s="89"/>
      <c r="G405" s="89"/>
      <c r="H405" s="89"/>
      <c r="I405" s="89"/>
      <c r="J405" s="88"/>
    </row>
    <row r="406" spans="1:10">
      <c r="A406" s="88"/>
      <c r="B406" s="89"/>
      <c r="C406" s="89"/>
      <c r="D406" s="89"/>
      <c r="E406" s="89"/>
      <c r="F406" s="89"/>
      <c r="G406" s="89"/>
      <c r="H406" s="89"/>
      <c r="I406" s="89"/>
      <c r="J406" s="88"/>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2"/>
  <sheetViews>
    <sheetView zoomScale="85" zoomScaleNormal="85" workbookViewId="0">
      <selection activeCell="A2" sqref="A2"/>
    </sheetView>
  </sheetViews>
  <sheetFormatPr defaultColWidth="11.42578125" defaultRowHeight="15"/>
  <cols>
    <col min="1" max="1" width="36.5703125" customWidth="1"/>
    <col min="2" max="2" width="56" customWidth="1"/>
    <col min="3" max="3" width="50.5703125" customWidth="1"/>
    <col min="4" max="4" width="98" customWidth="1"/>
    <col min="5" max="5" width="36.5703125" customWidth="1"/>
  </cols>
  <sheetData>
    <row r="1" spans="1:5" ht="15.75" customHeight="1">
      <c r="A1" s="90" t="s">
        <v>646</v>
      </c>
      <c r="B1" s="90"/>
      <c r="C1" s="90"/>
      <c r="D1" s="90"/>
      <c r="E1" s="90"/>
    </row>
    <row r="2" spans="1:5" ht="15.75" customHeight="1">
      <c r="A2" s="2" t="s">
        <v>1</v>
      </c>
      <c r="B2" s="90"/>
      <c r="C2" s="90"/>
      <c r="D2" s="90"/>
      <c r="E2" s="90"/>
    </row>
    <row r="3" spans="1:5" ht="15.75" customHeight="1">
      <c r="A3" s="91" t="s">
        <v>55</v>
      </c>
      <c r="B3" s="186" t="str">
        <f>'User guide'!B12</f>
        <v>to define in the "User guide"</v>
      </c>
      <c r="C3" s="92"/>
      <c r="D3" s="91"/>
      <c r="E3" s="91"/>
    </row>
    <row r="4" spans="1:5">
      <c r="A4" s="93"/>
      <c r="B4" s="93"/>
      <c r="C4" s="93"/>
      <c r="D4" s="93"/>
      <c r="E4" s="94"/>
    </row>
    <row r="5" spans="1:5" ht="31.5" customHeight="1">
      <c r="A5" s="47" t="s">
        <v>56</v>
      </c>
      <c r="B5" s="95" t="s">
        <v>57</v>
      </c>
      <c r="C5" s="95" t="s">
        <v>58</v>
      </c>
      <c r="D5" s="47" t="s">
        <v>59</v>
      </c>
      <c r="E5" s="95" t="s">
        <v>60</v>
      </c>
    </row>
    <row r="6" spans="1:5" ht="287.25" customHeight="1">
      <c r="A6" s="48" t="s">
        <v>647</v>
      </c>
      <c r="B6" s="49"/>
      <c r="C6" s="49"/>
      <c r="D6" s="161" t="s">
        <v>648</v>
      </c>
      <c r="E6" s="96" t="s">
        <v>649</v>
      </c>
    </row>
    <row r="7" spans="1:5" ht="270.75" customHeight="1">
      <c r="A7" s="48" t="s">
        <v>650</v>
      </c>
      <c r="B7" s="49"/>
      <c r="C7" s="49"/>
      <c r="D7" s="161" t="s">
        <v>651</v>
      </c>
      <c r="E7" s="181"/>
    </row>
    <row r="8" spans="1:5" ht="217.5" customHeight="1">
      <c r="A8" s="48" t="s">
        <v>652</v>
      </c>
      <c r="B8" s="49"/>
      <c r="C8" s="49"/>
      <c r="D8" s="161" t="s">
        <v>653</v>
      </c>
      <c r="E8" s="96"/>
    </row>
    <row r="9" spans="1:5" ht="379.5" customHeight="1">
      <c r="A9" s="65" t="s">
        <v>654</v>
      </c>
      <c r="B9" s="49"/>
      <c r="C9" s="49"/>
      <c r="D9" s="161" t="s">
        <v>655</v>
      </c>
      <c r="E9" s="96"/>
    </row>
    <row r="10" spans="1:5" ht="186.75" customHeight="1">
      <c r="A10" s="48" t="s">
        <v>491</v>
      </c>
      <c r="B10" s="49"/>
      <c r="C10" s="49"/>
      <c r="D10" s="161" t="s">
        <v>656</v>
      </c>
      <c r="E10" s="96"/>
    </row>
    <row r="11" spans="1:5">
      <c r="A11" s="94"/>
      <c r="B11" s="94"/>
      <c r="C11" s="94"/>
      <c r="D11" s="93"/>
      <c r="E11" s="93"/>
    </row>
    <row r="12" spans="1:5">
      <c r="A12" s="93"/>
      <c r="B12" s="93"/>
      <c r="C12" s="93"/>
      <c r="D12" s="93"/>
      <c r="E12" s="9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OTHER ENERGY SUPPLY (STL)</vt:lpstr>
      <vt:lpstr>OTHER ENERGY SUPPLY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Guy Cunliffe</cp:lastModifiedBy>
  <dcterms:created xsi:type="dcterms:W3CDTF">2015-06-05T18:19:34Z</dcterms:created>
  <dcterms:modified xsi:type="dcterms:W3CDTF">2023-10-10T16:28:13Z</dcterms:modified>
</cp:coreProperties>
</file>